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825B8CB-FA64-47F0-B950-C88DCA32E61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I17" i="431"/>
  <c r="O17" i="431"/>
  <c r="D14" i="431"/>
  <c r="G18" i="431"/>
  <c r="I18" i="431"/>
  <c r="K18" i="431"/>
  <c r="M10" i="431"/>
  <c r="O10" i="431"/>
  <c r="Q10" i="431"/>
  <c r="D15" i="431"/>
  <c r="G19" i="431"/>
  <c r="J15" i="431"/>
  <c r="L15" i="431"/>
  <c r="N15" i="431"/>
  <c r="P15" i="431"/>
  <c r="D16" i="431"/>
  <c r="G12" i="431"/>
  <c r="I12" i="431"/>
  <c r="K12" i="431"/>
  <c r="M20" i="431"/>
  <c r="O20" i="431"/>
  <c r="P10" i="431"/>
  <c r="M12" i="431"/>
  <c r="Q20" i="431"/>
  <c r="E12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G14" i="431"/>
  <c r="H18" i="431"/>
  <c r="I14" i="431"/>
  <c r="J10" i="431"/>
  <c r="J18" i="431"/>
  <c r="K14" i="431"/>
  <c r="L10" i="431"/>
  <c r="L18" i="431"/>
  <c r="M14" i="431"/>
  <c r="P18" i="431"/>
  <c r="H10" i="431"/>
  <c r="O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7" i="431"/>
  <c r="E9" i="431"/>
  <c r="F13" i="431"/>
  <c r="G17" i="431"/>
  <c r="I9" i="431"/>
  <c r="K9" i="431"/>
  <c r="L13" i="431"/>
  <c r="M17" i="431"/>
  <c r="O9" i="431"/>
  <c r="Q9" i="431"/>
  <c r="C10" i="431"/>
  <c r="E18" i="431"/>
  <c r="G10" i="431"/>
  <c r="I10" i="431"/>
  <c r="K10" i="431"/>
  <c r="L14" i="431"/>
  <c r="N14" i="431"/>
  <c r="P14" i="431"/>
  <c r="C19" i="431"/>
  <c r="E11" i="431"/>
  <c r="F15" i="431"/>
  <c r="H15" i="431"/>
  <c r="I19" i="431"/>
  <c r="K19" i="431"/>
  <c r="M19" i="431"/>
  <c r="O19" i="431"/>
  <c r="Q11" i="431"/>
  <c r="C20" i="431"/>
  <c r="E20" i="431"/>
  <c r="G20" i="431"/>
  <c r="I20" i="431"/>
  <c r="K20" i="431"/>
  <c r="N16" i="431"/>
  <c r="P16" i="431"/>
  <c r="N10" i="431"/>
  <c r="Q14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D13" i="431"/>
  <c r="E17" i="431"/>
  <c r="G9" i="431"/>
  <c r="H13" i="431"/>
  <c r="J13" i="431"/>
  <c r="K17" i="431"/>
  <c r="M9" i="431"/>
  <c r="N13" i="431"/>
  <c r="P13" i="431"/>
  <c r="Q17" i="431"/>
  <c r="C18" i="431"/>
  <c r="E10" i="431"/>
  <c r="F14" i="431"/>
  <c r="H14" i="431"/>
  <c r="J14" i="431"/>
  <c r="M18" i="431"/>
  <c r="O18" i="431"/>
  <c r="Q18" i="431"/>
  <c r="C11" i="431"/>
  <c r="E19" i="431"/>
  <c r="G11" i="431"/>
  <c r="I11" i="431"/>
  <c r="K11" i="431"/>
  <c r="M11" i="431"/>
  <c r="O11" i="431"/>
  <c r="Q19" i="431"/>
  <c r="C12" i="431"/>
  <c r="F16" i="431"/>
  <c r="H16" i="431"/>
  <c r="J16" i="431"/>
  <c r="L16" i="431"/>
  <c r="O12" i="431"/>
  <c r="Q12" i="431"/>
  <c r="N18" i="431"/>
  <c r="J8" i="431"/>
  <c r="K8" i="431"/>
  <c r="G8" i="431"/>
  <c r="N8" i="431"/>
  <c r="Q8" i="431"/>
  <c r="D8" i="431"/>
  <c r="I8" i="431"/>
  <c r="P8" i="431"/>
  <c r="E8" i="431"/>
  <c r="L8" i="431"/>
  <c r="C8" i="431"/>
  <c r="O8" i="431"/>
  <c r="H8" i="431"/>
  <c r="F8" i="431"/>
  <c r="M8" i="431"/>
  <c r="S12" i="431" l="1"/>
  <c r="R12" i="431"/>
  <c r="S19" i="431"/>
  <c r="R19" i="431"/>
  <c r="S18" i="431"/>
  <c r="R18" i="431"/>
  <c r="R17" i="431"/>
  <c r="S17" i="431"/>
  <c r="R16" i="431"/>
  <c r="S16" i="431"/>
  <c r="S14" i="431"/>
  <c r="R14" i="431"/>
  <c r="R11" i="431"/>
  <c r="S11" i="431"/>
  <c r="R9" i="431"/>
  <c r="S9" i="431"/>
  <c r="S15" i="431"/>
  <c r="R15" i="431"/>
  <c r="S13" i="431"/>
  <c r="R13" i="431"/>
  <c r="R20" i="431"/>
  <c r="S20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C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<sst xmlns="http://schemas.openxmlformats.org/spreadsheetml/2006/main" count="42549" uniqueCount="4848">
  <si>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</si>
  <si>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</si>
  <si>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</si>
  <si>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</si>
  <si>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</si>
  <si>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</si>
  <si>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</si>
  <si>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</si>
  <si>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</si>
  <si>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</si>
  <si>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</si>
  <si>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</si>
  <si>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</si>
  <si>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</si>
  <si>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</si>
  <si>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</si>
  <si>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</si>
  <si>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</si>
  <si>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</si>
  <si>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</si>
  <si>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</si>
  <si>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</si>
  <si>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</si>
  <si>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</si>
  <si>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</si>
  <si>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</si>
  <si>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</si>
  <si>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</si>
  <si>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</si>
  <si>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</si>
  <si>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</si>
  <si>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</si>
  <si>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</si>
  <si>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</si>
  <si>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</si>
  <si>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</si>
  <si>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</si>
  <si>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</si>
  <si>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</si>
  <si>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</si>
  <si>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</si>
  <si>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</si>
  <si>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</si>
  <si>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</si>
  <si>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</si>
  <si>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</si>
  <si>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</si>
  <si>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</si>
  <si>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</si>
  <si>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</si>
  <si>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</si>
  <si>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</si>
  <si>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</si>
  <si>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</si>
  <si>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</si>
  <si>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</si>
  <si>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</si>
  <si>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</si>
  <si>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</si>
  <si>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</si>
  <si>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</si>
  <si>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</si>
  <si>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</si>
  <si>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</si>
  <si>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</si>
  <si>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</si>
  <si>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</si>
  <si>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</si>
  <si>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</si>
  <si>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</si>
  <si>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</si>
  <si>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</si>
  <si>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</si>
  <si>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</si>
  <si>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</si>
  <si>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</si>
  <si>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</si>
  <si>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</si>
  <si>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</si>
  <si>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</si>
  <si>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</si>
  <si>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</si>
  <si>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</si>
  <si>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</si>
  <si>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</si>
  <si>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</si>
  <si>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</si>
  <si>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</si>
  <si>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</si>
  <si>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</si>
  <si>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</si>
  <si>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</si>
  <si>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</si>
  <si>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</si>
  <si>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</si>
  <si>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</si>
  <si>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</si>
  <si>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</si>
  <si>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</si>
  <si>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</si>
  <si>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</si>
  <si>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</si>
  <si>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</si>
  <si>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</si>
  <si>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</si>
  <si>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</si>
  <si>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</si>
  <si>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</si>
  <si>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</si>
  <si>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</si>
  <si>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</si>
  <si>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</si>
  <si>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</si>
  <si>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</si>
  <si>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</si>
  <si>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</si>
  <si>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</si>
  <si>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</si>
  <si>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</si>
  <si>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</si>
  <si>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</si>
  <si>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</si>
  <si>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</si>
  <si>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</si>
  <si>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</si>
  <si>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</si>
  <si>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</si>
  <si>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</si>
  <si>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</si>
  <si>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</si>
  <si>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</si>
  <si>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</si>
  <si>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</si>
  <si>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</si>
  <si>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</si>
  <si>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</si>
  <si>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</si>
  <si>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</si>
  <si>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</si>
  <si>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</si>
  <si>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</si>
  <si>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</si>
  <si>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</si>
  <si>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</si>
  <si>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</si>
  <si>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</si>
  <si>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</si>
  <si>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</si>
  <si>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</si>
  <si>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</si>
  <si>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</si>
  <si>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</si>
  <si>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</si>
  <si>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</si>
  <si>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</si>
  <si>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</si>
  <si>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</si>
  <si>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</si>
  <si>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</si>
  <si>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</si>
  <si>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</si>
  <si>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</si>
  <si>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</si>
  <si>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</si>
  <si>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</si>
  <si>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</si>
  <si>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</si>
  <si>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</si>
  <si>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</si>
  <si>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</si>
  <si>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</si>
  <si>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</si>
  <si>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</si>
  <si>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</si>
  <si>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</si>
  <si>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</si>
  <si>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</si>
  <si>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</si>
  <si>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</si>
  <si>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</si>
  <si>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</si>
  <si>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</si>
  <si>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</si>
  <si>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</si>
  <si>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</si>
  <si>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</si>
  <si>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</si>
  <si>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</si>
  <si>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</si>
  <si>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</si>
  <si>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</si>
  <si>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</si>
  <si>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</si>
  <si>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</si>
  <si>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</si>
  <si>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</si>
  <si>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</si>
  <si>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</si>
  <si>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</si>
  <si>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</si>
  <si>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</si>
  <si>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</si>
  <si>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</si>
  <si>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</si>
  <si>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</si>
  <si>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</si>
  <si>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</si>
  <si>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</si>
  <si>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</si>
  <si>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</si>
  <si>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</si>
  <si>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</si>
  <si>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</si>
  <si>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</si>
  <si>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</si>
  <si>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</si>
  <si>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</si>
  <si>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</si>
  <si>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</si>
  <si>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</si>
  <si>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</si>
  <si>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</si>
  <si>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</si>
  <si>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</si>
  <si>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</si>
  <si>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</si>
  <si>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</si>
  <si>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</si>
  <si>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</si>
  <si>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</si>
  <si>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</si>
  <si>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</si>
  <si>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</si>
  <si>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</si>
  <si>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</si>
  <si>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</si>
  <si>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</si>
  <si>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</si>
  <si>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</si>
  <si>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</si>
  <si>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</si>
  <si>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</si>
  <si>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</si>
  <si>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</si>
  <si>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</si>
  <si>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</si>
  <si>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</si>
  <si>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</si>
  <si>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</si>
  <si>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</si>
  <si>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</si>
  <si>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</si>
  <si>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</si>
  <si>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</si>
  <si>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</si>
  <si>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</si>
  <si>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</si>
  <si>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</si>
  <si>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</si>
  <si>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</si>
  <si>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</si>
  <si>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</si>
  <si>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</si>
  <si>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</si>
  <si>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</si>
  <si>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</si>
  <si>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</si>
  <si>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</si>
  <si>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</si>
  <si>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</si>
  <si>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</si>
  <si>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</si>
  <si>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</si>
  <si>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</si>
  <si>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</si>
  <si>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</si>
  <si>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</si>
  <si>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</si>
  <si>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</si>
  <si>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</si>
  <si>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</si>
  <si>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</si>
  <si>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</si>
  <si>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</si>
  <si>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</si>
  <si>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</si>
  <si>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</si>
  <si>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</si>
  <si>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</si>
  <si>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</si>
  <si>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</si>
  <si>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</si>
  <si>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</si>
  <si>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</si>
  <si>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</si>
  <si>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</si>
  <si>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</si>
  <si>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</si>
  <si>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</si>
  <si>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</si>
  <si>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</si>
  <si>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</si>
  <si>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</si>
  <si>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</si>
  <si>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</si>
  <si>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</si>
  <si>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</si>
  <si>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</si>
  <si>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</si>
  <si>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</si>
  <si>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</si>
  <si>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</si>
  <si>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</si>
  <si>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</si>
  <si>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</si>
  <si>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</si>
  <si>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</si>
  <si>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</si>
  <si>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</si>
  <si>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</si>
  <si>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</si>
  <si>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</si>
  <si>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</si>
  <si>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</si>
  <si>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</si>
  <si>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</si>
  <si>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</si>
  <si>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</si>
  <si>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</si>
  <si>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</si>
  <si>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</si>
  <si>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</si>
  <si>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</si>
  <si>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</si>
  <si>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</si>
  <si>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</si>
  <si>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</si>
  <si>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</si>
  <si>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</si>
  <si>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</si>
  <si>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</si>
  <si>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</si>
  <si>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</si>
  <si>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</si>
  <si>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</si>
  <si>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</si>
  <si>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</si>
  <si>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</si>
  <si>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</si>
  <si>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</si>
  <si>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</si>
  <si>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50115007     implant.dentální-samoplátci (Z526)</t>
  </si>
  <si>
    <t>50115010     RTG materiál, filmy a chemikálie (Z504)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</si>
  <si>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</si>
  <si>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</si>
  <si>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</si>
  <si>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</si>
  <si>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</si>
  <si>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</si>
  <si>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</si>
  <si>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</si>
  <si>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</si>
  <si>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</si>
  <si>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</si>
  <si>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</si>
  <si>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</si>
  <si>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</si>
  <si>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</si>
  <si>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</si>
  <si>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</si>
  <si>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</si>
  <si>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</si>
  <si>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</si>
  <si>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</si>
  <si>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</si>
  <si>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</si>
  <si>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</si>
  <si>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</si>
  <si>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</si>
  <si>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</si>
  <si>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</si>
  <si>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</si>
  <si>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</si>
  <si>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</si>
  <si>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</si>
  <si>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</si>
  <si>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</si>
  <si>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</si>
  <si>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</si>
  <si>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</si>
  <si>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</si>
  <si>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</si>
  <si>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</si>
  <si>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</si>
  <si>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</si>
  <si>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</si>
  <si>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</si>
  <si>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</si>
  <si>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</si>
  <si>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</si>
  <si>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</si>
  <si>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</si>
  <si>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</si>
  <si>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</si>
  <si>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</si>
  <si>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</si>
  <si>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</si>
  <si>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</si>
  <si>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</si>
  <si>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</si>
  <si>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</si>
  <si>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</si>
  <si>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</si>
  <si>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</si>
  <si>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</si>
  <si>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</si>
  <si>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</si>
  <si>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</si>
  <si>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</si>
  <si>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</si>
  <si>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</si>
  <si>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</si>
  <si>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</si>
  <si>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</si>
  <si>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</si>
  <si>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</si>
  <si>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</si>
  <si>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</si>
  <si>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</si>
  <si>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</si>
  <si>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</si>
  <si>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</si>
  <si>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</si>
  <si>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</si>
  <si>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</si>
  <si>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</si>
  <si>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</si>
  <si>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</si>
  <si>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</si>
  <si>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</si>
  <si>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</si>
  <si>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</si>
  <si>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</si>
  <si>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</si>
  <si>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</si>
  <si>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</si>
  <si>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</si>
  <si>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</si>
  <si>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</si>
  <si>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</si>
  <si>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</si>
  <si>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</si>
  <si>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</si>
  <si>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</si>
  <si>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</si>
  <si>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</si>
  <si>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</si>
  <si>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</si>
  <si>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</si>
  <si>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</si>
  <si>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</si>
  <si>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</si>
  <si>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</si>
  <si>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</si>
  <si>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</si>
  <si>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</si>
  <si>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</si>
  <si>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</si>
  <si>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</si>
  <si>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</si>
  <si>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</si>
  <si>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</si>
  <si>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</si>
  <si>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</si>
  <si>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</si>
  <si>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</si>
  <si>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</si>
  <si>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</si>
  <si>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</si>
  <si>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</si>
  <si>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</si>
  <si>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</si>
  <si>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</si>
  <si>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</si>
  <si>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</si>
  <si>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</si>
  <si>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</si>
  <si>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</si>
  <si>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</si>
  <si>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</si>
  <si>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</si>
  <si>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</si>
  <si>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</si>
  <si>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</si>
  <si>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</si>
  <si>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</si>
  <si>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</si>
  <si>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</si>
  <si>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</si>
  <si>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</si>
  <si>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</si>
  <si>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</si>
  <si>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</si>
  <si>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</si>
  <si>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</si>
  <si>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</si>
  <si>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</si>
  <si>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</si>
  <si>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</si>
  <si>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</si>
  <si>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</si>
  <si>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</si>
  <si>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</si>
  <si>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</si>
  <si>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</si>
  <si>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</si>
  <si>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</si>
  <si>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</si>
  <si>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</si>
  <si>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</si>
  <si>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</si>
  <si>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</si>
  <si>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</si>
  <si>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</si>
  <si>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</si>
  <si>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</si>
  <si>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</si>
  <si>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</si>
  <si>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</si>
  <si>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</si>
  <si>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</si>
  <si>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</si>
  <si>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</si>
  <si>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</si>
  <si>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</si>
  <si>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</si>
  <si>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</si>
  <si>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</si>
  <si>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</si>
  <si>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</si>
  <si>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</si>
  <si>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</si>
  <si>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</si>
  <si>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</si>
  <si>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</si>
  <si>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</si>
  <si>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</si>
  <si>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</si>
  <si>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</si>
  <si>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</si>
  <si>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</si>
  <si>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</si>
  <si>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</si>
  <si>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</si>
  <si>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</si>
  <si>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</si>
  <si>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</si>
  <si>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</si>
  <si>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</si>
  <si>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</si>
  <si>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</si>
  <si>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</si>
  <si>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</si>
  <si>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</si>
  <si>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</si>
  <si>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</si>
  <si>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</si>
  <si>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</si>
  <si>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</si>
  <si>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</si>
  <si>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</si>
  <si>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</si>
  <si>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</si>
  <si>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</si>
  <si>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</si>
  <si>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</si>
  <si>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</si>
  <si>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</si>
  <si>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</si>
  <si>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</si>
  <si>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</si>
  <si>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</si>
  <si>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</si>
  <si>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</si>
  <si>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</si>
  <si>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</si>
  <si>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</si>
  <si>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</si>
  <si>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</si>
  <si>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</si>
  <si>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</si>
  <si>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</si>
  <si>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</si>
  <si>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</si>
  <si>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</si>
  <si>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</si>
  <si>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</si>
  <si>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</si>
  <si>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</si>
  <si>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</si>
  <si>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</si>
  <si>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</si>
  <si>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</si>
  <si>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</si>
  <si>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</si>
  <si>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</si>
  <si>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</si>
  <si>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</si>
  <si>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</si>
  <si>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</si>
  <si>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</si>
  <si>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</si>
  <si>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</si>
  <si>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</si>
  <si>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</si>
  <si>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</si>
  <si>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</si>
  <si>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</si>
  <si>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</si>
  <si>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</si>
  <si>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</si>
  <si>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</si>
  <si>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</si>
  <si>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</si>
  <si>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</si>
  <si>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</si>
  <si>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</si>
  <si>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</si>
  <si>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</si>
  <si>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</si>
  <si>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</si>
  <si>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</si>
  <si>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</si>
  <si>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</si>
  <si>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</si>
  <si>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</si>
  <si>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</si>
  <si>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APO-PAROX</t>
  </si>
  <si>
    <t>ARDEAELYTOSOL NA.HYDR.FOSF.8.7%</t>
  </si>
  <si>
    <t>INF 1X200ML</t>
  </si>
  <si>
    <t>ARDEANUTRISOL G 40</t>
  </si>
  <si>
    <t>400G/L INF SOL 20X80ML</t>
  </si>
  <si>
    <t>ARGOFAN</t>
  </si>
  <si>
    <t>75MG TBL PRO 30</t>
  </si>
  <si>
    <t>AULIN</t>
  </si>
  <si>
    <t>POR GRA SOL30SÁČKŮ</t>
  </si>
  <si>
    <t>GRA 15X100MG(SACKY)</t>
  </si>
  <si>
    <t>POR TBL NOB 30X100MG</t>
  </si>
  <si>
    <t>AVAMYS NAS.SPR.SUS 120X27,5RG</t>
  </si>
  <si>
    <t>BETADINE</t>
  </si>
  <si>
    <t>UNG 1X20GM</t>
  </si>
  <si>
    <t>Biopron9 tob.60+20</t>
  </si>
  <si>
    <t>BISEPTOL</t>
  </si>
  <si>
    <t>400MG/80MG TBL NOB 28</t>
  </si>
  <si>
    <t>BISOPROLOL MYLAN 5 MG</t>
  </si>
  <si>
    <t>5MG TBL FLM 30</t>
  </si>
  <si>
    <t>CARBOSORB</t>
  </si>
  <si>
    <t>320MG TBL NOB 20</t>
  </si>
  <si>
    <t>CIPLOX 500</t>
  </si>
  <si>
    <t>500MG TBL FLM 10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</si>
  <si>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</si>
  <si>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</si>
  <si>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</si>
  <si>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</si>
  <si>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</si>
  <si>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</si>
  <si>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CONTROLOC 20 MG</t>
  </si>
  <si>
    <t>POR TBL ENT 100X20MG</t>
  </si>
  <si>
    <t>POR TBL ENT 28X20MG I</t>
  </si>
  <si>
    <t>CONTROLOC I.V.</t>
  </si>
  <si>
    <t>INJ PLV SOL 1X40MG</t>
  </si>
  <si>
    <t>CORDARONE</t>
  </si>
  <si>
    <t>INJ SOL 6X3ML/150MG</t>
  </si>
  <si>
    <t>DEPAKINE CHRONO 300</t>
  </si>
  <si>
    <t>TBL RET 100X300MG</t>
  </si>
  <si>
    <t>DEXAMED</t>
  </si>
  <si>
    <t>INJ 10X2ML/8MG</t>
  </si>
  <si>
    <t>DEXAMETHASONE KRKA</t>
  </si>
  <si>
    <t>4MG TBL NOB 20</t>
  </si>
  <si>
    <t>DEXA-RATIOPHARM inj. - MIMOŘÁDNÝ DOVOZ!!</t>
  </si>
  <si>
    <t>10x2ml/8mg</t>
  </si>
  <si>
    <t>DIAZEPAM SLOVAKOFARMA</t>
  </si>
  <si>
    <t>5MG TBL NOB 20(1X20)</t>
  </si>
  <si>
    <t>TBL 20X10MG</t>
  </si>
  <si>
    <t>10MG TBL NOB 20(1X20)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</si>
  <si>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</si>
  <si>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</si>
  <si>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</si>
  <si>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</si>
  <si>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</si>
  <si>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</si>
  <si>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DIROTON 10MG</t>
  </si>
  <si>
    <t>TBL 28X10MG</t>
  </si>
  <si>
    <t>DITHIADEN</t>
  </si>
  <si>
    <t>INJ 10X2ML</t>
  </si>
  <si>
    <t>TBL 20X2MG</t>
  </si>
  <si>
    <t>DOLMINA INJ.</t>
  </si>
  <si>
    <t>INJ 5X3ML/75MG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</si>
  <si>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</si>
  <si>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</si>
  <si>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</si>
  <si>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</si>
  <si>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</si>
  <si>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</si>
  <si>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PRONTODERM PENA 200ml</t>
  </si>
  <si>
    <t>DZ PRONTORAL 250ML</t>
  </si>
  <si>
    <t>EBRANTIL 30 RETARD</t>
  </si>
  <si>
    <t>POR CPS PRO 50X30MG</t>
  </si>
  <si>
    <t>ECOLAV Výplach očí 100ml</t>
  </si>
  <si>
    <t>100 ml</t>
  </si>
  <si>
    <t>ELICEA 10 MG</t>
  </si>
  <si>
    <t>POR TBL FLM 28X10MG</t>
  </si>
  <si>
    <t>ENDIARON</t>
  </si>
  <si>
    <t>250MG TBL FLM 20</t>
  </si>
  <si>
    <t>ENZYMEL INTENSIVE 35 GEL antimikrob. na dásně 30ml</t>
  </si>
  <si>
    <t>EPHEDRIN BIOTIKA</t>
  </si>
  <si>
    <t>INJ SOL 10X1ML/50MG</t>
  </si>
  <si>
    <t>ERCEFURYL 200 MG CPS.-výpadek do 4/20</t>
  </si>
  <si>
    <t>POR CPS DUR 14X200MG</t>
  </si>
  <si>
    <t>EUTHYROX 100</t>
  </si>
  <si>
    <t>TBL 100X100RG</t>
  </si>
  <si>
    <t>EUTHYROX 50</t>
  </si>
  <si>
    <t>TBL 100X50RG</t>
  </si>
  <si>
    <t>EUTHYROX 75</t>
  </si>
  <si>
    <t>TBL 100X75RG</t>
  </si>
  <si>
    <t>EXACYL</t>
  </si>
  <si>
    <t>INJ 5X5ML/500MG</t>
  </si>
  <si>
    <t>FERRLECIT</t>
  </si>
  <si>
    <t>INJ SOL 6X5ML/62.5MG</t>
  </si>
  <si>
    <t>FRAXIPARINE</t>
  </si>
  <si>
    <t>INJ SOL 10X0.6ML</t>
  </si>
  <si>
    <t>INJ SOL 10X0.4ML</t>
  </si>
  <si>
    <t>INJ SOL 10X0.8ML</t>
  </si>
  <si>
    <t>INJ SOL 10X0.3ML</t>
  </si>
  <si>
    <t>FRESUBIN 3,2 KCAL DRINK MANGO</t>
  </si>
  <si>
    <t>POR SOL 4X125ML</t>
  </si>
  <si>
    <t>FURORESE 40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</si>
  <si>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</si>
  <si>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</si>
  <si>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</si>
  <si>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</si>
  <si>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</si>
  <si>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</si>
  <si>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HALOPERIDOL</t>
  </si>
  <si>
    <t>TBL 50X1.5MG</t>
  </si>
  <si>
    <t>INJ 5X1ML/5MG</t>
  </si>
  <si>
    <t>HELICID 20 ZENTIVA</t>
  </si>
  <si>
    <t>POR CPS ETD 90X20MG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</si>
  <si>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</si>
  <si>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</si>
  <si>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</si>
  <si>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</si>
  <si>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</si>
  <si>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</si>
  <si>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</si>
  <si>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</si>
  <si>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</si>
  <si>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20X100MLPELAH</t>
  </si>
  <si>
    <t>INJ SOL 100X10ML II</t>
  </si>
  <si>
    <t>INF SOL 10X250MLPELAH</t>
  </si>
  <si>
    <t>INF SOL 10X1000MLPLAH</t>
  </si>
  <si>
    <t>INF SOL 10X500MLPELAH</t>
  </si>
  <si>
    <t>INJ SOL 100X20ML II</t>
  </si>
  <si>
    <t>IBALGIN 400</t>
  </si>
  <si>
    <t>400MG TBL FLM 48</t>
  </si>
  <si>
    <t>IBALGIN 600</t>
  </si>
  <si>
    <t>600MG TBL FLM 30</t>
  </si>
  <si>
    <t>IBALGIN KRÉM 100G</t>
  </si>
  <si>
    <t>DRM CRM 1X100GM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</si>
  <si>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</si>
  <si>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</si>
  <si>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</si>
  <si>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</si>
  <si>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</si>
  <si>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</si>
  <si>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IMODIUM</t>
  </si>
  <si>
    <t>2MG CPS DUR 20</t>
  </si>
  <si>
    <t>IMUNOR</t>
  </si>
  <si>
    <t>LYO 4X10MG</t>
  </si>
  <si>
    <t>INDAPAMID PMCS 2,5 MG</t>
  </si>
  <si>
    <t>POR TBL NOB 30X2.5MG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</si>
  <si>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</si>
  <si>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</si>
  <si>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</si>
  <si>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</si>
  <si>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</si>
  <si>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</si>
  <si>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IR  AQUA STERILE OPLACH.1x1000 ml ECOTAINER</t>
  </si>
  <si>
    <t>IR OPLACH</t>
  </si>
  <si>
    <t>JOVESTO 5 MG POTAHOVANÉ TABLETY</t>
  </si>
  <si>
    <t>POR TBL FLM 30X5MG I</t>
  </si>
  <si>
    <t>KALIUM CHLORATUM LECIVA 7.5%</t>
  </si>
  <si>
    <t>INJ 5X10ML 7.5%</t>
  </si>
  <si>
    <t>KL BALS.VISNEVSKI 100G</t>
  </si>
  <si>
    <t>KL BENZINUM 500 ml/330g HVLP</t>
  </si>
  <si>
    <t>KL DEXAMETHASON GEL 0,1%, 20G</t>
  </si>
  <si>
    <t>KL PRIPRAVEK</t>
  </si>
  <si>
    <t>KL SOL.HIRSCH 25g</t>
  </si>
  <si>
    <t>ORL</t>
  </si>
  <si>
    <t>KL SOL.HYD.PEROX.3% 200G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</si>
  <si>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</si>
  <si>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</si>
  <si>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</si>
  <si>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</si>
  <si>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</si>
  <si>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</si>
  <si>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</si>
  <si>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</si>
  <si>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</si>
  <si>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</si>
  <si>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LOCOID 0,1%</t>
  </si>
  <si>
    <t>CRM 1X30GM 0.1%</t>
  </si>
  <si>
    <t>LOCOID CRELO 0,1%</t>
  </si>
  <si>
    <t>LOT 1X30GM</t>
  </si>
  <si>
    <t>MAALOX</t>
  </si>
  <si>
    <t>CTB 40</t>
  </si>
  <si>
    <t>MAALOX SUSPENZE</t>
  </si>
  <si>
    <t>35MG/ML+40MG/ML POR SUS 1X250ML II</t>
  </si>
  <si>
    <t>MABRON</t>
  </si>
  <si>
    <t>INJ SOL 5X2ML</t>
  </si>
  <si>
    <t>MAGNESIUM SULFURICUM BBP 10%</t>
  </si>
  <si>
    <t>INJ 5X10ML 10%</t>
  </si>
  <si>
    <t>MAGNOSOLV</t>
  </si>
  <si>
    <t>365MG POR GRA SOL SCC 30</t>
  </si>
  <si>
    <t>MAXITROL</t>
  </si>
  <si>
    <t>OPH UNG 3,5G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</si>
  <si>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</si>
  <si>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</si>
  <si>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</si>
  <si>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</si>
  <si>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</si>
  <si>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</si>
  <si>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</si>
  <si>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MILGAMMA</t>
  </si>
  <si>
    <t>POR TBL OBD 50</t>
  </si>
  <si>
    <t>MOMMOX 0,05 MG/DÁVKU</t>
  </si>
  <si>
    <t>NAS SPR SUS 140X50RG</t>
  </si>
  <si>
    <t>MUCOSOLVAN</t>
  </si>
  <si>
    <t>POR GTT SOL+INH SOL 60ML</t>
  </si>
  <si>
    <t>MYDOCALM 150MG</t>
  </si>
  <si>
    <t>TBL OBD 30X150MG</t>
  </si>
  <si>
    <t>NEODOLPASSE</t>
  </si>
  <si>
    <t>INF 10X250ML</t>
  </si>
  <si>
    <t>NEUROL 0.25</t>
  </si>
  <si>
    <t>TBL 30X0.25MG</t>
  </si>
  <si>
    <t>NEURONTIN 100MG</t>
  </si>
  <si>
    <t>CPS 100X100MG</t>
  </si>
  <si>
    <t>NIMESIL</t>
  </si>
  <si>
    <t>PORGRASUS30X100MG-S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</si>
  <si>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</si>
  <si>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</si>
  <si>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</si>
  <si>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</si>
  <si>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</si>
  <si>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</si>
  <si>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</si>
  <si>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</si>
  <si>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</si>
  <si>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</si>
  <si>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</si>
  <si>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</si>
  <si>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</si>
  <si>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</si>
  <si>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</si>
  <si>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</si>
  <si>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</si>
  <si>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</si>
  <si>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</si>
  <si>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</si>
  <si>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</si>
  <si>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</si>
  <si>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</si>
  <si>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POR TBL NOB 12X500MG</t>
  </si>
  <si>
    <t>PIPERACILLIN/TAZOBACTAM IBIGEN - MIMOŘÁDNÝ DOVOZ</t>
  </si>
  <si>
    <t>4G/0,5G INF PLV SOL 10</t>
  </si>
  <si>
    <t>PLASMALYTE ROZTOK</t>
  </si>
  <si>
    <t>INF SOL 10X1000ML</t>
  </si>
  <si>
    <t>PRESTANCE 10 MG/10 MG</t>
  </si>
  <si>
    <t>POR TBL NOB 90</t>
  </si>
  <si>
    <t>PRESTANCE 5 MG/5 MG</t>
  </si>
  <si>
    <t>POR TBL NOB 30</t>
  </si>
  <si>
    <t>PRESTARIUM NEO FORTE</t>
  </si>
  <si>
    <t>POR TBL FLM 90X10MG</t>
  </si>
  <si>
    <t>PROTEVASC 35 MG TABLETY S PRODLOUŽENÝM UVOLŇOVÁNÍM</t>
  </si>
  <si>
    <t>POR TBL PRO 60X35MG</t>
  </si>
  <si>
    <t>RHEFLUIN</t>
  </si>
  <si>
    <t>TBL 30</t>
  </si>
  <si>
    <t>RINGERUV ROZTOK BRAUN</t>
  </si>
  <si>
    <t>INF 10X500ML(LDPE)</t>
  </si>
  <si>
    <t>SANORIN EMULSIO</t>
  </si>
  <si>
    <t>GTT NAS 10ML 0.1%</t>
  </si>
  <si>
    <t>SANORIN EMULZE</t>
  </si>
  <si>
    <t>1MG/ML NAS GTT EML 1X10ML</t>
  </si>
  <si>
    <t>SEPTONEX</t>
  </si>
  <si>
    <t>SPR 1X45ML</t>
  </si>
  <si>
    <t>SEROPRAM</t>
  </si>
  <si>
    <t>INF 5X0.5ML/20MG</t>
  </si>
  <si>
    <t>SIOFOR 500</t>
  </si>
  <si>
    <t>500MG TBL FLM 120 II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</si>
  <si>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</si>
  <si>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</si>
  <si>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</si>
  <si>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</si>
  <si>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</si>
  <si>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</si>
  <si>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</si>
  <si>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</si>
  <si>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</si>
  <si>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</si>
  <si>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</si>
  <si>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</si>
  <si>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</si>
  <si>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</si>
  <si>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</si>
  <si>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TEGRETOL CR 200</t>
  </si>
  <si>
    <t>TBL RET 50X200MG</t>
  </si>
  <si>
    <t>TENAXUM</t>
  </si>
  <si>
    <t>TBL 30X1MG</t>
  </si>
  <si>
    <t>TEZEO 40 MG</t>
  </si>
  <si>
    <t>POR TBL NOB 28X40MG</t>
  </si>
  <si>
    <t>TEZZIMI</t>
  </si>
  <si>
    <t>10MG TBL NOB 30 I</t>
  </si>
  <si>
    <t>THIAMIN LECIVA</t>
  </si>
  <si>
    <t>TBL 20X50MG(BLISTR)</t>
  </si>
  <si>
    <t>TIAPRIDAL</t>
  </si>
  <si>
    <t>POR TBLNOB 50X100MG</t>
  </si>
  <si>
    <t>INJ SOL 12X2ML/100MG</t>
  </si>
  <si>
    <t>TOBRADEX</t>
  </si>
  <si>
    <t>3MG/G+1MG/G OPH UNG 3,5G</t>
  </si>
  <si>
    <t>TORECAN</t>
  </si>
  <si>
    <t>SUP 6X6.5MG</t>
  </si>
  <si>
    <t>INJ 5X1ML/6.5MG</t>
  </si>
  <si>
    <t>TRALGIT SR 100</t>
  </si>
  <si>
    <t>POR TBL RET50X100MG</t>
  </si>
  <si>
    <t xml:space="preserve">TRAMAL RETARD </t>
  </si>
  <si>
    <t>TBL 10x100 MG</t>
  </si>
  <si>
    <t>TRIPLIXAM 10 MG/2,5 MG/10 MG</t>
  </si>
  <si>
    <t>POR TBL FLM 30</t>
  </si>
  <si>
    <t>TRITACE 10</t>
  </si>
  <si>
    <t>POR TBL NOB 30X10MG</t>
  </si>
  <si>
    <t>TRITTICO AC 75</t>
  </si>
  <si>
    <t>TBL RET 30X75MG</t>
  </si>
  <si>
    <t>TULIP 20 MG POTAHOVANÉ TABLETY</t>
  </si>
  <si>
    <t>VACTETA</t>
  </si>
  <si>
    <t>40IU/0,5ML INJ SUS 1X0,5ML</t>
  </si>
  <si>
    <t>VENLAFAXIN MYLAN 75 MG</t>
  </si>
  <si>
    <t>75MG CPS PRO 30</t>
  </si>
  <si>
    <t>VIANT</t>
  </si>
  <si>
    <t>INF PLV SOL 10</t>
  </si>
  <si>
    <t>ZALDIAR</t>
  </si>
  <si>
    <t>37,5MG/325MG TBL FLM 30X1</t>
  </si>
  <si>
    <t>ZIBOR 25 000 IU</t>
  </si>
  <si>
    <t>INJ SOL 2X0.3ML/7500IU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</si>
  <si>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</si>
  <si>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</si>
  <si>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</si>
  <si>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</si>
  <si>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</si>
  <si>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</si>
  <si>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</si>
  <si>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NUTRIFLEX OMEGA PLUS 38/120</t>
  </si>
  <si>
    <t>INF EML 5X1250ML</t>
  </si>
  <si>
    <t>NUTRIFLEX PERI</t>
  </si>
  <si>
    <t>INF SOL 5X2000ML</t>
  </si>
  <si>
    <t>INF SOL 5X1000ML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</si>
  <si>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</si>
  <si>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</si>
  <si>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</si>
  <si>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</si>
  <si>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</si>
  <si>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</si>
  <si>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NEUTRAL</t>
  </si>
  <si>
    <t>POR SOL 4X200ML</t>
  </si>
  <si>
    <t>FRESUBIN 2 KCAL HP FIBRE</t>
  </si>
  <si>
    <t>POR SOL 15X500ML</t>
  </si>
  <si>
    <t>FRESUBIN 3,2 KCAL DRINK LÍSKOVÝ OŘÍŠEK</t>
  </si>
  <si>
    <t>FRESUBIN 3,2 KCAL DRINK VANILKA - KARAMEL</t>
  </si>
  <si>
    <t>FRESUBIN HP ENERGY</t>
  </si>
  <si>
    <t>NUTRIDRINK BALÍČEK 5+1</t>
  </si>
  <si>
    <t>POR SOL 6X200ML</t>
  </si>
  <si>
    <t>NUTRIDRINK COMPACT S PŘÍCHUTÍ KÁVY</t>
  </si>
  <si>
    <t>NUTRIDRINK CREME S PŘÍCHUTÍ ČOKOLÁDOVOU</t>
  </si>
  <si>
    <t>POR SOL 4X125GM</t>
  </si>
  <si>
    <t>NUTRIDRINK CREME S PŘÍCHUTÍ VANILKOVOU</t>
  </si>
  <si>
    <t>NUTRIDRINK MAX S PŘÍCHUTÍ VANILKOVOU</t>
  </si>
  <si>
    <t>POR SOL 4X300ML</t>
  </si>
  <si>
    <t>NUTRIDRINK PROTEIN S PŘÍCHUTÍ VANILKOVOU</t>
  </si>
  <si>
    <t>NUTRIDRINK S PŘÍCHUTÍ ČOKOLÁDOVOU</t>
  </si>
  <si>
    <t>NUTRIDRINK S PŘÍCHUTÍ VANILKOVOU</t>
  </si>
  <si>
    <t>Nutrison Advanced Diason 1000ml</t>
  </si>
  <si>
    <t>NUTRISON ENERGY MULTI FIBRE</t>
  </si>
  <si>
    <t>POR SOL 1X1500ML</t>
  </si>
  <si>
    <t>PROTIFAR</t>
  </si>
  <si>
    <t>POR PLV SOL 1X225GM</t>
  </si>
  <si>
    <t>Resource Instant Protein 1x800g</t>
  </si>
  <si>
    <t>léky - krev.deriváty ZUL (TO)</t>
  </si>
  <si>
    <t>HAEMOCOMPLETTAN P</t>
  </si>
  <si>
    <t>20MG/ML INJ/INF PLV SOL 1X2000MG</t>
  </si>
  <si>
    <t>20MG/ML INJ/INF PLV SOL 1X1000MG</t>
  </si>
  <si>
    <t>OCPLEX</t>
  </si>
  <si>
    <t>500IU INF PSO LQF 1+1X20ML</t>
  </si>
  <si>
    <t>PRIVIGEN</t>
  </si>
  <si>
    <t>100MG/ML INF SOL 1X100ML</t>
  </si>
  <si>
    <t>100MG/ML INF SOL 1X200ML</t>
  </si>
  <si>
    <t>100MG/ML INF SOL 1X25ML</t>
  </si>
  <si>
    <t>léky - hemofilici ZUL (TO)</t>
  </si>
  <si>
    <t>ALBUREX 20</t>
  </si>
  <si>
    <t>200G/L INF SOL 1X100ML</t>
  </si>
  <si>
    <t>FANHDI</t>
  </si>
  <si>
    <t>100IU/ML INJ PSO LQF 1+1X10ML</t>
  </si>
  <si>
    <t>50IU/ML INJ PSO LQF 1+1X10ML</t>
  </si>
  <si>
    <t>IMMUNINE</t>
  </si>
  <si>
    <t>600IU INJ/INF PSO LQF 1+1X5ML</t>
  </si>
  <si>
    <t>WILATE 500</t>
  </si>
  <si>
    <t>500IU VWF/500IU FVIII INJ PSO LQF 1+1X5ML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</si>
  <si>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</si>
  <si>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</si>
  <si>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</si>
  <si>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</si>
  <si>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</si>
  <si>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</si>
  <si>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</si>
  <si>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</si>
  <si>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</si>
  <si>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</si>
  <si>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</si>
  <si>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</si>
  <si>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</si>
  <si>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</si>
  <si>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</si>
  <si>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</si>
  <si>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</si>
  <si>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</si>
  <si>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</si>
  <si>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</si>
  <si>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</si>
  <si>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480</t>
  </si>
  <si>
    <t>INJ 10X5ML</t>
  </si>
  <si>
    <t>CEFTAZIDIM KABI 2 GM</t>
  </si>
  <si>
    <t>INJ+INF PLV SOL 10X2GM</t>
  </si>
  <si>
    <t>CIFLOXINAL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</si>
  <si>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</si>
  <si>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</si>
  <si>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</si>
  <si>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</si>
  <si>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</si>
  <si>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</si>
  <si>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</si>
  <si>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</si>
  <si>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</si>
  <si>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</si>
  <si>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</si>
  <si>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</si>
  <si>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</si>
  <si>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</si>
  <si>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</si>
  <si>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 H</t>
  </si>
  <si>
    <t>DRM CRM 1X15GM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</si>
  <si>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</si>
  <si>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</si>
  <si>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</si>
  <si>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</si>
  <si>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</si>
  <si>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</si>
  <si>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 xml:space="preserve">LINEZOLID SANDOZ 600 MG </t>
  </si>
  <si>
    <t>POR TBL FLM 10X600MG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</si>
  <si>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</si>
  <si>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</si>
  <si>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</si>
  <si>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</si>
  <si>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</si>
  <si>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</si>
  <si>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</si>
  <si>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</si>
  <si>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OPHTHALMO-FRAMYKOIN</t>
  </si>
  <si>
    <t>PIPERACILLIN/TAZOBACTAM KABI 4 G/0,5 G</t>
  </si>
  <si>
    <t>INF PLV SOL 10X4.5GM</t>
  </si>
  <si>
    <t>SEFOTAK 1 G</t>
  </si>
  <si>
    <t>INJ PLV SOL 1X1GM</t>
  </si>
  <si>
    <t>TOBREX</t>
  </si>
  <si>
    <t>3MG/G OPH UNG 3,5G</t>
  </si>
  <si>
    <t>GTT OPH 5ML 3MG/1ML</t>
  </si>
  <si>
    <t>TYGACIL 50 MG</t>
  </si>
  <si>
    <t>INF PLV SOL 10X50MG/5ML</t>
  </si>
  <si>
    <t>UNASYN</t>
  </si>
  <si>
    <t>POR TBL FLM12X375MG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</si>
  <si>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</si>
  <si>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</si>
  <si>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</si>
  <si>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</si>
  <si>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</si>
  <si>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</si>
  <si>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</si>
  <si>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</si>
  <si>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</si>
  <si>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</si>
  <si>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</si>
  <si>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</si>
  <si>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INF SOL 10X100ML/200MG</t>
  </si>
  <si>
    <t>MYFUNGAR</t>
  </si>
  <si>
    <t>VORIKONAZOL SANDOZ 200 MG PRÁŠEK PRO INFUZNÍ ROZTO</t>
  </si>
  <si>
    <t>INF PLV SOL 1X200MG</t>
  </si>
  <si>
    <t xml:space="preserve">0.9% Sodium Chloride Kabi </t>
  </si>
  <si>
    <t>par.lqf.20x10ml/90mg</t>
  </si>
  <si>
    <t>AETHOXYSKLEROL</t>
  </si>
  <si>
    <t>INJ 5X2ML 0.5%</t>
  </si>
  <si>
    <t>Aloclair gel 8ml</t>
  </si>
  <si>
    <t>APAURIN</t>
  </si>
  <si>
    <t>INJ 10X2ML/10MG</t>
  </si>
  <si>
    <t>APO-IBUPROFEN 400 MG</t>
  </si>
  <si>
    <t>POR TBL FLM 100X400MG</t>
  </si>
  <si>
    <t>BUPIVACAINE GRINDEKS</t>
  </si>
  <si>
    <t>5MG/ML INJ SOL 5X10ML</t>
  </si>
  <si>
    <t>KL BENZINUM 150g v sirokohrdle lahvi</t>
  </si>
  <si>
    <t>KL BENZINUM 65g</t>
  </si>
  <si>
    <t>KL ETHANOL.C.BENZINO 150G v sirokohrdle lahvi</t>
  </si>
  <si>
    <t>KL ETHANOL.C.BENZINO 250G</t>
  </si>
  <si>
    <t>KL JODOVY OLEJ 10G</t>
  </si>
  <si>
    <t>KL SOL.ARG.NITR.10% 10G</t>
  </si>
  <si>
    <t>KL SOL.METHYLROS.CHL.1% 20 G</t>
  </si>
  <si>
    <t>KL SOL.PHENOLI CAMPHOR. 10g</t>
  </si>
  <si>
    <t>KL UNGUENTUM</t>
  </si>
  <si>
    <t>KL VASELINUM ALBUM, 20G</t>
  </si>
  <si>
    <t>KL ZASYP NA RANY 100G</t>
  </si>
  <si>
    <t>LIDOCAIN</t>
  </si>
  <si>
    <t>INJ 10X2ML 2%</t>
  </si>
  <si>
    <t>MAGNESII LACTICI 0,5 TBL. MEDICAMENTA</t>
  </si>
  <si>
    <t>TBL NOB 100X0,5GM</t>
  </si>
  <si>
    <t>MARCAINE 0.5%</t>
  </si>
  <si>
    <t>5MG/ML INJ SOL 5X20ML</t>
  </si>
  <si>
    <t>SOLCOSERYL DENTAL ADHESIVE-výpadek</t>
  </si>
  <si>
    <t>STM PST 1X5GM</t>
  </si>
  <si>
    <t>TRISPAN 20 MG/ML INJEKČNÍ SUSPENZE</t>
  </si>
  <si>
    <t>INJ SUS 10X1ML/20MG</t>
  </si>
  <si>
    <t>BUPIVACAINE ACCORD</t>
  </si>
  <si>
    <t>5MG/ML INJ SOL 1X20ML</t>
  </si>
  <si>
    <t>DEVIPASTA</t>
  </si>
  <si>
    <t>450MG/G+370MG/G DNT PST MED 1X5G</t>
  </si>
  <si>
    <t>KL CHLORNAN SODNÝ 1% 100g v sirokohrdle lahvi</t>
  </si>
  <si>
    <t>KL CHLORNAN SODNÝ 1% 300g v sirokohrdle lahvi</t>
  </si>
  <si>
    <t>KL JODOVÝ OLEJ 30G</t>
  </si>
  <si>
    <t>KL ROZTOK</t>
  </si>
  <si>
    <t>KL SOL.METHYLROS.CHL.1% 10G</t>
  </si>
  <si>
    <t>KL SOL.PHENOLI CAMPHOR. 50 g RD</t>
  </si>
  <si>
    <t>KL SOL.PHENOLI CAMPHOR. 50g v sirokohrdle lahvi</t>
  </si>
  <si>
    <t>BACTROBAN</t>
  </si>
  <si>
    <t>DRM UNG 1X15GM</t>
  </si>
  <si>
    <t>KL BENZINUM 900ml/ 600g</t>
  </si>
  <si>
    <t>KL ELIXÍR NA OPTIKU</t>
  </si>
  <si>
    <t>KL ETHANOL.C.BENZINO 75G</t>
  </si>
  <si>
    <t>AMOKSIKLAV</t>
  </si>
  <si>
    <t>TBL OBD 21X625MG</t>
  </si>
  <si>
    <t>BRUFEN 400</t>
  </si>
  <si>
    <t>POR TBL FLM 30X400MG</t>
  </si>
  <si>
    <t>DZ OCTENISEPT 1 l</t>
  </si>
  <si>
    <t>IR SOL.METHYLROSANIL.CHL.1%10ML</t>
  </si>
  <si>
    <t>IR 10ml</t>
  </si>
  <si>
    <t>KL ETHANOLUM BENZ.DENAT. 900ml /720g/</t>
  </si>
  <si>
    <t>KL VASELINUM ALBUM STERILNI, 20G</t>
  </si>
  <si>
    <t>SANORIN 1 PM</t>
  </si>
  <si>
    <t>1MG/ML NAS GTT SOL 1X10ML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</si>
  <si>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</si>
  <si>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</si>
  <si>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</si>
  <si>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</si>
  <si>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</si>
  <si>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A10BA02 - METFORMIN</t>
  </si>
  <si>
    <t>B01AB06 - NADROPARIN</t>
  </si>
  <si>
    <t>C01BD01 - AMIODARON</t>
  </si>
  <si>
    <t>C01EB15 - TRIMETAZIDIN</t>
  </si>
  <si>
    <t>C03CA01 - FUROSEMID</t>
  </si>
  <si>
    <t>C05BA01 - ORGANO-HEPARINOID</t>
  </si>
  <si>
    <t>C07AB07 - BISOPROLOL</t>
  </si>
  <si>
    <t>C08CA01 - AMLODIPIN</t>
  </si>
  <si>
    <t>C09AA04 - PERINDOPRIL</t>
  </si>
  <si>
    <t>C09AA05 - RAMIPRIL</t>
  </si>
  <si>
    <t>C09BB04 - PERINDOPRIL A AMLODIPIN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</si>
  <si>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</si>
  <si>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</si>
  <si>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</si>
  <si>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</si>
  <si>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</si>
  <si>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</si>
  <si>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</si>
  <si>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</si>
  <si>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</si>
  <si>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J01XD01 - METRONIDAZOL</t>
  </si>
  <si>
    <t>J01XX08 - LINEZOLID</t>
  </si>
  <si>
    <t>J02AC01 - FLUKONAZOL</t>
  </si>
  <si>
    <t>J02AC03 - VORIKONAZOL</t>
  </si>
  <si>
    <t>J02AX06 - ANIDULAFUNGIN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</si>
  <si>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</si>
  <si>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</si>
  <si>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</si>
  <si>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</si>
  <si>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</si>
  <si>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</si>
  <si>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N05BA12 - ALPRAZOLAM</t>
  </si>
  <si>
    <t>N05CF02 - ZOLPIDEM</t>
  </si>
  <si>
    <t>N06AB05 - PAROXETIN</t>
  </si>
  <si>
    <t>N06AB06 - SERTRALIN</t>
  </si>
  <si>
    <t>N06AB10 - ESCITALOPRAM</t>
  </si>
  <si>
    <t>N06AX16 - VENLAFAXIN</t>
  </si>
  <si>
    <t>R01AD09 - MOMETASON</t>
  </si>
  <si>
    <t>R06AX27 - DESLORATADIN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</si>
  <si>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</si>
  <si>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</si>
  <si>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</si>
  <si>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</si>
  <si>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</si>
  <si>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</si>
  <si>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</si>
  <si>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</si>
  <si>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</si>
  <si>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</si>
  <si>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</si>
  <si>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</si>
  <si>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</si>
  <si>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</si>
  <si>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</si>
  <si>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</si>
  <si>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</si>
  <si>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</si>
  <si>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</si>
  <si>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</si>
  <si>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</si>
  <si>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</si>
  <si>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</si>
  <si>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</si>
  <si>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208203</t>
  </si>
  <si>
    <t>SIOFOR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</si>
  <si>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</si>
  <si>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</si>
  <si>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</si>
  <si>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</si>
  <si>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</si>
  <si>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</si>
  <si>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</si>
  <si>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</si>
  <si>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</si>
  <si>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</si>
  <si>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</si>
  <si>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</si>
  <si>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</si>
  <si>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</si>
  <si>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</si>
  <si>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</si>
  <si>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</si>
  <si>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</si>
  <si>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</si>
  <si>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</si>
  <si>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</si>
  <si>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</si>
  <si>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</si>
  <si>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</si>
  <si>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</si>
  <si>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</si>
  <si>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</si>
  <si>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C07AB07</t>
  </si>
  <si>
    <t>158692</t>
  </si>
  <si>
    <t>BISOPROLOL MYLAN</t>
  </si>
  <si>
    <t>C08CA01</t>
  </si>
  <si>
    <t>2945</t>
  </si>
  <si>
    <t>AGEN</t>
  </si>
  <si>
    <t>5MG TBL NOB 30</t>
  </si>
  <si>
    <t>C09AA04</t>
  </si>
  <si>
    <t>101233</t>
  </si>
  <si>
    <t>10MG TBL FLM 90(3X30)</t>
  </si>
  <si>
    <t>C09AA05</t>
  </si>
  <si>
    <t>15864</t>
  </si>
  <si>
    <t>TRITACE</t>
  </si>
  <si>
    <t>10MG TBL NOB 30</t>
  </si>
  <si>
    <t>C09BB04</t>
  </si>
  <si>
    <t>124087</t>
  </si>
  <si>
    <t>PRESTANCE</t>
  </si>
  <si>
    <t>5MG/5MG TBL NOB 30</t>
  </si>
  <si>
    <t>124133</t>
  </si>
  <si>
    <t>10MG/10MG TBL NOB 90(3X30)</t>
  </si>
  <si>
    <t>C10AA05</t>
  </si>
  <si>
    <t>50316</t>
  </si>
  <si>
    <t>TULIP</t>
  </si>
  <si>
    <t>20MG TBL FLM 30X1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</si>
  <si>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</si>
  <si>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</si>
  <si>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</si>
  <si>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</si>
  <si>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</si>
  <si>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</si>
  <si>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</si>
  <si>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69189</t>
  </si>
  <si>
    <t>50MCG TBL NOB 100 II</t>
  </si>
  <si>
    <t>97186</t>
  </si>
  <si>
    <t>100MCG TBL NOB 100 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</si>
  <si>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</si>
  <si>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</si>
  <si>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</si>
  <si>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</si>
  <si>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</si>
  <si>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</si>
  <si>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</si>
  <si>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</si>
  <si>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</si>
  <si>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</si>
  <si>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</si>
  <si>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</si>
  <si>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XORIMAX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</si>
  <si>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</si>
  <si>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</si>
  <si>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</si>
  <si>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</si>
  <si>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</si>
  <si>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</si>
  <si>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</si>
  <si>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</si>
  <si>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</si>
  <si>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</si>
  <si>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</si>
  <si>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</si>
  <si>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173750</t>
  </si>
  <si>
    <t>183817</t>
  </si>
  <si>
    <t>ARCHIFAR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</si>
  <si>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</si>
  <si>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</si>
  <si>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</si>
  <si>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</si>
  <si>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</si>
  <si>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</si>
  <si>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</si>
  <si>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</si>
  <si>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</si>
  <si>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</si>
  <si>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</si>
  <si>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</si>
  <si>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</si>
  <si>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</si>
  <si>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</si>
  <si>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</si>
  <si>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242332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</si>
  <si>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</si>
  <si>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</si>
  <si>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</si>
  <si>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</si>
  <si>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</si>
  <si>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</si>
  <si>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</si>
  <si>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</si>
  <si>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</si>
  <si>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</si>
  <si>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</si>
  <si>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</si>
  <si>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</si>
  <si>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</si>
  <si>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</si>
  <si>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</si>
  <si>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</si>
  <si>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</si>
  <si>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</si>
  <si>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J02AX06</t>
  </si>
  <si>
    <t>149384</t>
  </si>
  <si>
    <t>ECALTA</t>
  </si>
  <si>
    <t>100MG INF PLV CSL 1</t>
  </si>
  <si>
    <t>M04AA01</t>
  </si>
  <si>
    <t>127263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</si>
  <si>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</si>
  <si>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</si>
  <si>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</si>
  <si>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</si>
  <si>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</si>
  <si>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</si>
  <si>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</si>
  <si>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</si>
  <si>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</si>
  <si>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</si>
  <si>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</si>
  <si>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</si>
  <si>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</si>
  <si>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</si>
  <si>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</si>
  <si>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</si>
  <si>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</si>
  <si>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</si>
  <si>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</si>
  <si>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</si>
  <si>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</si>
  <si>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</si>
  <si>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N03AX12</t>
  </si>
  <si>
    <t>84398</t>
  </si>
  <si>
    <t>NEURONTIN</t>
  </si>
  <si>
    <t>100MG CPS DUR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</si>
  <si>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</si>
  <si>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</si>
  <si>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</si>
  <si>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</si>
  <si>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</si>
  <si>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</si>
  <si>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</si>
  <si>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</si>
  <si>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N06AB05</t>
  </si>
  <si>
    <t>107847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</si>
  <si>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</si>
  <si>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</si>
  <si>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</si>
  <si>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</si>
  <si>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</si>
  <si>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</si>
  <si>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</si>
  <si>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</si>
  <si>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</si>
  <si>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</si>
  <si>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N06AX16</t>
  </si>
  <si>
    <t>115551</t>
  </si>
  <si>
    <t>VENLAFAXIN MYLAN</t>
  </si>
  <si>
    <t>230405</t>
  </si>
  <si>
    <t>R01AD09</t>
  </si>
  <si>
    <t>170760</t>
  </si>
  <si>
    <t>MOMMOX</t>
  </si>
  <si>
    <t>0,05MG/DÁV NAS SPR SUS 140DÁV</t>
  </si>
  <si>
    <t>R06AX27</t>
  </si>
  <si>
    <t>178682</t>
  </si>
  <si>
    <t>JOVESTO</t>
  </si>
  <si>
    <t>5MG TBL FLM 30 I</t>
  </si>
  <si>
    <t>V06XX</t>
  </si>
  <si>
    <t>217160</t>
  </si>
  <si>
    <t>217162</t>
  </si>
  <si>
    <t>217208</t>
  </si>
  <si>
    <t>33036</t>
  </si>
  <si>
    <t>33220</t>
  </si>
  <si>
    <t>POR SOL 1X225G</t>
  </si>
  <si>
    <t>33421</t>
  </si>
  <si>
    <t>33578</t>
  </si>
  <si>
    <t>33677</t>
  </si>
  <si>
    <t>33750</t>
  </si>
  <si>
    <t>33751</t>
  </si>
  <si>
    <t>33847</t>
  </si>
  <si>
    <t>33848</t>
  </si>
  <si>
    <t>33851</t>
  </si>
  <si>
    <t>33855</t>
  </si>
  <si>
    <t>NUTRIDRINK BALÍČEK 5 + 1</t>
  </si>
  <si>
    <t>33888</t>
  </si>
  <si>
    <t>33889</t>
  </si>
  <si>
    <t>33890</t>
  </si>
  <si>
    <t>33891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</si>
  <si>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</si>
  <si>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</si>
  <si>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</si>
  <si>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</si>
  <si>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UCOCH: Klinika ústní,čelistní a obl. chir.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</si>
  <si>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</si>
  <si>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</si>
  <si>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</si>
  <si>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</si>
  <si>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</si>
  <si>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</si>
  <si>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</si>
  <si>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</si>
  <si>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</si>
  <si>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</si>
  <si>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</si>
  <si>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</si>
  <si>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</si>
  <si>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</si>
  <si>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</si>
  <si>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</si>
  <si>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</si>
  <si>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</si>
  <si>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</si>
  <si>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Broniš Tomáš</t>
  </si>
  <si>
    <t>Dubovská Ivana</t>
  </si>
  <si>
    <t>Fabián Jakub</t>
  </si>
  <si>
    <t>Hammal Milad</t>
  </si>
  <si>
    <t>Hanáková Dagmar</t>
  </si>
  <si>
    <t>Havlík Miroslav</t>
  </si>
  <si>
    <t>Heinz Petr</t>
  </si>
  <si>
    <t>Holíková Barbora</t>
  </si>
  <si>
    <t>Chytilová Karin</t>
  </si>
  <si>
    <t>Janková Anna</t>
  </si>
  <si>
    <t>Jirásek Petr</t>
  </si>
  <si>
    <t>Jusku Alexandr</t>
  </si>
  <si>
    <t>Kacetlová Jarmila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</si>
  <si>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</si>
  <si>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</si>
  <si>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</si>
  <si>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</si>
  <si>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</si>
  <si>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</si>
  <si>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Králová Nikola</t>
  </si>
  <si>
    <t>Krejčí Přemysl</t>
  </si>
  <si>
    <t>Marton Juraj</t>
  </si>
  <si>
    <t>Michl Petr</t>
  </si>
  <si>
    <t>Míšová Eva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</si>
  <si>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</si>
  <si>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</si>
  <si>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</si>
  <si>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</si>
  <si>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</si>
  <si>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</si>
  <si>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</si>
  <si>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Staněk Ján</t>
  </si>
  <si>
    <t>Svobodová Jarmila</t>
  </si>
  <si>
    <t>Šašková Lenka</t>
  </si>
  <si>
    <t>Tvrdý Peter</t>
  </si>
  <si>
    <t>Zbořil Vítězslav</t>
  </si>
  <si>
    <t>AMOXICILIN A  INHIBITOR BETA-LAKTAMASY</t>
  </si>
  <si>
    <t>KLINDAMYCIN</t>
  </si>
  <si>
    <t>100339</t>
  </si>
  <si>
    <t>DALACIN C</t>
  </si>
  <si>
    <t>300MG CPS DUR 16</t>
  </si>
  <si>
    <t>OMEPRAZOL</t>
  </si>
  <si>
    <t>25366</t>
  </si>
  <si>
    <t>20MG CPS ETD 90 I</t>
  </si>
  <si>
    <t>SODNÁ SŮL METAMIZOLU</t>
  </si>
  <si>
    <t>CEFUROXIM</t>
  </si>
  <si>
    <t>169033</t>
  </si>
  <si>
    <t>500MG TBL FLM 16</t>
  </si>
  <si>
    <t>DOSULEPIN</t>
  </si>
  <si>
    <t>4207</t>
  </si>
  <si>
    <t>PROTHIADEN</t>
  </si>
  <si>
    <t>25MG TBL OBD 30</t>
  </si>
  <si>
    <t>GABAPENTIN</t>
  </si>
  <si>
    <t>JINÁ ANTIBIOTIKA PRO LOKÁLNÍ APLIKACI</t>
  </si>
  <si>
    <t>1066</t>
  </si>
  <si>
    <t>250IU/G+5,2MG/G UNG 10G</t>
  </si>
  <si>
    <t>KARBAMAZEPIN</t>
  </si>
  <si>
    <t>16444</t>
  </si>
  <si>
    <t>TEGRETOL CR</t>
  </si>
  <si>
    <t>200MG TBL PRO 50</t>
  </si>
  <si>
    <t>TRAMADOL</t>
  </si>
  <si>
    <t>178235</t>
  </si>
  <si>
    <t>TRAMADOL MYLAN</t>
  </si>
  <si>
    <t>100MG TBL PRO 30 II</t>
  </si>
  <si>
    <t>FLUKONAZOL</t>
  </si>
  <si>
    <t>132992</t>
  </si>
  <si>
    <t>ALPRAZOLAM</t>
  </si>
  <si>
    <t>6618</t>
  </si>
  <si>
    <t>0,5MG TBL NOB 30</t>
  </si>
  <si>
    <t>AZITHROMYCIN</t>
  </si>
  <si>
    <t>BROMAZEPAM</t>
  </si>
  <si>
    <t>88217</t>
  </si>
  <si>
    <t>LEXAURIN</t>
  </si>
  <si>
    <t>1,5MG TBL NOB 30</t>
  </si>
  <si>
    <t>216708</t>
  </si>
  <si>
    <t>3MG TBL NOB 28</t>
  </si>
  <si>
    <t>CIKLOPIROX</t>
  </si>
  <si>
    <t>76152</t>
  </si>
  <si>
    <t>BATRAFEN ROZTOK</t>
  </si>
  <si>
    <t>10MG/ML DRM SOL 20ML</t>
  </si>
  <si>
    <t>CIPROFLOXACIN</t>
  </si>
  <si>
    <t>15658</t>
  </si>
  <si>
    <t>CIPLOX</t>
  </si>
  <si>
    <t>CHONDROITIN-SULFÁT</t>
  </si>
  <si>
    <t>14821</t>
  </si>
  <si>
    <t>CONDROSULF</t>
  </si>
  <si>
    <t>800MG TBL FLM 30</t>
  </si>
  <si>
    <t>14823</t>
  </si>
  <si>
    <t>800MG POR GRA SOL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</si>
  <si>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</si>
  <si>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</si>
  <si>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</si>
  <si>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</si>
  <si>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</si>
  <si>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</si>
  <si>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</si>
  <si>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KLOMIPRAMIN</t>
  </si>
  <si>
    <t>16028</t>
  </si>
  <si>
    <t>ANAFRANIL SR</t>
  </si>
  <si>
    <t>75MG TBL RET 20</t>
  </si>
  <si>
    <t>LEVOCETIRIZIN</t>
  </si>
  <si>
    <t>216533</t>
  </si>
  <si>
    <t>ZENARO</t>
  </si>
  <si>
    <t>5MG TBL FLM 14 IV</t>
  </si>
  <si>
    <t>LEVONORGESTREL A ESTROGEN</t>
  </si>
  <si>
    <t>200860</t>
  </si>
  <si>
    <t>KLIMONORM</t>
  </si>
  <si>
    <t>2MG+2MG/0,15MG TBL OBD 3X21</t>
  </si>
  <si>
    <t>METOKLOPRAMID</t>
  </si>
  <si>
    <t>93104</t>
  </si>
  <si>
    <t>DEGAN</t>
  </si>
  <si>
    <t>10MG TBL NOB 40</t>
  </si>
  <si>
    <t>METRONIDAZOL</t>
  </si>
  <si>
    <t>2427</t>
  </si>
  <si>
    <t>250MG TBL NOB 20</t>
  </si>
  <si>
    <t>MOMETASON</t>
  </si>
  <si>
    <t>MUPIROCIN</t>
  </si>
  <si>
    <t>90778</t>
  </si>
  <si>
    <t>20MG/G UNG 15G</t>
  </si>
  <si>
    <t>NADROPARIN</t>
  </si>
  <si>
    <t>NIMESULID</t>
  </si>
  <si>
    <t>12891</t>
  </si>
  <si>
    <t>100MG TBL NOB 15</t>
  </si>
  <si>
    <t>12895</t>
  </si>
  <si>
    <t>100MG POR GRA SUS 30 I</t>
  </si>
  <si>
    <t>12894</t>
  </si>
  <si>
    <t>100MG POR GRA SUS 15 I</t>
  </si>
  <si>
    <t>25364</t>
  </si>
  <si>
    <t>20MG CPS ETD 14 I</t>
  </si>
  <si>
    <t>25365</t>
  </si>
  <si>
    <t>20MG CPS ETD 28 I</t>
  </si>
  <si>
    <t>PARACETAMOL, KOMBINACE KROMĚ PSYCHOLEPTIK</t>
  </si>
  <si>
    <t>186252</t>
  </si>
  <si>
    <t>ATARALGIN</t>
  </si>
  <si>
    <t>325MG/130MG/70MG TBL NOB 50</t>
  </si>
  <si>
    <t>PAROXETIN</t>
  </si>
  <si>
    <t>PREDNISON</t>
  </si>
  <si>
    <t>269</t>
  </si>
  <si>
    <t>PREDNISON LÉČIVA</t>
  </si>
  <si>
    <t>5MG TBL NOB 20</t>
  </si>
  <si>
    <t>ROSUVASTATIN</t>
  </si>
  <si>
    <t>145567</t>
  </si>
  <si>
    <t>ROSUMOP</t>
  </si>
  <si>
    <t>145574</t>
  </si>
  <si>
    <t>20MG TBL FLM 100</t>
  </si>
  <si>
    <t>SERTRALIN</t>
  </si>
  <si>
    <t>SILDENAFIL</t>
  </si>
  <si>
    <t>225464</t>
  </si>
  <si>
    <t>MODRASIL</t>
  </si>
  <si>
    <t>100MG TBL FLM 8</t>
  </si>
  <si>
    <t>225462</t>
  </si>
  <si>
    <t>100MG TBL FLM 12</t>
  </si>
  <si>
    <t>SULFAMETHOXAZOL A TRIMETHOPRIM</t>
  </si>
  <si>
    <t>75022</t>
  </si>
  <si>
    <t>COTRIMOXAZOL AL FORTE</t>
  </si>
  <si>
    <t>800MG/160MG TBL NOB 10</t>
  </si>
  <si>
    <t>201131</t>
  </si>
  <si>
    <t>TRAMAL</t>
  </si>
  <si>
    <t>100MG/ML POR SOL 1X10ML+KAPÁTKO</t>
  </si>
  <si>
    <t>VITAMIN B1 V KOMBINACI S VITAMINEM B6 A/NEBO B12</t>
  </si>
  <si>
    <t>11485</t>
  </si>
  <si>
    <t>MILGAMMA N</t>
  </si>
  <si>
    <t>TRAMADOL A PARACETAMOL</t>
  </si>
  <si>
    <t>132872</t>
  </si>
  <si>
    <t>37,5MG/325MG TBL FLM 30</t>
  </si>
  <si>
    <t>HOŘČÍK (KOMBINACE RŮZNÝCH SOLÍ)</t>
  </si>
  <si>
    <t>215978</t>
  </si>
  <si>
    <t>234736</t>
  </si>
  <si>
    <t>Jiná</t>
  </si>
  <si>
    <t>*4036</t>
  </si>
  <si>
    <t>Jiný</t>
  </si>
  <si>
    <t>AMOROLFIN</t>
  </si>
  <si>
    <t>45304</t>
  </si>
  <si>
    <t>LOCERYL</t>
  </si>
  <si>
    <t>50MG/ML LAC UGC 1X2,5ML I</t>
  </si>
  <si>
    <t>47725</t>
  </si>
  <si>
    <t>ZINNAT</t>
  </si>
  <si>
    <t>250MG TBL FLM 10</t>
  </si>
  <si>
    <t>CETIRIZIN</t>
  </si>
  <si>
    <t>66030</t>
  </si>
  <si>
    <t>ZODAC</t>
  </si>
  <si>
    <t>10MG TBL FLM 30</t>
  </si>
  <si>
    <t>DESLORATADIN</t>
  </si>
  <si>
    <t>28831</t>
  </si>
  <si>
    <t>AERIUS</t>
  </si>
  <si>
    <t>2,5MG POR TBL DIS 30</t>
  </si>
  <si>
    <t>28833</t>
  </si>
  <si>
    <t>2,5MG POR TBL DIS 60</t>
  </si>
  <si>
    <t>28834</t>
  </si>
  <si>
    <t>2,5MG POR TBL DIS 90</t>
  </si>
  <si>
    <t>178675</t>
  </si>
  <si>
    <t>5MG TBL FLM 90 I</t>
  </si>
  <si>
    <t>DIKLOFENAK</t>
  </si>
  <si>
    <t>58425</t>
  </si>
  <si>
    <t>DOLMINA</t>
  </si>
  <si>
    <t>50MG TBL FLM 30</t>
  </si>
  <si>
    <t>75631</t>
  </si>
  <si>
    <t>100MG TBL PRO 20</t>
  </si>
  <si>
    <t>89024</t>
  </si>
  <si>
    <t>DICLOFENAC AL 50</t>
  </si>
  <si>
    <t>50MG TBL ENT 20</t>
  </si>
  <si>
    <t>16031</t>
  </si>
  <si>
    <t>VOLTAREN</t>
  </si>
  <si>
    <t>DIMETINDEN</t>
  </si>
  <si>
    <t>173500</t>
  </si>
  <si>
    <t>FENISTIL</t>
  </si>
  <si>
    <t>1MG/ML POR GTT SOL 1X20ML</t>
  </si>
  <si>
    <t>DIOSMIN, KOMBINACE</t>
  </si>
  <si>
    <t>132908</t>
  </si>
  <si>
    <t>DETRALEX</t>
  </si>
  <si>
    <t>500MG TBL FLM 120</t>
  </si>
  <si>
    <t>ESCITALOPRAM</t>
  </si>
  <si>
    <t>134505</t>
  </si>
  <si>
    <t>10MG TBL FLM 56</t>
  </si>
  <si>
    <t>FLUTIKASON-FUROÁT</t>
  </si>
  <si>
    <t>29816</t>
  </si>
  <si>
    <t>AVAMYS</t>
  </si>
  <si>
    <t>27,5MCG/VSTŘIK NAS SPR SUS 1X120DÁV</t>
  </si>
  <si>
    <t>HYDROKORTISON-BUTYRÁT</t>
  </si>
  <si>
    <t>9305</t>
  </si>
  <si>
    <t>1MG/G CRM 30G</t>
  </si>
  <si>
    <t>CHOLEKALCIFEROL</t>
  </si>
  <si>
    <t>12023</t>
  </si>
  <si>
    <t>VIGANTOL</t>
  </si>
  <si>
    <t>0,5MG/ML POR GTT SOL 1X10ML</t>
  </si>
  <si>
    <t>14817</t>
  </si>
  <si>
    <t>400MG CPS DUR 60</t>
  </si>
  <si>
    <t>JINÁ ANTIHISTAMINIKA PRO SYSTÉMOVOU APLIKACI</t>
  </si>
  <si>
    <t>2479</t>
  </si>
  <si>
    <t>2MG TBL NOB 20</t>
  </si>
  <si>
    <t>KLÍŠŤOVÁ ENCEFALITIDA, INAKTIVOVANÝ CELÝ VIRUS</t>
  </si>
  <si>
    <t>215956</t>
  </si>
  <si>
    <t>FSME-IMMUN</t>
  </si>
  <si>
    <t>0,5ML INJ SUS ISP 1X0,5ML+J</t>
  </si>
  <si>
    <t>KYSELINA AMINOMETHYLBENZOOVÁ</t>
  </si>
  <si>
    <t>2123</t>
  </si>
  <si>
    <t>250MG TBL NOB 10</t>
  </si>
  <si>
    <t>MELOXIKAM</t>
  </si>
  <si>
    <t>112561</t>
  </si>
  <si>
    <t>RECOXA</t>
  </si>
  <si>
    <t>15MG TBL NOB 30</t>
  </si>
  <si>
    <t>12892</t>
  </si>
  <si>
    <t>100MG TBL NOB 30</t>
  </si>
  <si>
    <t>PITOFENON A ANALGETIKA</t>
  </si>
  <si>
    <t>176954</t>
  </si>
  <si>
    <t>500MG/ML+5MG/ML POR GTT SOL 1X50ML</t>
  </si>
  <si>
    <t>50335</t>
  </si>
  <si>
    <t>500MG/ML+5MG/ML POR GTT SOL 1X25ML</t>
  </si>
  <si>
    <t>PŘÍPRAVKY PRO LÉČBU BRADAVIC A KUŘÍCH OK</t>
  </si>
  <si>
    <t>60890</t>
  </si>
  <si>
    <t>VERRUMAL</t>
  </si>
  <si>
    <t>5MG/G+100MG/G DRM SOL 13ML</t>
  </si>
  <si>
    <t>TELMISARTAN</t>
  </si>
  <si>
    <t>172034</t>
  </si>
  <si>
    <t>TEZEO</t>
  </si>
  <si>
    <t>40MG TBL NOB 28</t>
  </si>
  <si>
    <t>152957</t>
  </si>
  <si>
    <t>40MG TBL NOB 90</t>
  </si>
  <si>
    <t>42475</t>
  </si>
  <si>
    <t>50MG/250MCG TBL OBD 20</t>
  </si>
  <si>
    <t>42476</t>
  </si>
  <si>
    <t>50MG/250MCG TBL OBD 50</t>
  </si>
  <si>
    <t>179327</t>
  </si>
  <si>
    <t>DORETA</t>
  </si>
  <si>
    <t>75MG/650MG TBL FLM 30 I</t>
  </si>
  <si>
    <t>ACIKLOVIR</t>
  </si>
  <si>
    <t>13703</t>
  </si>
  <si>
    <t>ZOVIRAX</t>
  </si>
  <si>
    <t>200MG TBL NOB 25</t>
  </si>
  <si>
    <t>CITALOPRAM</t>
  </si>
  <si>
    <t>17431</t>
  </si>
  <si>
    <t>230409</t>
  </si>
  <si>
    <t>CITALEC</t>
  </si>
  <si>
    <t>168834</t>
  </si>
  <si>
    <t>DASSELTA</t>
  </si>
  <si>
    <t>5MG TBL FLM 10</t>
  </si>
  <si>
    <t>168838</t>
  </si>
  <si>
    <t>5MG TBL FLM 90</t>
  </si>
  <si>
    <t>DIAZEPAM</t>
  </si>
  <si>
    <t>2478</t>
  </si>
  <si>
    <t>10MG TBL NOB 20(2X10)</t>
  </si>
  <si>
    <t>230420</t>
  </si>
  <si>
    <t>230421</t>
  </si>
  <si>
    <t>47439</t>
  </si>
  <si>
    <t>MYCOMAX</t>
  </si>
  <si>
    <t>150MG CPS DUR 3 I</t>
  </si>
  <si>
    <t>226401</t>
  </si>
  <si>
    <t>FLUCONAZOL AUROBINDO 100 MG TVRDÉ TOBOLKY</t>
  </si>
  <si>
    <t>100MG CPS DUR 7</t>
  </si>
  <si>
    <t>84400</t>
  </si>
  <si>
    <t>300MG CPS DUR 100</t>
  </si>
  <si>
    <t>KODEIN</t>
  </si>
  <si>
    <t>207940</t>
  </si>
  <si>
    <t>30MG TBL NOB 10</t>
  </si>
  <si>
    <t>KYSELINA ACETYLSALICYLOVÁ</t>
  </si>
  <si>
    <t>99295</t>
  </si>
  <si>
    <t>100MG TBL NOB 20(2X10)</t>
  </si>
  <si>
    <t>214913</t>
  </si>
  <si>
    <t>NIFUROXAZID</t>
  </si>
  <si>
    <t>214593</t>
  </si>
  <si>
    <t>ERCEFURYL 200 MG CPS.</t>
  </si>
  <si>
    <t>200MG CPS DUR 14</t>
  </si>
  <si>
    <t>PANTOPRAZOL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</si>
  <si>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</si>
  <si>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</si>
  <si>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</si>
  <si>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</si>
  <si>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</si>
  <si>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</si>
  <si>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</si>
  <si>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</si>
  <si>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3377</t>
  </si>
  <si>
    <t>400MG/80MG TBL NOB 20</t>
  </si>
  <si>
    <t>TIBOLON</t>
  </si>
  <si>
    <t>20621</t>
  </si>
  <si>
    <t>LADYBON</t>
  </si>
  <si>
    <t>2,5MG TBL NOB 3X28</t>
  </si>
  <si>
    <t>TOBRAMYCIN</t>
  </si>
  <si>
    <t>86264</t>
  </si>
  <si>
    <t>3MG/ML OPH GTT SOL 1X5ML</t>
  </si>
  <si>
    <t>ZOLPIDEM</t>
  </si>
  <si>
    <t>179333</t>
  </si>
  <si>
    <t>75MG/650MG TBL FLM 90 I</t>
  </si>
  <si>
    <t>132871</t>
  </si>
  <si>
    <t>37,5MG/325MG TBL FLM 10</t>
  </si>
  <si>
    <t>84792</t>
  </si>
  <si>
    <t>AUGMENTIN DUO</t>
  </si>
  <si>
    <t>80MG/ML+11,4MG/ML POR PLV SUS 70ML+ODMĚRKA</t>
  </si>
  <si>
    <t>96416</t>
  </si>
  <si>
    <t>250MG/62,5MG/5ML POR PLV SUS 1</t>
  </si>
  <si>
    <t>132654</t>
  </si>
  <si>
    <t>47728</t>
  </si>
  <si>
    <t>500MG TBL FLM 14</t>
  </si>
  <si>
    <t>155683</t>
  </si>
  <si>
    <t>ZYRTEC</t>
  </si>
  <si>
    <t>10MG TBL FLM 20</t>
  </si>
  <si>
    <t>26324</t>
  </si>
  <si>
    <t>JODOVANÝ POVIDON</t>
  </si>
  <si>
    <t>16319</t>
  </si>
  <si>
    <t>BRAUNOVIDON</t>
  </si>
  <si>
    <t>100MG/G UNG 20G</t>
  </si>
  <si>
    <t>192198</t>
  </si>
  <si>
    <t>ELOCOM</t>
  </si>
  <si>
    <t>1MG/G CRM 1X15G</t>
  </si>
  <si>
    <t>17187</t>
  </si>
  <si>
    <t>100MG POR GRA SUS 30</t>
  </si>
  <si>
    <t>201134</t>
  </si>
  <si>
    <t>50MG/ML INJ SOL 5X1ML</t>
  </si>
  <si>
    <t>12494</t>
  </si>
  <si>
    <t>AUGMENTIN 1 G</t>
  </si>
  <si>
    <t>875MG/125MG TBL FLM 14 I</t>
  </si>
  <si>
    <t>1013</t>
  </si>
  <si>
    <t>BETAHISTIN</t>
  </si>
  <si>
    <t>215708</t>
  </si>
  <si>
    <t>BETASERC 24</t>
  </si>
  <si>
    <t>24MG TBL NOB 50</t>
  </si>
  <si>
    <t>46621</t>
  </si>
  <si>
    <t>UNO</t>
  </si>
  <si>
    <t>150MG TBL PRO 20</t>
  </si>
  <si>
    <t>IBUPROFEN</t>
  </si>
  <si>
    <t>11063</t>
  </si>
  <si>
    <t>KOMBINACE RŮZNÝCH ANTIBIOTIK</t>
  </si>
  <si>
    <t>1076</t>
  </si>
  <si>
    <t>OPH UNG 5G</t>
  </si>
  <si>
    <t>125114</t>
  </si>
  <si>
    <t>100MG TBL NOB 60(3X20)</t>
  </si>
  <si>
    <t>132721</t>
  </si>
  <si>
    <t>100MG POR GRA SUS 15</t>
  </si>
  <si>
    <t>99366</t>
  </si>
  <si>
    <t>AMOKSIKLAV 457 MG/5 ML</t>
  </si>
  <si>
    <t>400MG/5ML+57MG/5ML POR PLV SUS 70ML</t>
  </si>
  <si>
    <t>203097</t>
  </si>
  <si>
    <t>875MG/125MG TBL FLM 21</t>
  </si>
  <si>
    <t>ANTIBIOTIKA V KOMBINACI S OSTATNÍMI LÉČIVY</t>
  </si>
  <si>
    <t>1077</t>
  </si>
  <si>
    <t>OPHTHALMO-FRAMYKOIN COMP.</t>
  </si>
  <si>
    <t>15659</t>
  </si>
  <si>
    <t>500MG TBL FLM 50(5X10)</t>
  </si>
  <si>
    <t>96039</t>
  </si>
  <si>
    <t>CIPRINOL</t>
  </si>
  <si>
    <t>75603</t>
  </si>
  <si>
    <t>DICLOFENAC AL 25</t>
  </si>
  <si>
    <t>25MG TBL ENT 20</t>
  </si>
  <si>
    <t>JINÁ ANTIINFEKTIVA</t>
  </si>
  <si>
    <t>200863</t>
  </si>
  <si>
    <t>MEFENOXALON</t>
  </si>
  <si>
    <t>85656</t>
  </si>
  <si>
    <t>DORSIFLEX</t>
  </si>
  <si>
    <t>200MG TBL NOB 30</t>
  </si>
  <si>
    <t>75023</t>
  </si>
  <si>
    <t>800MG/160MG TBL NOB 20</t>
  </si>
  <si>
    <t>VORIKONAZOL</t>
  </si>
  <si>
    <t>189220</t>
  </si>
  <si>
    <t>200MG TBL FLM 14</t>
  </si>
  <si>
    <t>JINÉ KAPILÁRY STABILIZUJÍCÍ LÁTKY</t>
  </si>
  <si>
    <t>107806</t>
  </si>
  <si>
    <t>AESCIN TEVA</t>
  </si>
  <si>
    <t>20MG TBL ENT 30</t>
  </si>
  <si>
    <t>999999</t>
  </si>
  <si>
    <t>162859</t>
  </si>
  <si>
    <t>ASPIRIN PROTECT 100</t>
  </si>
  <si>
    <t>100MG TBL ENT 98</t>
  </si>
  <si>
    <t>223519</t>
  </si>
  <si>
    <t>ASPIRIN PROTECT</t>
  </si>
  <si>
    <t>METOPROLOL</t>
  </si>
  <si>
    <t>49941</t>
  </si>
  <si>
    <t>BETALOC ZOK</t>
  </si>
  <si>
    <t>100MG TBL PRO 100</t>
  </si>
  <si>
    <t>132723</t>
  </si>
  <si>
    <t>PREGABALIN</t>
  </si>
  <si>
    <t>28222</t>
  </si>
  <si>
    <t>LYRICA</t>
  </si>
  <si>
    <t>150MG CPS DUR 14</t>
  </si>
  <si>
    <t>27113</t>
  </si>
  <si>
    <t>150MG CPS DUR 112(2X56)</t>
  </si>
  <si>
    <t>RAMIPRIL</t>
  </si>
  <si>
    <t>56983</t>
  </si>
  <si>
    <t>5MG TBL NOB 100</t>
  </si>
  <si>
    <t>WARFARIN</t>
  </si>
  <si>
    <t>192342</t>
  </si>
  <si>
    <t>WARFARIN PMCS</t>
  </si>
  <si>
    <t>5MG TBL NOB 100 I</t>
  </si>
  <si>
    <t>BETAMETHASON A ANTIBIOTIKA</t>
  </si>
  <si>
    <t>83973</t>
  </si>
  <si>
    <t>FUCICORT</t>
  </si>
  <si>
    <t>20MG/G+1MG/1G CRM 15G</t>
  </si>
  <si>
    <t>215111</t>
  </si>
  <si>
    <t>ZNOBACT</t>
  </si>
  <si>
    <t>100097</t>
  </si>
  <si>
    <t>VOLTAREN EMULGEL</t>
  </si>
  <si>
    <t>10MG/G GEL 100G II</t>
  </si>
  <si>
    <t>173209</t>
  </si>
  <si>
    <t>10MG/G GEL 100G IIA</t>
  </si>
  <si>
    <t>107934</t>
  </si>
  <si>
    <t>10MG/G GEL 120G II</t>
  </si>
  <si>
    <t>201970</t>
  </si>
  <si>
    <t>PAMYCON NA PŘÍPRAVU KAPEK</t>
  </si>
  <si>
    <t>33000IU/2500IU DRM PLV SOL 1</t>
  </si>
  <si>
    <t>KLARITHROMYCIN</t>
  </si>
  <si>
    <t>216199</t>
  </si>
  <si>
    <t>KLACID</t>
  </si>
  <si>
    <t>KYSELINA FUSIDOVÁ</t>
  </si>
  <si>
    <t>84492</t>
  </si>
  <si>
    <t>FUCIDIN</t>
  </si>
  <si>
    <t>20MG/G CRM 1X15G</t>
  </si>
  <si>
    <t>12475</t>
  </si>
  <si>
    <t>TRAMABENE</t>
  </si>
  <si>
    <t>50MG CPS DUR 30</t>
  </si>
  <si>
    <t>ERDOSTEIN</t>
  </si>
  <si>
    <t>199680</t>
  </si>
  <si>
    <t>ERDOMED</t>
  </si>
  <si>
    <t>300MG CPS DUR 60</t>
  </si>
  <si>
    <t>66037</t>
  </si>
  <si>
    <t>100MG CPS DUR 7 I</t>
  </si>
  <si>
    <t>187665</t>
  </si>
  <si>
    <t>FLUKONAZOL PMCS</t>
  </si>
  <si>
    <t>100MG CPS DUR 28</t>
  </si>
  <si>
    <t>132870</t>
  </si>
  <si>
    <t>TRAMAL KAPKY 100 MG/1 ML</t>
  </si>
  <si>
    <t>100MG/ML POR GTT SOL 1X96ML+PUMPA</t>
  </si>
  <si>
    <t>26889</t>
  </si>
  <si>
    <t>VFEND</t>
  </si>
  <si>
    <t>200MG TBL FLM 14 I</t>
  </si>
  <si>
    <t>226622</t>
  </si>
  <si>
    <t>AMOXICILLIN/CLAVULANIC ACID AUROVITAS</t>
  </si>
  <si>
    <t>DEXAMETHASON A ANTIINFEKTIVA</t>
  </si>
  <si>
    <t>2546</t>
  </si>
  <si>
    <t>OPH GTT SUS 1X5ML</t>
  </si>
  <si>
    <t>225168</t>
  </si>
  <si>
    <t>89025</t>
  </si>
  <si>
    <t>50MG TBL ENT 50</t>
  </si>
  <si>
    <t>15626</t>
  </si>
  <si>
    <t>VOLTAREN RETARD</t>
  </si>
  <si>
    <t>100MG TBL PRO 30X1</t>
  </si>
  <si>
    <t>216195</t>
  </si>
  <si>
    <t>250MG/5ML POR GRA SUS 100ML</t>
  </si>
  <si>
    <t>13973</t>
  </si>
  <si>
    <t>TOBREX LA</t>
  </si>
  <si>
    <t>233360</t>
  </si>
  <si>
    <t>90959</t>
  </si>
  <si>
    <t>XANAX</t>
  </si>
  <si>
    <t>AMLODIPIN</t>
  </si>
  <si>
    <t>15378</t>
  </si>
  <si>
    <t>5MG TBL NOB 90</t>
  </si>
  <si>
    <t>225589</t>
  </si>
  <si>
    <t>BETAHISTIN ACTAVIS</t>
  </si>
  <si>
    <t>16MG TBL NOB 60</t>
  </si>
  <si>
    <t>18523</t>
  </si>
  <si>
    <t>108606</t>
  </si>
  <si>
    <t>119672</t>
  </si>
  <si>
    <t>DICLOFENAC DUO PHARMASWISS</t>
  </si>
  <si>
    <t>75MG CPS RDR 30 I</t>
  </si>
  <si>
    <t>225549</t>
  </si>
  <si>
    <t>500MG TBL FLM 180(2X90)</t>
  </si>
  <si>
    <t>HYDROKORTISON</t>
  </si>
  <si>
    <t>858</t>
  </si>
  <si>
    <t>HYDROCORTISON LÉČIVA</t>
  </si>
  <si>
    <t>10MG/G UNG 10G</t>
  </si>
  <si>
    <t>207938</t>
  </si>
  <si>
    <t>235808</t>
  </si>
  <si>
    <t>KOLCHICIN</t>
  </si>
  <si>
    <t>119698</t>
  </si>
  <si>
    <t>COLCHICUM-DISPERT</t>
  </si>
  <si>
    <t>0,5MG TBL OBD 50</t>
  </si>
  <si>
    <t>LINEZOLID</t>
  </si>
  <si>
    <t>3902</t>
  </si>
  <si>
    <t>2430</t>
  </si>
  <si>
    <t>500MG VAG TBL 10</t>
  </si>
  <si>
    <t>NEBIVOLOL</t>
  </si>
  <si>
    <t>213939</t>
  </si>
  <si>
    <t>NEBILET</t>
  </si>
  <si>
    <t>214526</t>
  </si>
  <si>
    <t>40MG TBL ENT 100 I</t>
  </si>
  <si>
    <t>TIZANIDIN</t>
  </si>
  <si>
    <t>16051</t>
  </si>
  <si>
    <t>SIRDALUD</t>
  </si>
  <si>
    <t>2MG TBL NOB 30</t>
  </si>
  <si>
    <t>85524</t>
  </si>
  <si>
    <t>AMOKSIKLAV 375 MG</t>
  </si>
  <si>
    <t>250MG/125MG TBL FLM 21</t>
  </si>
  <si>
    <t>229646</t>
  </si>
  <si>
    <t>BETASERC 16</t>
  </si>
  <si>
    <t>216707</t>
  </si>
  <si>
    <t>1,5MG TBL NOB 28</t>
  </si>
  <si>
    <t>17433</t>
  </si>
  <si>
    <t>20MG TBL FLM 60</t>
  </si>
  <si>
    <t>183799</t>
  </si>
  <si>
    <t>DESLORATADIN APOTEX</t>
  </si>
  <si>
    <t>5MG TBL FLM 10 II</t>
  </si>
  <si>
    <t>14479</t>
  </si>
  <si>
    <t>2477</t>
  </si>
  <si>
    <t>5MG TBL NOB 20(2X10)</t>
  </si>
  <si>
    <t>221073</t>
  </si>
  <si>
    <t>21717</t>
  </si>
  <si>
    <t>VERAL</t>
  </si>
  <si>
    <t>50MG TBL ENT 20X1</t>
  </si>
  <si>
    <t>DOXYCYKLIN</t>
  </si>
  <si>
    <t>90986</t>
  </si>
  <si>
    <t>DEOXYMYKOIN</t>
  </si>
  <si>
    <t>100MG TBL NOB 10</t>
  </si>
  <si>
    <t>GUAJAZULEN</t>
  </si>
  <si>
    <t>874</t>
  </si>
  <si>
    <t>1,5MG/G OPH UNG 5G</t>
  </si>
  <si>
    <t>132861</t>
  </si>
  <si>
    <t>0,5MG/ML POR GTT SOL 10ML</t>
  </si>
  <si>
    <t>107135</t>
  </si>
  <si>
    <t>150MG CPS DUR 16</t>
  </si>
  <si>
    <t>207933</t>
  </si>
  <si>
    <t>NAFAZOLIN</t>
  </si>
  <si>
    <t>208648</t>
  </si>
  <si>
    <t>SANORIN</t>
  </si>
  <si>
    <t>0,5PM NAS SPR SOL 1X10ML</t>
  </si>
  <si>
    <t>215606</t>
  </si>
  <si>
    <t>SULTAMICILIN</t>
  </si>
  <si>
    <t>17149</t>
  </si>
  <si>
    <t>375MG TBL FLM 12</t>
  </si>
  <si>
    <t>221674</t>
  </si>
  <si>
    <t>TELMISARTAN XANTIS</t>
  </si>
  <si>
    <t>225174</t>
  </si>
  <si>
    <t>225175</t>
  </si>
  <si>
    <t>207639</t>
  </si>
  <si>
    <t>TRAMAL RETARD</t>
  </si>
  <si>
    <t>100MG TBL PRO 30 I</t>
  </si>
  <si>
    <t>42477</t>
  </si>
  <si>
    <t>50MG/250MCG TBL OBD 100</t>
  </si>
  <si>
    <t>13818</t>
  </si>
  <si>
    <t>40/90/0,25MG CPS MOL 100</t>
  </si>
  <si>
    <t>233749</t>
  </si>
  <si>
    <t>VORIKONAZOL MYLAN</t>
  </si>
  <si>
    <t>132950</t>
  </si>
  <si>
    <t>225850</t>
  </si>
  <si>
    <t>239482</t>
  </si>
  <si>
    <t>200901</t>
  </si>
  <si>
    <t>132524</t>
  </si>
  <si>
    <t>DESOGESTREL A ETHINYLESTRADIOL</t>
  </si>
  <si>
    <t>132564</t>
  </si>
  <si>
    <t>MERCILON</t>
  </si>
  <si>
    <t>0,15MG/0,02MG TBL NOB 3X21</t>
  </si>
  <si>
    <t>DEXAMETHASON</t>
  </si>
  <si>
    <t>214096</t>
  </si>
  <si>
    <t>20MG TBL NOB 20</t>
  </si>
  <si>
    <t>87076</t>
  </si>
  <si>
    <t>300MG CPS DUR 20</t>
  </si>
  <si>
    <t>GLUKOSAMIN</t>
  </si>
  <si>
    <t>241549</t>
  </si>
  <si>
    <t>DONA</t>
  </si>
  <si>
    <t>1500MG POR PLV SOL 30</t>
  </si>
  <si>
    <t>176921</t>
  </si>
  <si>
    <t>400MG CPS DUR 180</t>
  </si>
  <si>
    <t>76756</t>
  </si>
  <si>
    <t>50MG/G CRM 50G</t>
  </si>
  <si>
    <t>LOSARTAN</t>
  </si>
  <si>
    <t>114065</t>
  </si>
  <si>
    <t>LOZAP 50 ZENTIVA</t>
  </si>
  <si>
    <t>50MG TBL FLM 30 II</t>
  </si>
  <si>
    <t>201125</t>
  </si>
  <si>
    <t>50MG CPS DUR 20 I</t>
  </si>
  <si>
    <t>BISOPROLOL A AMLODIPIN</t>
  </si>
  <si>
    <t>197058</t>
  </si>
  <si>
    <t>BIGITAL</t>
  </si>
  <si>
    <t>5MG/5MG TBL NOB 90</t>
  </si>
  <si>
    <t>155938</t>
  </si>
  <si>
    <t>HERPESIN 200</t>
  </si>
  <si>
    <t>155859</t>
  </si>
  <si>
    <t>SUMAMED</t>
  </si>
  <si>
    <t>17171</t>
  </si>
  <si>
    <t>BELOGENT</t>
  </si>
  <si>
    <t>0,5MG/G+1MG/G UNG 30G</t>
  </si>
  <si>
    <t>231948</t>
  </si>
  <si>
    <t>5496</t>
  </si>
  <si>
    <t>10MG TBL FLM 60</t>
  </si>
  <si>
    <t>178683</t>
  </si>
  <si>
    <t>5MG TBL FLM 50 I</t>
  </si>
  <si>
    <t>168949</t>
  </si>
  <si>
    <t>DESLORATADINE ACTAVIS</t>
  </si>
  <si>
    <t>173249</t>
  </si>
  <si>
    <t>20MG TBL NOB 20X1</t>
  </si>
  <si>
    <t>208694</t>
  </si>
  <si>
    <t>75604</t>
  </si>
  <si>
    <t>25MG TBL ENT 50</t>
  </si>
  <si>
    <t>207900</t>
  </si>
  <si>
    <t>INDOMETACIN</t>
  </si>
  <si>
    <t>93724</t>
  </si>
  <si>
    <t>INDOMETACIN BERLIN-CHEMIE</t>
  </si>
  <si>
    <t>100MG SUP 10</t>
  </si>
  <si>
    <t>16287</t>
  </si>
  <si>
    <t>FASTUM</t>
  </si>
  <si>
    <t>25MG/G GEL 100G</t>
  </si>
  <si>
    <t>216185</t>
  </si>
  <si>
    <t>KLACID SR</t>
  </si>
  <si>
    <t>500MG TBL RET 7</t>
  </si>
  <si>
    <t>KYANOKOBALAMIN</t>
  </si>
  <si>
    <t>643</t>
  </si>
  <si>
    <t>VITAMIN B12 LÉČIVA</t>
  </si>
  <si>
    <t>1000MCG INJ SOL 5X1ML</t>
  </si>
  <si>
    <t>KYSELINA AZELAOVÁ</t>
  </si>
  <si>
    <t>203012</t>
  </si>
  <si>
    <t>SKINOREN</t>
  </si>
  <si>
    <t>200MG/G CRM 30G</t>
  </si>
  <si>
    <t>METHYLPREDNISOLON</t>
  </si>
  <si>
    <t>40373</t>
  </si>
  <si>
    <t>MEDROL</t>
  </si>
  <si>
    <t>16MG TBL NOB 50</t>
  </si>
  <si>
    <t>40375</t>
  </si>
  <si>
    <t>32MG TBL NOB 20</t>
  </si>
  <si>
    <t>MIDAZOLAM</t>
  </si>
  <si>
    <t>244194</t>
  </si>
  <si>
    <t>DORMICUM</t>
  </si>
  <si>
    <t>15MG TBL FLM 20</t>
  </si>
  <si>
    <t>208649</t>
  </si>
  <si>
    <t>1PM NAS SPR SOL 1X10ML</t>
  </si>
  <si>
    <t>PIRACETAM</t>
  </si>
  <si>
    <t>64865</t>
  </si>
  <si>
    <t>PIRACETAM AL 1200</t>
  </si>
  <si>
    <t>1200MG TBL FLM 60</t>
  </si>
  <si>
    <t>32086</t>
  </si>
  <si>
    <t>TRALGIT</t>
  </si>
  <si>
    <t>50MG CPS DUR 20(2X10)</t>
  </si>
  <si>
    <t>13816</t>
  </si>
  <si>
    <t>40/90/0,25MG CPS MOL 50</t>
  </si>
  <si>
    <t>13814</t>
  </si>
  <si>
    <t>40/90/0,25MG CPS MOL 20</t>
  </si>
  <si>
    <t>KETAMIN</t>
  </si>
  <si>
    <t>87814</t>
  </si>
  <si>
    <t>CALYPSOL</t>
  </si>
  <si>
    <t>50MG/ML INJ SOL 5X10ML</t>
  </si>
  <si>
    <t>138841</t>
  </si>
  <si>
    <t>37,5MG/325MG TBL FLM 30 I</t>
  </si>
  <si>
    <t>179325</t>
  </si>
  <si>
    <t>75MG/650MG TBL FLM 10 I</t>
  </si>
  <si>
    <t>201609</t>
  </si>
  <si>
    <t>179326</t>
  </si>
  <si>
    <t>75MG/650MG TBL FLM 20 I</t>
  </si>
  <si>
    <t>MULTIENZYMOVÉ PŘÍPRAVKY (LIPASA, PROTEASA APOD.)</t>
  </si>
  <si>
    <t>215172</t>
  </si>
  <si>
    <t>KREON 25 000</t>
  </si>
  <si>
    <t>25000U CPS ETD 50</t>
  </si>
  <si>
    <t>202701</t>
  </si>
  <si>
    <t>20MG TBL ENT 90</t>
  </si>
  <si>
    <t>JINANOVÝ LIST</t>
  </si>
  <si>
    <t>130502</t>
  </si>
  <si>
    <t>TEBOKAN</t>
  </si>
  <si>
    <t>120MG TBL FLM 30</t>
  </si>
  <si>
    <t>*5999</t>
  </si>
  <si>
    <t>*9007</t>
  </si>
  <si>
    <t>ANALGETIKA A ANESTETIKA, KOMBINACE</t>
  </si>
  <si>
    <t>107143</t>
  </si>
  <si>
    <t>OTIPAX</t>
  </si>
  <si>
    <t>40MG/G+10MG/G AUR GTT SOL 16G</t>
  </si>
  <si>
    <t>17170</t>
  </si>
  <si>
    <t>0,5MG/G+1MG/G CRM 30G</t>
  </si>
  <si>
    <t>BILASTIN</t>
  </si>
  <si>
    <t>148673</t>
  </si>
  <si>
    <t>XADOS</t>
  </si>
  <si>
    <t>20MG TBL NOB 30</t>
  </si>
  <si>
    <t>214084</t>
  </si>
  <si>
    <t>173259</t>
  </si>
  <si>
    <t>4MG TBL NOB 20X1</t>
  </si>
  <si>
    <t>57866</t>
  </si>
  <si>
    <t>3MG/ML+1MG/ML OPH GTT SUS 1X5ML</t>
  </si>
  <si>
    <t>ETAMSYLÁT</t>
  </si>
  <si>
    <t>40538</t>
  </si>
  <si>
    <t>DICYNONE 500</t>
  </si>
  <si>
    <t>500MG CPS DUR 30</t>
  </si>
  <si>
    <t>216186</t>
  </si>
  <si>
    <t>500MG TBL RET 14</t>
  </si>
  <si>
    <t>KYSELINA CHROMOGLYKANOVÁ</t>
  </si>
  <si>
    <t>163321</t>
  </si>
  <si>
    <t>ALLERGOCROM KOMBI (OČNÍ+NOSNÍ)</t>
  </si>
  <si>
    <t>20MG/ML+2,8MG/0,14ML GTT SOL/SPR SOL 10ML+15ML</t>
  </si>
  <si>
    <t>810</t>
  </si>
  <si>
    <t>115318</t>
  </si>
  <si>
    <t>20MG CPS ETD 90 II</t>
  </si>
  <si>
    <t>PENTOXIFYLIN</t>
  </si>
  <si>
    <t>20028</t>
  </si>
  <si>
    <t>AGAPURIN SR 400</t>
  </si>
  <si>
    <t>400MG TBL PRO 100</t>
  </si>
  <si>
    <t>TOKOFEROL-ALFA</t>
  </si>
  <si>
    <t>10432</t>
  </si>
  <si>
    <t>VITAMIN E 400-ZENTIVA</t>
  </si>
  <si>
    <t>400MG CPS MOL 30 I</t>
  </si>
  <si>
    <t>*4999</t>
  </si>
  <si>
    <t>48261</t>
  </si>
  <si>
    <t>3300IU/G+250IU/G DRM PLV ADS 1X20G</t>
  </si>
  <si>
    <t>KLOTRIMAZOL</t>
  </si>
  <si>
    <t>65484</t>
  </si>
  <si>
    <t>CLOTRIMAZOL AL 1%</t>
  </si>
  <si>
    <t>0,01G/G CRM 20G</t>
  </si>
  <si>
    <t>65485</t>
  </si>
  <si>
    <t>CLOTRIMAZOL AL</t>
  </si>
  <si>
    <t>0,01G/ML DRM SPR SOL 1X30ML</t>
  </si>
  <si>
    <t>180434</t>
  </si>
  <si>
    <t>CANESTEN GYN COMBI PACK</t>
  </si>
  <si>
    <t>500MG+10MG/G VAG TBL+CRM 1+20G</t>
  </si>
  <si>
    <t>56992</t>
  </si>
  <si>
    <t>LANSOPRAZOL</t>
  </si>
  <si>
    <t>106344</t>
  </si>
  <si>
    <t>LANZUL</t>
  </si>
  <si>
    <t>15MG CPS ETD 28</t>
  </si>
  <si>
    <t>215605</t>
  </si>
  <si>
    <t>ORGANO-HEPARINOID</t>
  </si>
  <si>
    <t>100304</t>
  </si>
  <si>
    <t>300MG/100G GEL 40G</t>
  </si>
  <si>
    <t>2963</t>
  </si>
  <si>
    <t>TOLPERISON</t>
  </si>
  <si>
    <t>57525</t>
  </si>
  <si>
    <t>MYDOCALM</t>
  </si>
  <si>
    <t>150MG TBL FLM 30</t>
  </si>
  <si>
    <t>*2062</t>
  </si>
  <si>
    <t>15653</t>
  </si>
  <si>
    <t>17425</t>
  </si>
  <si>
    <t>CITALEC 10 ZENTIVA</t>
  </si>
  <si>
    <t>132802</t>
  </si>
  <si>
    <t>28814</t>
  </si>
  <si>
    <t>5MG POR TBL DIS 60</t>
  </si>
  <si>
    <t>230583</t>
  </si>
  <si>
    <t>500MG TBL FLM 180</t>
  </si>
  <si>
    <t>FENOFIBRÁT</t>
  </si>
  <si>
    <t>207092</t>
  </si>
  <si>
    <t>LIPANTHYL S</t>
  </si>
  <si>
    <t>215MG TBL FLM 30</t>
  </si>
  <si>
    <t>KLINDAMYCIN, KOMBINACE</t>
  </si>
  <si>
    <t>169740</t>
  </si>
  <si>
    <t>DUAC</t>
  </si>
  <si>
    <t>10MG/G+50MG/G GEL 15G</t>
  </si>
  <si>
    <t>192200</t>
  </si>
  <si>
    <t>1MG/G CRM 1X100G</t>
  </si>
  <si>
    <t>TRIAMCINOLON</t>
  </si>
  <si>
    <t>2828</t>
  </si>
  <si>
    <t>TRIAMCINOLON LÉČIVA CRM</t>
  </si>
  <si>
    <t>1MG/G CRM 10G</t>
  </si>
  <si>
    <t>148675</t>
  </si>
  <si>
    <t>20MG TBL NOB 50</t>
  </si>
  <si>
    <t>199970</t>
  </si>
  <si>
    <t>NIMED</t>
  </si>
  <si>
    <t>100MG TBL NOB 6</t>
  </si>
  <si>
    <t>112562</t>
  </si>
  <si>
    <t>15MG TBL NOB 60</t>
  </si>
  <si>
    <t>EPINEFRIN</t>
  </si>
  <si>
    <t>362</t>
  </si>
  <si>
    <t>ADRENALIN LÉČIVA</t>
  </si>
  <si>
    <t>1MG/ML INJ SOL 5X1ML</t>
  </si>
  <si>
    <t>201622</t>
  </si>
  <si>
    <t>80MG/ML+11,4MG/ML POR PLV SUS 70ML+STŘ</t>
  </si>
  <si>
    <t>237886</t>
  </si>
  <si>
    <t>132649</t>
  </si>
  <si>
    <t>132852</t>
  </si>
  <si>
    <t>216183</t>
  </si>
  <si>
    <t>500MG INF PLV CSL 1</t>
  </si>
  <si>
    <t>AMOXICILIN</t>
  </si>
  <si>
    <t>66366</t>
  </si>
  <si>
    <t>OSPAMOX</t>
  </si>
  <si>
    <t>250MG/5ML POR PLV SUS 60ML</t>
  </si>
  <si>
    <t>218435</t>
  </si>
  <si>
    <t>DESLORATADIN XANTIS</t>
  </si>
  <si>
    <t>5MG TBL NOB 50</t>
  </si>
  <si>
    <t>239481</t>
  </si>
  <si>
    <t>875MG/125MG TBL FLM 14 II</t>
  </si>
  <si>
    <t>KYSELINA TIAPROFENOVÁ</t>
  </si>
  <si>
    <t>96484</t>
  </si>
  <si>
    <t>62050</t>
  </si>
  <si>
    <t>DUOMOX</t>
  </si>
  <si>
    <t>500MG TBL SUS 20</t>
  </si>
  <si>
    <t>56993</t>
  </si>
  <si>
    <t>NORETHISTERON</t>
  </si>
  <si>
    <t>216963</t>
  </si>
  <si>
    <t>NORETHISTERON ZENTIVA</t>
  </si>
  <si>
    <t>5MG TBL NOB 45</t>
  </si>
  <si>
    <t>32954</t>
  </si>
  <si>
    <t>DOXYHEXAL</t>
  </si>
  <si>
    <t>100MG TBL NOB 20</t>
  </si>
  <si>
    <t>88708</t>
  </si>
  <si>
    <t>ALGIFEN</t>
  </si>
  <si>
    <t>500MG/5,25MG/0,1MG TBL NOB 20</t>
  </si>
  <si>
    <t>SALBUTAMOL</t>
  </si>
  <si>
    <t>58380</t>
  </si>
  <si>
    <t>VENTOLIN</t>
  </si>
  <si>
    <t>5MG/ML INH SOL 1X20ML</t>
  </si>
  <si>
    <t>ATROPIN</t>
  </si>
  <si>
    <t>163314</t>
  </si>
  <si>
    <t>ATROPIN-POS</t>
  </si>
  <si>
    <t>5MG/ML OPH GTT SOL 10ML</t>
  </si>
  <si>
    <t>162211</t>
  </si>
  <si>
    <t>10MG/G GEL 150G II</t>
  </si>
  <si>
    <t>BENZOYL-PEROXID</t>
  </si>
  <si>
    <t>97511</t>
  </si>
  <si>
    <t>AKNEROXID 5</t>
  </si>
  <si>
    <t>50MG/G GEL 50G</t>
  </si>
  <si>
    <t>224964</t>
  </si>
  <si>
    <t>88219</t>
  </si>
  <si>
    <t>94776</t>
  </si>
  <si>
    <t>ZOLPINOX</t>
  </si>
  <si>
    <t>180471</t>
  </si>
  <si>
    <t>EPIPEN</t>
  </si>
  <si>
    <t>300MCG INJ SOL PEP 1X0,3ML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</si>
  <si>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</si>
  <si>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</si>
  <si>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</si>
  <si>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</si>
  <si>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</si>
  <si>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</si>
  <si>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</si>
  <si>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A02BC01 - OMEPRAZOL</t>
  </si>
  <si>
    <t>N07CA01 - BETAHISTIN</t>
  </si>
  <si>
    <t>C09CA07 - TELMISARTAN</t>
  </si>
  <si>
    <t>C07AB12 - NEBIVOLOL</t>
  </si>
  <si>
    <t>N02AJ13 - TRAMADOL A PARACETAMOL</t>
  </si>
  <si>
    <t>C09CA01 - LOSARTAN</t>
  </si>
  <si>
    <t>J01MA02 - CIPROFLOXACIN</t>
  </si>
  <si>
    <t>R03AC02 - SALBUTAMOL</t>
  </si>
  <si>
    <t>A02BC03 - LANSOPRAZOL</t>
  </si>
  <si>
    <t>C10AB05 - FENOFIBRÁT</t>
  </si>
  <si>
    <t>B01AA03 - WARFARIN</t>
  </si>
  <si>
    <t>R06AE07 - CETIRIZIN</t>
  </si>
  <si>
    <t>C07AB02 - METOPROLOL</t>
  </si>
  <si>
    <t>N05CD08 - MIDAZOLAM</t>
  </si>
  <si>
    <t>N06AB04 - CITALOPRAM</t>
  </si>
  <si>
    <t>M01AC06 - MELOXIKAM</t>
  </si>
  <si>
    <t>A02BC01</t>
  </si>
  <si>
    <t>C10AB05</t>
  </si>
  <si>
    <t>N06AB04</t>
  </si>
  <si>
    <t>C09CA01</t>
  </si>
  <si>
    <t>C09CA07</t>
  </si>
  <si>
    <t>N07CA01</t>
  </si>
  <si>
    <t>M01AC06</t>
  </si>
  <si>
    <t>R06AE07</t>
  </si>
  <si>
    <t>J01MA02</t>
  </si>
  <si>
    <t>B01AA03</t>
  </si>
  <si>
    <t>C07AB02</t>
  </si>
  <si>
    <t>N03AX16</t>
  </si>
  <si>
    <t>N05CD08</t>
  </si>
  <si>
    <t>N02AJ13</t>
  </si>
  <si>
    <t>A02BC03</t>
  </si>
  <si>
    <t>R03AC02</t>
  </si>
  <si>
    <t>C07AB12</t>
  </si>
  <si>
    <t>Přehled plnění PL - Preskripce léčivých přípravků - orientační přehled</t>
  </si>
  <si>
    <t>50115007 - implant.dentální-samoplátci (Z526)</t>
  </si>
  <si>
    <t>50115010 - RTG materiál, filmy a chemikálie (Z504)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</si>
  <si>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</si>
  <si>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</si>
  <si>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</si>
  <si>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</si>
  <si>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</si>
  <si>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</si>
  <si>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</si>
  <si>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</si>
  <si>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</si>
  <si>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</si>
  <si>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</si>
  <si>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</si>
  <si>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</si>
  <si>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</si>
  <si>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</si>
  <si>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</si>
  <si>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</si>
  <si>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</si>
  <si>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</si>
  <si>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</si>
  <si>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ZA454</t>
  </si>
  <si>
    <t>Kompresa AB 10 x 10 cm/1 ks sterilní NT savá (1230114011) 1327114011</t>
  </si>
  <si>
    <t>ZC506</t>
  </si>
  <si>
    <t>Kompresa NT 10 x 10 cm/5 ks sterilnĂ­ 1325020275</t>
  </si>
  <si>
    <t>Kompresa NT 10 x 10 cm/5 ks sterilní 1325020275</t>
  </si>
  <si>
    <t>ZO215</t>
  </si>
  <si>
    <t>Kompresa NT 7,5 x 7,5 cm / 5 ks sterilnĂ­ karton Ăˇ 2500 ks 1325020265</t>
  </si>
  <si>
    <t>ZK087</t>
  </si>
  <si>
    <t>Krém cavilon ochranný bariérový á 28 g bal. á 12 ks 3391E</t>
  </si>
  <si>
    <t>ZN814</t>
  </si>
  <si>
    <t>KrytĂ­ gelovĂ© na rĂˇny ActiMaris bal. Ăˇ 20g 3097749</t>
  </si>
  <si>
    <t>ZK404</t>
  </si>
  <si>
    <t>KrytĂ­ prontosan roztok 350 ml 400416</t>
  </si>
  <si>
    <t>ZH403</t>
  </si>
  <si>
    <t>Krytí excilon 5 x 5 cm NT i.v. s nástřihem do kříže antiseptický bal. á 70 ks 7089</t>
  </si>
  <si>
    <t>ZN200</t>
  </si>
  <si>
    <t>Krytí hemostatické traumacel new dent kostky bal. á 50 ks 10115</t>
  </si>
  <si>
    <t>ZA545</t>
  </si>
  <si>
    <t>Krytí hydrogelové nu-gel s algin. 15 g bal. á 10 ks SYSMNG415EE</t>
  </si>
  <si>
    <t>ZD633</t>
  </si>
  <si>
    <t>Krytí mepilex border sacrum 18 x 18 cm bal. á 5 ks 282000-01</t>
  </si>
  <si>
    <t>Krytí prontosan roztok 350 ml 400416</t>
  </si>
  <si>
    <t>ZA503</t>
  </si>
  <si>
    <t>Krytí suprasorb F 10 x 25 cm fóliové sterilní bal. á 10 ks 20464</t>
  </si>
  <si>
    <t>ZL669</t>
  </si>
  <si>
    <t>Krytí tegaderm diamond 10,0 cm x 12,0 cm bal. á 50 ks 1686</t>
  </si>
  <si>
    <t>ZA562</t>
  </si>
  <si>
    <t>NĂˇplast cosmopor i. v. 6 x 8 cm bal. Ăˇ 50 ks 9008054</t>
  </si>
  <si>
    <t>ZI558</t>
  </si>
  <si>
    <t>NĂˇplast curapor   7 x   5 cm 32912  (22120,  nĂˇhrada za cosmopor )</t>
  </si>
  <si>
    <t>ZA418</t>
  </si>
  <si>
    <t>NĂˇplast metaline pod TS 8 x 9 cm 23094</t>
  </si>
  <si>
    <t>ZF352</t>
  </si>
  <si>
    <t>NĂˇplast transpore bĂ­lĂˇ 2,50 cm x 9,14 m bal. Ăˇ 12 ks 1534-1</t>
  </si>
  <si>
    <t>Náplast cosmopor i. v. 6 x 8 cm bal. á 50 ks 9008054</t>
  </si>
  <si>
    <t>Náplast curapor   7 x   5 cm 32912  (22120, 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</si>
  <si>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</si>
  <si>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</si>
  <si>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</si>
  <si>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</si>
  <si>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</si>
  <si>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</si>
  <si>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ZL668</t>
  </si>
  <si>
    <t>Náplast silikon tape 2,5 cm x 5 m bal. á 12 ks 2770-1</t>
  </si>
  <si>
    <t>ZN477</t>
  </si>
  <si>
    <t>Obinadlo elastickĂ© universal 12 cm x 5 m 1323100314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</si>
  <si>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</si>
  <si>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</si>
  <si>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</si>
  <si>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</si>
  <si>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</si>
  <si>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</si>
  <si>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</si>
  <si>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</si>
  <si>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</si>
  <si>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</si>
  <si>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</si>
  <si>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ZD650</t>
  </si>
  <si>
    <t>Aquapak - sterilnĂ­ voda 340 ml s adaptĂ©rem bal. Ăˇ 20 ks 400340</t>
  </si>
  <si>
    <t>ZC752</t>
  </si>
  <si>
    <t>ÄŚepelka skalpelovĂˇ 15 BB515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</si>
  <si>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</si>
  <si>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</si>
  <si>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</si>
  <si>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</si>
  <si>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</si>
  <si>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</si>
  <si>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ZC498</t>
  </si>
  <si>
    <t>DrĹľĂˇk moÄŤovĂ˝ch sĂˇÄŤkĹŻ UH 800800100</t>
  </si>
  <si>
    <t>ZB771</t>
  </si>
  <si>
    <t>Držák jehly základní 450201</t>
  </si>
  <si>
    <t>ZA738</t>
  </si>
  <si>
    <t>Filtr mini spike zelený 4550242</t>
  </si>
  <si>
    <t>ZH335</t>
  </si>
  <si>
    <t>Kanyla TS 7,0 s manžetou bal. á 2 ks 100/523/070</t>
  </si>
  <si>
    <t>ZN003</t>
  </si>
  <si>
    <t>Kanyla TS 7,5 bez manžety 100/811/075</t>
  </si>
  <si>
    <t>ZC981</t>
  </si>
  <si>
    <t>Kanyla TS 8,0 bez manĹľety +2 hlad.vnitĹ™nĂ­ vymÄ›nit.kanyly 100/811/080</t>
  </si>
  <si>
    <t>Kanyla TS 8,0 bez manžety +2 hlad.vnitřní vyměnit.kanyly 100/811/080</t>
  </si>
  <si>
    <t>ZF239</t>
  </si>
  <si>
    <t>Kanyla TS 8,0 s manĹľetou +2 hlad.vnitĹ™nĂ­ vymÄ›nit.kanyly 100/810/080</t>
  </si>
  <si>
    <t>ZA996</t>
  </si>
  <si>
    <t>Kanyla TS 8,0 s manĹľetou 100/800/080</t>
  </si>
  <si>
    <t>Kanyla TS 8,0 s manžetou +2 hlad.vnitřní vyměnit.kanyly 100/810/080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</si>
  <si>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</si>
  <si>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</si>
  <si>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</si>
  <si>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</si>
  <si>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</si>
  <si>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</si>
  <si>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</si>
  <si>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</si>
  <si>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</si>
  <si>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</si>
  <si>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</si>
  <si>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</si>
  <si>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</si>
  <si>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ZF192</t>
  </si>
  <si>
    <t>NĂˇdoba na kontaminovanĂ˝ odpad 4 l 15-0004</t>
  </si>
  <si>
    <t>ZF159</t>
  </si>
  <si>
    <t>Nádoba na kontaminovaný odpad 1 l 15-0002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</si>
  <si>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</si>
  <si>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</si>
  <si>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</si>
  <si>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</si>
  <si>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</si>
  <si>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</si>
  <si>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PĂˇska bepa clip vario pro TS kanylu 30/V Ăˇ 6 ks NKS:200602</t>
  </si>
  <si>
    <t>Páska bepa clip vario pro TS kanylu 30/V á 6 ks NKS:200602</t>
  </si>
  <si>
    <t>ZC695</t>
  </si>
  <si>
    <t>PrĹŻbojnĂ­k - kruhovĂ˝ skalpel pr. 4 mm bal. Ăˇ 10 ks 09003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</si>
  <si>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</si>
  <si>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</si>
  <si>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</si>
  <si>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</si>
  <si>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</si>
  <si>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</si>
  <si>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</si>
  <si>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</si>
  <si>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</si>
  <si>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ZB249</t>
  </si>
  <si>
    <t>Sáček močový s křížovou výpustí 2000 ml s hadičkou 90 cm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</si>
  <si>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</si>
  <si>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</si>
  <si>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</si>
  <si>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</si>
  <si>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</si>
  <si>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</si>
  <si>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ZA789</t>
  </si>
  <si>
    <t>StĹ™Ă­kaÄŤka injekÄŤnĂ­ 2-dĂ­lnĂˇ 2 ml L Inject Solo 4606027V  - povoleno pouze pro NOVOROZENECKĂ‰ ODD.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</si>
  <si>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</si>
  <si>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</si>
  <si>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</si>
  <si>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</si>
  <si>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ZF186</t>
  </si>
  <si>
    <t>StĹ™Ă­kaÄŤka janett 2-dĂ­lnĂˇ 150 ml vyplachovacĂ­ balenĂˇ 08151</t>
  </si>
  <si>
    <t>ZA787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</si>
  <si>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</si>
  <si>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</si>
  <si>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</si>
  <si>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</si>
  <si>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</si>
  <si>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</si>
  <si>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</si>
  <si>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</si>
  <si>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</si>
  <si>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</si>
  <si>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</si>
  <si>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</si>
  <si>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</si>
  <si>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</si>
  <si>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ZB756</t>
  </si>
  <si>
    <t>Zkumavka 3 ml K3 edta fialová 454086</t>
  </si>
  <si>
    <t>Zkumavka 3 ml K3 edta fialovĂˇ 454086</t>
  </si>
  <si>
    <t>ZB777</t>
  </si>
  <si>
    <t>Zkumavka červená 3,5 ml gel 454071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</si>
  <si>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</si>
  <si>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</si>
  <si>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</si>
  <si>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</si>
  <si>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</si>
  <si>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</si>
  <si>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</si>
  <si>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</si>
  <si>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</si>
  <si>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</si>
  <si>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</si>
  <si>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</si>
  <si>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</si>
  <si>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</si>
  <si>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</si>
  <si>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</si>
  <si>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</si>
  <si>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</si>
  <si>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ZG849</t>
  </si>
  <si>
    <t>Ĺ itĂ­ premicron zelenĂ˝ 2/0 (3) bal. Ăˇ 12 ks G0120061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</si>
  <si>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</si>
  <si>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</si>
  <si>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</si>
  <si>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</si>
  <si>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</si>
  <si>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</si>
  <si>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ZA956</t>
  </si>
  <si>
    <t>Šití dafilon modrý 6/0 (0.7) bal. á 36 ks C0936022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</si>
  <si>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</si>
  <si>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</si>
  <si>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</si>
  <si>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</si>
  <si>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ZD984</t>
  </si>
  <si>
    <t>Šití silkam černý 2/0 (3) bal. á 36 ks C0764175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</si>
  <si>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</si>
  <si>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</si>
  <si>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</si>
  <si>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</si>
  <si>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</si>
  <si>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</si>
  <si>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</si>
  <si>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</si>
  <si>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</si>
  <si>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</si>
  <si>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</si>
  <si>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</si>
  <si>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</si>
  <si>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</si>
  <si>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</si>
  <si>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ZE729</t>
  </si>
  <si>
    <t>Jehla sterican tupĂˇ na Ĺ™edÄ›nĂ­ semiblunt.EU 1,2/18G x 40 mm ÄŤervenĂˇ bal. Ăˇ 100 ks 4550400-01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</si>
  <si>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</si>
  <si>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</si>
  <si>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</si>
  <si>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</si>
  <si>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</si>
  <si>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</si>
  <si>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</si>
  <si>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</si>
  <si>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ZK098</t>
  </si>
  <si>
    <t>Rukavice vyĹˇetĹ™ovacĂ­ latex s pudrem nesterilnĂ­ superlife L bal. Ăˇ 100 ks 8951473 - povoleno pouze pro ĂšÄŚOCH a KZL</t>
  </si>
  <si>
    <t>ZP948</t>
  </si>
  <si>
    <t>Rukavice vyĹˇetĹ™ovacĂ­ nitril basic bez pudru modrĂ© L bal. Ăˇ 200 ks 44752</t>
  </si>
  <si>
    <t>Rukavice vyšetřovací latex s pudrem nesterilní superlife L bal. á 100 ks 8951473 - povoleno pouze pro ÚČOCH a KZL</t>
  </si>
  <si>
    <t>Rukavice vyšetřovací nitril basic bez pudru modré L bal. á 200 ks 44752</t>
  </si>
  <si>
    <t>ZP946</t>
  </si>
  <si>
    <t>Rukavice vyšetřovací nitril basic bez pudru modré S bal. á 200 ks 44750</t>
  </si>
  <si>
    <t>50115079</t>
  </si>
  <si>
    <t>ZPr - internzivní péče (Z542)</t>
  </si>
  <si>
    <t>ZN621</t>
  </si>
  <si>
    <t>Nos umÄ›lĂ˝ s portem pro odsĂˇvĂˇnĂ­ bal. Ăˇ 30 ks B0300(6000)</t>
  </si>
  <si>
    <t>Nos umělý s portem pro odsávání bal. á 30 ks B0300(6000)</t>
  </si>
  <si>
    <t>50115089</t>
  </si>
  <si>
    <t>ZPr - katetry PICC/MIDLINE (Z554)</t>
  </si>
  <si>
    <t>ZM985</t>
  </si>
  <si>
    <t>Fixace k CVC a PICC atraumatická GripLock bal. á 100 ks 3601CVC</t>
  </si>
  <si>
    <t>50115010</t>
  </si>
  <si>
    <t>RTG materiál, filmy a chemikálie (Z504)</t>
  </si>
  <si>
    <t>ZC020</t>
  </si>
  <si>
    <t>Film zubní AGFA 150 ks 582018</t>
  </si>
  <si>
    <t>Kompresa NT 7,5 x 7,5 cm / 5 ks sterilní karton á 2500 ks 1325020265</t>
  </si>
  <si>
    <t>ZD482</t>
  </si>
  <si>
    <t>KrytĂ­ filmovĂ© transparentnĂ­ Opsite spray 240 ml bal. Ăˇ 12 ks 66004980</t>
  </si>
  <si>
    <t>ZA798</t>
  </si>
  <si>
    <t>KrytĂ­ hemostatickĂ© traumacel P 2g ks bal. Ăˇ 5 ks zĂˇsyp 10120</t>
  </si>
  <si>
    <t>Krytí filmové transparentní Opsite spray 240 ml bal. á 12 ks 66004980</t>
  </si>
  <si>
    <t>ZA486</t>
  </si>
  <si>
    <t>Krytí mastný tyl jelonet   5 x 5 cm á 50 ks 7403</t>
  </si>
  <si>
    <t>ZO128</t>
  </si>
  <si>
    <t>Krytí roztok k výplachu a čištění ran ActiMaris Sensitiv 1000 ml 3098119</t>
  </si>
  <si>
    <t>ZI600</t>
  </si>
  <si>
    <t>NĂˇplast curapor 10 x 15 cm 32914 ( nĂˇhrada za cosmopor )</t>
  </si>
  <si>
    <t>ZB404</t>
  </si>
  <si>
    <t>Náplast cosmos 8 cm x 1 m 5403353</t>
  </si>
  <si>
    <t>Náplast transpore bílá 2,50 cm x 9,14 m bal. á 12 ks 1534-1</t>
  </si>
  <si>
    <t>ZA425</t>
  </si>
  <si>
    <t>Obinadlo hydrofilní 10 cm x   5 m 13007</t>
  </si>
  <si>
    <t>ZA593</t>
  </si>
  <si>
    <t>Tampon sterilnĂ­ stĂˇÄŤenĂ˝ 20 x 20 cm / 5 ks 28003+</t>
  </si>
  <si>
    <t>Tampon sterilní stáčený 20 x 20 cm / 5 ks 28003+</t>
  </si>
  <si>
    <t>ZM769</t>
  </si>
  <si>
    <t>Ubrousky cavilon pro pĂ©ÄŤi pĹ™i inkontinenci 8 ubrouskĹŻ 20 x 30 cm bal. Ăˇ 96 ks 9274 DH888843488</t>
  </si>
  <si>
    <t>AdaptĂ©r pĹ™echodka luer 450070</t>
  </si>
  <si>
    <t>Čepelka skalpelová 15 BB515</t>
  </si>
  <si>
    <t>ZQ248</t>
  </si>
  <si>
    <t>HadiÄŤka spojovacĂ­ HS 1,8 x 450 mm LL DEPH free 2200 045 ND</t>
  </si>
  <si>
    <t>Hadička spojovací HS 1,8 x 450 mm LL DEPH free 2200 045 ND</t>
  </si>
  <si>
    <t>Kanyla vasofix 22G modrĂˇ safety 4269098S-01</t>
  </si>
  <si>
    <t>ZB102</t>
  </si>
  <si>
    <t>LĂˇhev k odsĂˇvaÄŤce flovac 1l hadice 1,8 m Ăˇ 45 ks 000-036-020</t>
  </si>
  <si>
    <t>Lanceta haemolance modrĂˇ plus low flow bal. Ăˇ 100 ks DIS7371</t>
  </si>
  <si>
    <t>ZN206</t>
  </si>
  <si>
    <t>Lopatka ĂşstnĂ­ dĹ™evÄ›nĂˇ lĂ©kaĹ™skĂˇ sterilnĂ­ 150 x 17 mm bal. Ăˇ 5 x 100 ks 4002/SG/CS/L</t>
  </si>
  <si>
    <t>ZA728</t>
  </si>
  <si>
    <t>Lopatka ústní dřevěná lékařská nesterilní bal. á 100 ks 1320100655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</si>
  <si>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</si>
  <si>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</si>
  <si>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</si>
  <si>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</si>
  <si>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ZB681</t>
  </si>
  <si>
    <t>NĂˇvlek na fix. tyÄŤinku k OPG bal. Ăˇ 200 ks K0.805.0084</t>
  </si>
  <si>
    <t>ZB956</t>
  </si>
  <si>
    <t>Nádoba na histologický mat. s pufrovaným formalínem HISTOFOR 125 ml bal. á 35 ks BFS-125</t>
  </si>
  <si>
    <t>Nádoba na histologický mat. s pufrovaným formalínem HISTOFOR 20 ml bal. á 100 ks BFS-20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</si>
  <si>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</si>
  <si>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</si>
  <si>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</si>
  <si>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Návlek na fix. tyčinku k OPG bal. á 200 ks K0.805.0084</t>
  </si>
  <si>
    <t>ZR071</t>
  </si>
  <si>
    <t>Olej na ĂşdrĹľbu chirurgickĂ˝ch nĂˇstrojĹŻ Lubrinol 400 ml 253 380 002 004</t>
  </si>
  <si>
    <t>ZP051</t>
  </si>
  <si>
    <t>Rozvěrač rtů pro děti bal. á 2 ks 605451</t>
  </si>
  <si>
    <t>ZP050</t>
  </si>
  <si>
    <t>Rozvěrač rtů pro dospělé bal. á 2 ks HA605450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</si>
  <si>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</si>
  <si>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</si>
  <si>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</si>
  <si>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</si>
  <si>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ZB488</t>
  </si>
  <si>
    <t>Sprej cavilon 28 ml bal. á 12 ks 3346E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</si>
  <si>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</si>
  <si>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</si>
  <si>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</si>
  <si>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</si>
  <si>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StĹ™Ă­kaÄŤka injekÄŤnĂ­ 2-dĂ­lnĂˇ 5 ml L Inject Solo4606051V</t>
  </si>
  <si>
    <t>ZA749</t>
  </si>
  <si>
    <t>StĹ™Ă­kaÄŤka injekÄŤnĂ­ 3-dĂ­lnĂˇ 50 ml LL Omnifix Solo 4617509F</t>
  </si>
  <si>
    <t>ZA788</t>
  </si>
  <si>
    <t>Stříkačka injekční 2-dílná 20 ml L Inject Solo 4606205V</t>
  </si>
  <si>
    <t>Stříkačka injekční 3-dílná 50 ml LL Omnifix Solo 4617509F</t>
  </si>
  <si>
    <t>Stříkačka inzulínová 0,5 ml s jehlou 29 G sterilní bal. á 100 ks IS0529G</t>
  </si>
  <si>
    <t>ZA812</t>
  </si>
  <si>
    <t>Uzávěr do katetrů 4435001</t>
  </si>
  <si>
    <t>ZK798</t>
  </si>
  <si>
    <t>Zátka combi modrá 4495152</t>
  </si>
  <si>
    <t>ZB757</t>
  </si>
  <si>
    <t>Zkumavka 6 ml K3 edta fialovĂˇ 456036</t>
  </si>
  <si>
    <t>ZB759</t>
  </si>
  <si>
    <t>Zkumavka červená 8 ml gel 455071</t>
  </si>
  <si>
    <t>Zkumavka koagulace modrĂˇ Quick 4 ml modrĂˇ 454329</t>
  </si>
  <si>
    <t>ZB609</t>
  </si>
  <si>
    <t>Ĺ itĂ­ premicron zelenĂ˝ 2/0 (3) bal. Ăˇ 36 ks C0026026</t>
  </si>
  <si>
    <t>ZA911</t>
  </si>
  <si>
    <t>Šití dafilon modrý 2/0 (3) bal. á 36 ks C0932477</t>
  </si>
  <si>
    <t>Šití premicron zelený 2/0 (3) bal. á 12 ks G0120061</t>
  </si>
  <si>
    <t>ZB461</t>
  </si>
  <si>
    <t>Šití silkam černý 3/0 (2) bal. á 36 ks C0760307</t>
  </si>
  <si>
    <t>ZD983</t>
  </si>
  <si>
    <t>Šití silkam černý 3/0 (2) bal. á 36 ks C0764248</t>
  </si>
  <si>
    <t>ZD736</t>
  </si>
  <si>
    <t>Šití silkam černý 4/0 (1.5) bal. á 36 ks C0760293</t>
  </si>
  <si>
    <t>Jehla sterican 0,5 x 25 mm oranĹľovĂˇ 9186158</t>
  </si>
  <si>
    <t>ZP111</t>
  </si>
  <si>
    <t>Rukavice vyĹˇetĹ™ovacĂ­ latex s pudrem nesterilnĂ­ superlife S bal. Ăˇ 100 ks 8951471 - povoleno pouze pro ĂšÄŚOCH a KZL</t>
  </si>
  <si>
    <t>ZP947</t>
  </si>
  <si>
    <t>Rukavice vyšetřovací nitril basic bez pudru modré M bal. á 200 ks 44751</t>
  </si>
  <si>
    <t>50115090</t>
  </si>
  <si>
    <t>ZPr - zubolékařský materiál (Z509)</t>
  </si>
  <si>
    <t>ZR826</t>
  </si>
  <si>
    <t>ÄŚepiÄŤka silikonovĂˇ JEIL MEDICAL CORPORATION k implantaci pinĹŻ pro zavadÄ›ÄŤ J tac 111-010 J-tac cap</t>
  </si>
  <si>
    <t>ZR825</t>
  </si>
  <si>
    <t>Box GBR Screw Block JEIL MEDICAL CORPORATION k implantaci pinĹŻ 112-080</t>
  </si>
  <si>
    <t>ZL696</t>
  </si>
  <si>
    <t>Brousek diamantovĂ˝ 848H018314CC</t>
  </si>
  <si>
    <t>ZM522</t>
  </si>
  <si>
    <t>Člen otiskovací pro otevřenou metodu Lasak Bioniq QR 2704.00</t>
  </si>
  <si>
    <t>ZM523</t>
  </si>
  <si>
    <t>Člen otiskovací QR/B mostový 2705.00</t>
  </si>
  <si>
    <t>ZD288</t>
  </si>
  <si>
    <t>FĂłlie erkoflex 4,0 mm/120 mm ER581240</t>
  </si>
  <si>
    <t>Fólie erkoflex 4,0 mm/120 mm ER581240</t>
  </si>
  <si>
    <t>ZC851</t>
  </si>
  <si>
    <t>FrĂ©za kĹ™Ă­ĹľovĂˇ bĹ™it HM161RX0181045F</t>
  </si>
  <si>
    <t>ZG442</t>
  </si>
  <si>
    <t>FrĂ©za kĹ™Ă­ĹľovĂˇ bĹ™it HM166RX0212055F</t>
  </si>
  <si>
    <t>Fréza křížová břit HM161RX0181045F</t>
  </si>
  <si>
    <t>Fréza křížová břit HM166RX0212055F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</si>
  <si>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</si>
  <si>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</si>
  <si>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</si>
  <si>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</si>
  <si>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Granulát BOI-OSS 0,25-1 mm 0,5 g 500079 (30643.3)  DGD460306107E</t>
  </si>
  <si>
    <t>Granulát BOI-OSS spongiosa granulát 1- 2 mm á 0,5 g AT500095(DGD46B307098E)</t>
  </si>
  <si>
    <t>ZR930</t>
  </si>
  <si>
    <t>ImplantĂˇt  zubnĂ­ Astra Tech Dentsply OsseoSpeed Profile EV pr. 4.8S mm, dĂ©lka 11mm 25448</t>
  </si>
  <si>
    <t>ZO916</t>
  </si>
  <si>
    <t>ImplantĂˇt zubnĂ­ Astra Tech Dentsply OsseoSpeed EV C pr. 3,6 mm dĂ©lka 11 mm 25224</t>
  </si>
  <si>
    <t>ZO918</t>
  </si>
  <si>
    <t>ImplantĂˇt zubnĂ­ Astra Tech Dentsply OsseoSpeed EV C pr. 3,6 mm dĂ©lka 13 mm 25225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</si>
  <si>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</si>
  <si>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</si>
  <si>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</si>
  <si>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</si>
  <si>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</si>
  <si>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</si>
  <si>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ZO441</t>
  </si>
  <si>
    <t>ImplantĂˇt zubnĂ­ Astra Tech Dentsply OsseoSpeed EV S pr.4,8 dĂ©lka 8 mm 25242</t>
  </si>
  <si>
    <t>ZO771</t>
  </si>
  <si>
    <t>ImplantĂˇt zubnĂ­ Astra Tech Dentsply OsseoSpeed EV S pr.4,8 dĂ©lka 9 mm 25243</t>
  </si>
  <si>
    <t>ZP819</t>
  </si>
  <si>
    <t>ImplantĂˇt zubnĂ­ Astra Tech Dentsply OsseoSpeed Profile PS pr. 4,8 mm dĂ©lka 9 mm 25447</t>
  </si>
  <si>
    <t>ZR861</t>
  </si>
  <si>
    <t>ImplantĂˇt zubnĂ­ BioniQ dĂ©lka L10 prĹŻm. S2,9 mm rovnĂ˝ titan 2003.10</t>
  </si>
  <si>
    <t>ZO109</t>
  </si>
  <si>
    <t>ImplantĂˇt zubnĂ­ BioniQ S2 9/ L12 2003.12</t>
  </si>
  <si>
    <t>ZN095</t>
  </si>
  <si>
    <t>ImplantĂˇt zubnĂ­ BioniQ S4,0/L10 2009.10</t>
  </si>
  <si>
    <t>ZM912</t>
  </si>
  <si>
    <t>ImplantĂˇt zubnĂ­ BioniQ S4,0/L8 2009.08</t>
  </si>
  <si>
    <t>ZP275</t>
  </si>
  <si>
    <t>ImplantĂˇt zubnĂ­ BioniQ S5,0/L10 2017.10</t>
  </si>
  <si>
    <t>ZP384</t>
  </si>
  <si>
    <t>ImplantĂˇt zubnĂ­ BioniQ S5,0/L8 2017.08</t>
  </si>
  <si>
    <t>ZJ591</t>
  </si>
  <si>
    <t>ImplantĂˇt zubnĂ­ SuperLine FX 40 12 SW</t>
  </si>
  <si>
    <t>ZN096</t>
  </si>
  <si>
    <t>ImplantĂˇt zubnĂ­ SuperLine FX 60 08 SW</t>
  </si>
  <si>
    <t>ZQ922</t>
  </si>
  <si>
    <t>Implantát zubní Astra Tech Dentsply OsseoSpeed EV C pr. 4,2 mm délka 9 mm 25263</t>
  </si>
  <si>
    <t>ZO819</t>
  </si>
  <si>
    <t>Implantát zubní Astra Tech Dentsply OsseoSpeed EV pr. 4,2 mm délka 8 mm 25232</t>
  </si>
  <si>
    <t>ZP125</t>
  </si>
  <si>
    <t>Implantát zubní Astra Tech Dentsply OsseoSpeed EV S pr. 3,0mm délka 11 mm 25214</t>
  </si>
  <si>
    <t>Implantát zubní Astra Tech Dentsply OsseoSpeed EV S pr.4,2 délka 11 mm 25234</t>
  </si>
  <si>
    <t>ZO443</t>
  </si>
  <si>
    <t>Implantát zubní Astra Tech Dentsply OsseoSpeed EV S pr.4,2 délka 9 mm 25233</t>
  </si>
  <si>
    <t>Implantát zubní Astra Tech Dentsply OsseoSpeed EV S pr.4,8 délka 8 mm 25242</t>
  </si>
  <si>
    <t>Implantát zubní Astra Tech Dentsply OsseoSpeed EV S pr.4,8 délka 9 mm 25243</t>
  </si>
  <si>
    <t>Implantát zubní Astra Tech Dentsply OsseoSpeed Profile PS pr. 4,8 mm délka 9 mm 25447</t>
  </si>
  <si>
    <t>ZM628</t>
  </si>
  <si>
    <t>Implantát zubní BioniQ S3,5/L10 2006.10</t>
  </si>
  <si>
    <t>ZM343</t>
  </si>
  <si>
    <t>Implantát zubní BioniQ S3,5/L12 2006.12</t>
  </si>
  <si>
    <t>Implantát zubní BioniQ S4,0/L10 2009.10</t>
  </si>
  <si>
    <t>ZM431</t>
  </si>
  <si>
    <t>Implantát zubní BioniQ S4,0/L12 2009.12</t>
  </si>
  <si>
    <t>ZP283</t>
  </si>
  <si>
    <t>Implantát zubní BioniQ S5,0/L12 2017.12</t>
  </si>
  <si>
    <t>ZF848</t>
  </si>
  <si>
    <t>Implantát zubní SuperLine 4,5 x 12 mm (FXS4512) FX 45 12 SW</t>
  </si>
  <si>
    <t>Implantát zubní SuperLine FX 40 12 SW</t>
  </si>
  <si>
    <t>ZR215</t>
  </si>
  <si>
    <t>Kapna otiskovací dlouhá EV 4.2 Pick-up  Profile otevřená lžíce žlutá 26260</t>
  </si>
  <si>
    <t>ZR213</t>
  </si>
  <si>
    <t>Kapna otiskovací dlouhá EV 4.8 Pick-Up Profile otevřená lžíce modrá 26261</t>
  </si>
  <si>
    <t>ZR214</t>
  </si>
  <si>
    <t>Kapna otiskovací krátká EV 4.2 Pick-Up Profile otevřená lžíce žlutá 26258</t>
  </si>
  <si>
    <t>ZR212</t>
  </si>
  <si>
    <t>Kapna otiskovací krátká EV 4.8 Pick-Up Profile otevřená lžíce modrá 26259</t>
  </si>
  <si>
    <t>ZC570</t>
  </si>
  <si>
    <t>Kavitan LC A2 12 g prášku + 5 g tekutiny 4113411</t>
  </si>
  <si>
    <t>ZC486</t>
  </si>
  <si>
    <t>Kavitan plus (barva A2) 1001A2</t>
  </si>
  <si>
    <t>ZG443</t>
  </si>
  <si>
    <t>KuliÄŤka tvrdokovovĂˇ s dl.bĹ™item HM1014316C</t>
  </si>
  <si>
    <t>ZR148</t>
  </si>
  <si>
    <t>Ĺ krabka kostnĂ­ zahnutĂˇ Safescraper s kolektorem 3987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</si>
  <si>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</si>
  <si>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</si>
  <si>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</si>
  <si>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</si>
  <si>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</si>
  <si>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</si>
  <si>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</si>
  <si>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</si>
  <si>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ZL470</t>
  </si>
  <si>
    <t>Materiál kompozitní Filtek ultimate A3-B 9025147</t>
  </si>
  <si>
    <t>ZP820</t>
  </si>
  <si>
    <t>MembrĂˇna kolagenovĂˇ Parasorb Resodont forte 32 x 25mm RDF3503</t>
  </si>
  <si>
    <t>ZB518</t>
  </si>
  <si>
    <t>MembrĂˇna kolagenovĂˇ Parasorb Resodont forte 64 x 25 mm RDF0703</t>
  </si>
  <si>
    <t>ZE058</t>
  </si>
  <si>
    <t>Membrána kolagenová Parasorb Resodont 22 x 25 mm RD2502</t>
  </si>
  <si>
    <t>Membrána kolagenová Parasorb Resodont forte 32 x 25mm RDF3503</t>
  </si>
  <si>
    <t>Membrána kolagenová Parasorb Resodont forte 64 x 25 mm RDF0703</t>
  </si>
  <si>
    <t>ZM116</t>
  </si>
  <si>
    <t>NĂˇstavec ĹˇroubovĂˇku ScrewDriver Body JEIL MEDICAL CORPORATION k implantaci pinĹŻ 111-010</t>
  </si>
  <si>
    <t>ZG518</t>
  </si>
  <si>
    <t>NĂˇvlek na senzor RVG  bal. Ăˇ 500 ks 582024</t>
  </si>
  <si>
    <t>ZE700</t>
  </si>
  <si>
    <t>Nit zubní vosk M+W 15 m 0000877</t>
  </si>
  <si>
    <t>ZP877</t>
  </si>
  <si>
    <t>PilnĂ­k dĂ©lka 25 mm 025 025, ISO 025 bal. Ăˇ 60 ks</t>
  </si>
  <si>
    <t>ZP878</t>
  </si>
  <si>
    <t>PilnĂ­k dĂ©lka 25 mm 025 040, ISO 040 bal. Ăˇ 66 ks</t>
  </si>
  <si>
    <t>ZP248</t>
  </si>
  <si>
    <t>PilnĂ­k Files 025 015 dĂ©lka 25 mm ISO 015, bal. Ăˇ 6 ks 006996</t>
  </si>
  <si>
    <t>ZP616</t>
  </si>
  <si>
    <t>PilnĂ­k koleÄŤko dĂ©lka 25 mm ISO 035 bal. 60 ks ISO 035</t>
  </si>
  <si>
    <t>ZR827</t>
  </si>
  <si>
    <t>Pin J-Tac JEIL MEDICAL CORPORATION  S 3.0mm, bal. Ăˇ 5 ks JT-MD-030</t>
  </si>
  <si>
    <t>ZF935</t>
  </si>
  <si>
    <t>PronikaÄŤ 053025015</t>
  </si>
  <si>
    <t>ZI095</t>
  </si>
  <si>
    <t>PronikaÄŤ k-reamers 053025010</t>
  </si>
  <si>
    <t>ZE650</t>
  </si>
  <si>
    <t>Prostředek izolační isodent 250 ml DE4817220</t>
  </si>
  <si>
    <t>ZB638</t>
  </si>
  <si>
    <t>ProtahovĂˇÄŤek HedstrĂ©m 073025010</t>
  </si>
  <si>
    <t>ZC928</t>
  </si>
  <si>
    <t>ProtahovĂˇÄŤek HedstrĂ©m 073025015</t>
  </si>
  <si>
    <t>ZM729</t>
  </si>
  <si>
    <t>Roztok na otiskovacĂ­ hmotu VPS Tray Adhezivum ES7307</t>
  </si>
  <si>
    <t>Škrabka kostní zahnutá Safescraper s kolektorem 3987</t>
  </si>
  <si>
    <t>ZQ669</t>
  </si>
  <si>
    <t>Šroub fixační Lasak BioniQ QR pro fixaci konstrukce implantologického systému BioniQ 2103.00</t>
  </si>
  <si>
    <t>ZR211</t>
  </si>
  <si>
    <t>Šroub fixační na korunky modrý 4,8/M2,0, 25206</t>
  </si>
  <si>
    <t>ZR210</t>
  </si>
  <si>
    <t>Šroub fixační na korunky žlutý 4,2/M1,8, 25205</t>
  </si>
  <si>
    <t>Šroub krycí CS36</t>
  </si>
  <si>
    <t>ZP126</t>
  </si>
  <si>
    <t>Šroub krycí EV 3,0 25280</t>
  </si>
  <si>
    <t>Šroub krycí EV 4,2 25282</t>
  </si>
  <si>
    <t>Šroub krycí EV 4,8 25283</t>
  </si>
  <si>
    <t>ZR475</t>
  </si>
  <si>
    <t>VĂˇleÄŤek vhojovacĂ­  EV Dentsply 3,0 pr. 4 vĂ˝Ĺˇka 6,5 mm bez antirotaÄŤnĂ­ho prvku 25796</t>
  </si>
  <si>
    <t>ZR502</t>
  </si>
  <si>
    <t>VĂˇleÄŤek vhojovacĂ­ BioniQ ĂşzkĂ˝, pr. 3.9 mm vĂ˝Ĺˇka 6 mm 2166.06</t>
  </si>
  <si>
    <t>ZO787</t>
  </si>
  <si>
    <t>VĂˇleÄŤek vhojovacĂ­ Dentium prĹŻmÄ›r 6,5mm vĂ˝Ĺˇka 2,0 mm dĂ©lka 3,5 mm HAB652035L</t>
  </si>
  <si>
    <t>ZO994</t>
  </si>
  <si>
    <t>VĂˇleÄŤek vhojovacĂ­ Dentsply EV 3.6 pr. 4.0 mm vĂ˝Ĺˇka 4.5 mm 25299</t>
  </si>
  <si>
    <t>ZP821</t>
  </si>
  <si>
    <t>VĂˇleÄŤek vhojovacĂ­ Dentsply EV 4,2 pr. 5,0, vĂ˝Ĺˇka 6,5 mm 25797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</si>
  <si>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</si>
  <si>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</si>
  <si>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</si>
  <si>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</si>
  <si>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</si>
  <si>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</si>
  <si>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</si>
  <si>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</si>
  <si>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ZO997</t>
  </si>
  <si>
    <t>VĂˇleÄŤek vhojovacĂ­ Dentsply EV 4.8 pr. 6.5 mm vĂ˝Ĺˇka 6.5 mm 25798</t>
  </si>
  <si>
    <t>ZQ639</t>
  </si>
  <si>
    <t>VĂˇleÄŤek vhojovacĂ­ Profile EV 4,8 pr. 5,0, vĂ˝Ĺˇka 4,5 mm 25914</t>
  </si>
  <si>
    <t>ZM528</t>
  </si>
  <si>
    <t>VĂˇleÄŤek vhojovacĂ­ QR/d4.2/L4 ĂşzkĂ˝ 2109.04</t>
  </si>
  <si>
    <t>ZM531</t>
  </si>
  <si>
    <t>VĂˇleÄŤek vhojovacĂ­ QR/d5.2/L4 ĹˇirokĂ˝ 2110.04</t>
  </si>
  <si>
    <t>ZM532</t>
  </si>
  <si>
    <t>VĂˇleÄŤek vhojovacĂ­ QR/d5.2/L6 ĹˇirokĂ˝ 2110.06</t>
  </si>
  <si>
    <t>ZQ830</t>
  </si>
  <si>
    <t>Váleček vhojovací  EV Dentsply 3,0 pr. 3,5, výška 6,5 mm 25795</t>
  </si>
  <si>
    <t>ZQ835</t>
  </si>
  <si>
    <t>Váleček vhojovací Dentium pr. 4,5 mm, výška 3,0/ 5,0 mm HAB453050L</t>
  </si>
  <si>
    <t>ZO784</t>
  </si>
  <si>
    <t>Váleček vhojovací Dentium průměr 4,0mm výška 2,0 mm délka 3,5 mm HAB402035L</t>
  </si>
  <si>
    <t>ZO992</t>
  </si>
  <si>
    <t>Váleček vhojovací Dentsply EV 3.0 pr. 4.5 mm výška 3.5 mm 25297</t>
  </si>
  <si>
    <t>Váleček vhojovací Dentsply EV 4,2 pr. 5,0, výška 6,5 mm 25797</t>
  </si>
  <si>
    <t>Váleček vhojovací Dentsply EV 4,8 pr. 5.0, 3,5 mm 25502</t>
  </si>
  <si>
    <t>Váleček vhojovací Dentsply EV 4.2 pr. 5.0 mm výška 4.5 mm 25302</t>
  </si>
  <si>
    <t>Váleček vhojovací Dentsply EV 4.8 pr. 6.5 mm výška 6.5 mm 25798</t>
  </si>
  <si>
    <t>Váleček vhojovací QR/d4.2/L4 úzký 2109.04</t>
  </si>
  <si>
    <t>ZM529</t>
  </si>
  <si>
    <t>Váleček vhojovací QR/d4.2/L6 úzký 2109.06</t>
  </si>
  <si>
    <t>Váleček vhojovací QR/d5.2/L4 široký 2110.04</t>
  </si>
  <si>
    <t>Váleček vhojovací QR/d5.2/L6 široký 2110.06</t>
  </si>
  <si>
    <t>ZJ157</t>
  </si>
  <si>
    <t>VrtĂˇÄŤek diamantovĂ˝ 835H012314</t>
  </si>
  <si>
    <t>ZI172</t>
  </si>
  <si>
    <t>VrtĂˇÄŤek diamantovĂ˝ 838LG012314</t>
  </si>
  <si>
    <t>ZJ702</t>
  </si>
  <si>
    <t>VrtĂˇÄŤek diamantovĂ˝ 848G016314C</t>
  </si>
  <si>
    <t>ZG444</t>
  </si>
  <si>
    <t>VrtĂˇÄŤek tvrdokovovĂ˝ HM1018316C</t>
  </si>
  <si>
    <t>ZC301</t>
  </si>
  <si>
    <t>Ypeen 800 g dĂłza 100066</t>
  </si>
  <si>
    <t>ZR828</t>
  </si>
  <si>
    <t>ZavadÄ›ÄŤ J-Tac JEIL MEDICAL CORPORATION k implantaci pinĹŻ rovnĂ˝ 113-JT-103</t>
  </si>
  <si>
    <t>ZA616</t>
  </si>
  <si>
    <t>DrenĂˇĹľ zubnĂ­ sterilnĂ­ 1 x 6 cm 0360</t>
  </si>
  <si>
    <t>Drenáž zubní sterilní 1 x 6 cm 0360</t>
  </si>
  <si>
    <t>KrytĂ­ hemostatickĂ© traumacel new dent kostky bal. Ăˇ 50 ks 10115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</si>
  <si>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</si>
  <si>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</si>
  <si>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</si>
  <si>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</si>
  <si>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ZA544</t>
  </si>
  <si>
    <t>KrytĂ­ inadine nepĹ™ilnavĂ© 5,0 x 5,0 cm 1/10 SYS01481EE</t>
  </si>
  <si>
    <t>ZA547</t>
  </si>
  <si>
    <t>KrytĂ­ inadine nepĹ™ilnavĂ© 9,5 x 9,5 cm 1/10 SYS01512EE</t>
  </si>
  <si>
    <t>KrytĂ­ mastnĂ˝ tyl jelonet   5 x 5 cm Ăˇ 50 ks 7403</t>
  </si>
  <si>
    <t>ZF042</t>
  </si>
  <si>
    <t>KrytĂ­ mastnĂ˝ tyl jelonet 10 x 10 cm Ăˇ 10 ks 7404</t>
  </si>
  <si>
    <t>Krytí hemostatické traumacel P 2g ks bal. á 5 ks zásyp 10120</t>
  </si>
  <si>
    <t>Krytí hemostatické traumacel taf light 1,5 x 5 cm bal. á 10 ks síťka 10295</t>
  </si>
  <si>
    <t>Krytí hemostatické traumacel taf light 7,5 x 5 cm bal. á 10 ks síťka 10296</t>
  </si>
  <si>
    <t>Krytí mastný tyl jelonet 10 x 10 cm á 10 ks 7404</t>
  </si>
  <si>
    <t>ZA417</t>
  </si>
  <si>
    <t>Krytí mastný tyl lomatuell H 10 x 20, á 10 ks, 23316</t>
  </si>
  <si>
    <t>ZL664</t>
  </si>
  <si>
    <t>Krytí mastný tyl pharmatull 10 x 20 cm bal. á 10 ks P-Tull1020</t>
  </si>
  <si>
    <t>NĂˇplast cosmos 8 cm x 1 m 5403353</t>
  </si>
  <si>
    <t>NĂˇplast omniplast 1,25 cm x 9,1 m 9004520</t>
  </si>
  <si>
    <t>NĂˇplast omniplast 2,5 cm x 9,2 m 9004530</t>
  </si>
  <si>
    <t>NĂˇplast omniplast 5,0 cm x 9,2 m 9004540 (900429)</t>
  </si>
  <si>
    <t>ZF351</t>
  </si>
  <si>
    <t>NĂˇplast transpore bĂ­lĂˇ 1,25 cm x 9,14 m bal. Ăˇ 24 ks 1534-0</t>
  </si>
  <si>
    <t>Náplast metaline pod TS 8 x 9 cm 23094</t>
  </si>
  <si>
    <t>ZL996</t>
  </si>
  <si>
    <t>Obinadlo hyrofilnĂ­ sterilnĂ­  8 cm x 5 m  004310182</t>
  </si>
  <si>
    <t>Obvaz elastickĂ˝ sĂ­ĹĄovĂ˝ pruban Tg-fix vel. C paĹľe, noha, loket 25 m 24252</t>
  </si>
  <si>
    <t>Obvaz elastickĂ˝ sĂ­ĹĄovĂ˝ pruban Tg-fix vel. D vÄ›tĹˇĂ­ hlava, slabĹˇĂ­ trup 25 m 24253</t>
  </si>
  <si>
    <t>ZD570</t>
  </si>
  <si>
    <t>Obvaz nosu Funda nesterilní 0251</t>
  </si>
  <si>
    <t>ZF080</t>
  </si>
  <si>
    <t>RouĹˇka bĹ™iĹˇnĂ­ 17 nitĂ­ s krouĹľkem na tkanici 12 x 47 cm bal. Ăˇ 50 ks 1230100311</t>
  </si>
  <si>
    <t>ZN104</t>
  </si>
  <si>
    <t>RouĹˇka bĹ™iĹˇnĂ­ NT Special s RTG vlĂˇknem sterilnĂ­ 40 x 40 cm 130g/m2 zelenĂˇ bal. Ăˇ 2 ks 187822</t>
  </si>
  <si>
    <t>Rouška břišní NT Special s RTG vláknem sterilní 40 x 40 cm 130g/m2 zelená bal. á 2 ks 187822</t>
  </si>
  <si>
    <t>ZE898</t>
  </si>
  <si>
    <t>Tampon sterilnĂ­ stĂˇÄŤenĂ˝ 50 x 50 cm / Ăˇ 5 ks karton Ăˇ 1000 ks 28017</t>
  </si>
  <si>
    <t>ZA605</t>
  </si>
  <si>
    <t>TamponĂˇda s vazelĂ­na album 4 vrstvĂˇ 2,5 cm x 200 cm/1 ks Ĺˇnek bal. Ăˇ 50 ks 0342</t>
  </si>
  <si>
    <t>Tamponáda s vazelína album 4 vrstvá 2,5 cm x 200 cm/1 ks šnek bal. á 50 ks 0342</t>
  </si>
  <si>
    <t>ZA604</t>
  </si>
  <si>
    <t>TyÄŤinka vatovĂˇ sterilnĂ­ jednotlivÄ› balalenĂˇ bal. Ăˇ 1000 ks 5100/SG/CS</t>
  </si>
  <si>
    <t>Tyčinka vatová sterilní jednotlivě balalená bal. á 1000 ks 5100/SG/CS</t>
  </si>
  <si>
    <t>Ubrousky cavilon pro péči při inkontinenci 8 ubrousků 20 x 30 cm bal. á 96 ks 9274 DH888843488</t>
  </si>
  <si>
    <t>ZQ569</t>
  </si>
  <si>
    <t>Vata buniÄŤitĂˇ dÄ›lenĂˇ cellin 2 role / 500 ks 40 x 50 mm 1230206310</t>
  </si>
  <si>
    <t>Vata buniÄŤitĂˇ pĹ™Ă­Ĺ™ezy 20 x 30 cm 1230200129</t>
  </si>
  <si>
    <t>Vata buničitá dělená cellin 2 role / 500 ks 40 x 50 mm 1230206310</t>
  </si>
  <si>
    <t>CĂ©vka odsĂˇvacĂ­ CH16 s pĹ™eruĹˇovaÄŤem sĂˇnĂ­, dĂ©lka 50 cm, P01175a</t>
  </si>
  <si>
    <t>CĂ©vka odsĂˇvacĂ­ CH18 s pĹ™eruĹˇovaÄŤem sĂˇnĂ­, dĂ©lka 50 cm, P01177a</t>
  </si>
  <si>
    <t>DrĹľĂˇk jehly zĂˇkladnĂ­ 450201</t>
  </si>
  <si>
    <t>Filtr mini spike zelenĂ˝ 4550242</t>
  </si>
  <si>
    <t>ZQ249</t>
  </si>
  <si>
    <t>HadiÄŤka spojovacĂ­ HS 1,8 x 1800 mm LL DEPH free 2200 180 ND</t>
  </si>
  <si>
    <t>Hadička spojovací HS 1,8 x 1800 mm LL DEPH free 2200 180 ND</t>
  </si>
  <si>
    <t>ZE428</t>
  </si>
  <si>
    <t>Kanyla introcan safety oranžová G14 4251717-01</t>
  </si>
  <si>
    <t>ZA279</t>
  </si>
  <si>
    <t>Kanyla TS 7,0 s manĹľetou 100/800/070</t>
  </si>
  <si>
    <t>ZB105</t>
  </si>
  <si>
    <t>Kanyla TS 7,5 s manĹľetou 100/800/075</t>
  </si>
  <si>
    <t>ZB314</t>
  </si>
  <si>
    <t>Kanyla TS 8,0 s manĹľetou bal. Ăˇ 2 ks 100/523/080</t>
  </si>
  <si>
    <t>ZB056</t>
  </si>
  <si>
    <t>Kanyla TS 8,5 s manĹľetou bal. Ăˇ 10 ks 100/800/085</t>
  </si>
  <si>
    <t>Kanyla TS 8,5 s manžetou bal. á 10 ks 100/800/085</t>
  </si>
  <si>
    <t>ZA808</t>
  </si>
  <si>
    <t>Kanyla venofix safety 23G modrá 4056353</t>
  </si>
  <si>
    <t>ZH816</t>
  </si>
  <si>
    <t>Katetr moÄŤovĂ˝ foley CH14 180605-000140</t>
  </si>
  <si>
    <t>Katetr moÄŤovĂ˝ foley CH16 180605-000160</t>
  </si>
  <si>
    <t>Konektor bezjehlovĂ˝ OptiSyte JIM:JSM4001</t>
  </si>
  <si>
    <t>ZP078</t>
  </si>
  <si>
    <t>Kontejner 25 ml PP ĹˇroubovĂ˝ sterilnĂ­ uzĂˇvÄ›r 2680/EST/SG</t>
  </si>
  <si>
    <t>LĂˇhev k odsĂˇvaÄŤce flovac 2l hadice 1,8 m 000-036-021</t>
  </si>
  <si>
    <t>Lopatka ĂşstnĂ­ dĹ™evÄ›nĂˇ lĂ©kaĹ™skĂˇ nesterilnĂ­ bal. Ăˇ 100 ks 1320100655</t>
  </si>
  <si>
    <t>ZB351</t>
  </si>
  <si>
    <t>Miska petri UH pr. 60 mm á 20 ks 400927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</si>
  <si>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</si>
  <si>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</si>
  <si>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</si>
  <si>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NĂˇdoba na kontaminovanĂ˝ odpad 1 l 15-0002</t>
  </si>
  <si>
    <t>NĂˇstavec pro odbÄ›r moÄŤe ke zkumavce vacuete 450251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</si>
  <si>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</si>
  <si>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</si>
  <si>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</si>
  <si>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ZH760</t>
  </si>
  <si>
    <t>PopisovaÄŤ na kĹŻĹľi sterilnĂ­, chirurgickĂ˝, BLAYCO RQ-01, 13 cm, s jednĂ­m hrotem, gen. violeĹĄ + PVC pravĂ­tko 15 cm TCH02</t>
  </si>
  <si>
    <t>SĂˇÄŤek moÄŤovĂ˝ s kĹ™Ă­Ĺľovou vĂ˝pustĂ­ 2000 ml s hadiÄŤkou 90 cm ZAR-TNU201601</t>
  </si>
  <si>
    <t>ZD616</t>
  </si>
  <si>
    <t>Set na malĂ© zĂˇkroky sterilnĂ­ pro moÄŤovou katetrizaci+ aqua permanent 4 Mediset 753882</t>
  </si>
  <si>
    <t>ZK179</t>
  </si>
  <si>
    <t>Sonda ĹľaludeÄŤnĂ­ CH12 1200 mm s RTG linkou bal. Ăˇ 50 ks 412012</t>
  </si>
  <si>
    <t>Sonda ĹľaludeÄŤnĂ­ CH14 1200 mm s RTG linkou bal. Ăˇ 50 ks 412014</t>
  </si>
  <si>
    <t>Sonda ĹľaludeÄŤnĂ­ CH16 1200 mm s RTG linkou bal. Ăˇ 50 ks 412016</t>
  </si>
  <si>
    <t>ZH852</t>
  </si>
  <si>
    <t>Souprava odsĂˇvacĂ­ zahnutĂˇ Yankauer s rukojetĂ­ prĹŻm. koncovky 6 mm hadice CH 25 dĂ©lka 2 m bal. Ăˇ 50 ks 34102</t>
  </si>
  <si>
    <t>Souprava odsávací zahnutá Yankauer s rukojetí prům. koncovky 6 mm hadice CH 25 délka 2 m bal. á 50 ks 34102</t>
  </si>
  <si>
    <t>Sprej cavilon 28 ml bal. Ăˇ 12 ks 3346E</t>
  </si>
  <si>
    <t>ZR397</t>
  </si>
  <si>
    <t>StĹ™Ă­kaÄŤka injekÄŤnĂ­ 2-dĂ­lnĂˇ 10 ml L DISCARDIT LE 309110</t>
  </si>
  <si>
    <t>StĹ™Ă­kaÄŤka injekÄŤnĂ­ 2-dĂ­lnĂˇ 10 ml L Inject Solo 4606108V</t>
  </si>
  <si>
    <t>StĹ™Ă­kaÄŤka injekÄŤnĂ­ 2-dĂ­lnĂˇ 2 ml L Inject Solo 4606027V</t>
  </si>
  <si>
    <t>StĹ™Ă­kaÄŤka injekÄŤnĂ­ 2-dĂ­lnĂˇ 20 ml L Inject Solo 4606205V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</si>
  <si>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</si>
  <si>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</si>
  <si>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</si>
  <si>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Zkumavka 6 ml K3 edta fialová 456036</t>
  </si>
  <si>
    <t>Zkumavka ÄŤervenĂˇ 3,5 ml gel 454071</t>
  </si>
  <si>
    <t>ZB761</t>
  </si>
  <si>
    <t>Zkumavka ÄŤervenĂˇ 4 ml 454092</t>
  </si>
  <si>
    <t>Zkumavka ÄŤervenĂˇ 8 ml gel 455071</t>
  </si>
  <si>
    <t>Zkumavka ÄŤervenĂˇ 9 ml 455092</t>
  </si>
  <si>
    <t>Zkumavka moÄŤovĂˇ vacuette 10,5 ml bal. Ăˇ 50 ks 455007</t>
  </si>
  <si>
    <t>Zkumavka s mediem+ flovakovanĂ˝ tampon eSwab rĹŻĹľovĂ˝ nos,krk,vagina,koneÄŤnĂ­k,rĂˇny,fekĂˇlnĂ­ vzo) 490CE.A</t>
  </si>
  <si>
    <t>Ĺ itĂ­ dafilon modrĂ˝ 2/0 (3) bal. Ăˇ 36 ks C0932477</t>
  </si>
  <si>
    <t>Ĺ itĂ­ dafilon modrĂ˝ 3/0 (2) bal. Ăˇ 36 ks C0932213</t>
  </si>
  <si>
    <t>Ĺ itĂ­ dafilon modrĂ˝ 4/0 (1.5) bal. Ăˇ 36 ks C0932205</t>
  </si>
  <si>
    <t>Ĺ itĂ­ dafilon modrĂ˝ 5/0 (1) bal. Ăˇ 36 ks C0932124</t>
  </si>
  <si>
    <t>Ĺ itĂ­ dafilon modrĂ˝ 6/0 (0.7) bal. Ăˇ 36 ks C0936022</t>
  </si>
  <si>
    <t>ZM464</t>
  </si>
  <si>
    <t>Ĺ itĂ­ monofil nylon 10/0 bal. Ăˇ 24 ks 5076</t>
  </si>
  <si>
    <t>ZJ622</t>
  </si>
  <si>
    <t>Ĺ itĂ­ monofil nylon 8/0 bal. Ăˇ 24 ks 5076</t>
  </si>
  <si>
    <t>ZJ621</t>
  </si>
  <si>
    <t>Ĺ itĂ­ monofil nylon 9/0 bal. Ăˇ 24 ks 5075</t>
  </si>
  <si>
    <t>ZO350</t>
  </si>
  <si>
    <t>Ĺ itĂ­ PGA-RESORBA pletenĂ© potahovanĂ© syntetickĂ© vstĹ™ebatelnĂ© vlĂˇkno jehla DS 24 nebarvenĂˇ 4/0 70 cm bal. Ăˇ 24 ks PA1143</t>
  </si>
  <si>
    <t>ZO355</t>
  </si>
  <si>
    <t>Ĺ itĂ­ PGA-RESORBA pletenĂ© potahovanĂ© syntetickĂ© vstĹ™ebatelnĂ© vlĂˇkno jehla HR 12 fialovĂˇ 5/0 45cm bal. Ăˇ 24 ks PA10274</t>
  </si>
  <si>
    <t>ZO352</t>
  </si>
  <si>
    <t>Ĺ itĂ­ PGA-RESORBA pletenĂ© potahovanĂ© syntetickĂ© vstĹ™ebatelnĂ© vlĂˇkno jehla HR 17 fialovĂˇ 3/0 70 cm bal. Ăˇ 24 ks PA1026</t>
  </si>
  <si>
    <t>Ĺ itĂ­ PGA-RESORBA pletenĂ© potahovanĂ© syntetickĂ© vstĹ™ebatelnĂ© vlĂˇkno jehla HR 22 fialovĂˇ 3/0 70cm bal.Ăˇ 24 ks PA10211</t>
  </si>
  <si>
    <t>Ĺ itĂ­ PGA-RESORBA pletenĂ© potahovanĂ© syntetickĂ© vstĹ™ebatelnĂ© vlĂˇkno jehla HR 22 fialovĂˇ 4/0 70 cm bal. Ăˇ 24 ks PA10210</t>
  </si>
  <si>
    <t>Ĺ itĂ­ silkam ÄŤernĂ˝ 3/0 (2) bal. Ăˇ 36 ks C0760307</t>
  </si>
  <si>
    <t>Ĺ itĂ­ silkam ÄŤernĂ˝ 4/0 (1.5) bal. Ăˇ 36 ks C0760293</t>
  </si>
  <si>
    <t>ZN640</t>
  </si>
  <si>
    <t>Ĺ itĂ­ vstĹ™ebatelnĂ© PGA-RESORBA 3/0 fialovĂˇ HS 18 70 cm bal. Ăˇ 24 ks PA1113</t>
  </si>
  <si>
    <t>Ĺ itĂ­ vstĹ™ebatelnĂ© PGA-RESORBA 3/0 fialovĂˇ HS 22 70 cm bal. Ăˇ 24 ks PA1117</t>
  </si>
  <si>
    <t>Ĺ itĂ­ vstĹ™ebatelnĂ© PGA-RESORBA 4/0 fialovĂˇ HS 18 70 cm bal. Ăˇ 24 ks PA11112</t>
  </si>
  <si>
    <t>ZN643</t>
  </si>
  <si>
    <t>Ĺ itĂ­ vstĹ™ebatelnĂ© PGA-RESORBA 4/0 fialovĂˇ HS 22 70 cm bal. Ăˇ 24 ks ST1512</t>
  </si>
  <si>
    <t>ZO351</t>
  </si>
  <si>
    <t>Šití PGA-RESORBA pletené potahované syntetické vstřebatelné vlákno jehla DS 18 nebarvená 5/0 45 cm bal. á 24 ks PA11417</t>
  </si>
  <si>
    <t>Šití PGA-RESORBA pletené potahované syntetické vstřebatelné vlákno jehla HR 12 fialová 5/0 45cm bal. á 24 ks PA10274</t>
  </si>
  <si>
    <t>Šití PGA-RESORBA pletené potahované syntetické vstřebatelné vlákno jehla HR 17 fialová 3/0 70 cm bal. á 24 ks PA1026</t>
  </si>
  <si>
    <t>ZB443</t>
  </si>
  <si>
    <t>Šití silkam černý 4/0 (1.5) bal. á 36 ks C0760137</t>
  </si>
  <si>
    <t>ZD982</t>
  </si>
  <si>
    <t>Šití silkam černý 4/0 (1.5) bal. á 36 ks C0764825</t>
  </si>
  <si>
    <t>Šití vstřebatelné PGA-RESORBA 4/0 fialová HS 22 70 cm bal. á 24 ks ST1512</t>
  </si>
  <si>
    <t>ZC305</t>
  </si>
  <si>
    <t>Jehla injekÄŤnĂ­ 0,4 x 20 mm ĹˇedĂˇ 4657705</t>
  </si>
  <si>
    <t>Jehla injekÄŤnĂ­ 1,2 x 40 mm rĹŻĹľovĂˇ 4665120</t>
  </si>
  <si>
    <t>Jehla injekční 0,9 x 40 mm žlutá 4657519</t>
  </si>
  <si>
    <t>ZO927</t>
  </si>
  <si>
    <t>Rukavice operaÄŤnĂ­ latex bez pudru sterilnĂ­ chemo Sempermed Supreme Plus  vel. 6,5 34652</t>
  </si>
  <si>
    <t>ZQ322</t>
  </si>
  <si>
    <t>Rukavice operaÄŤnĂ­ latex bez pudru sterilnĂ­ chemo Sempermed Supreme Plus vel. 6 34 651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</si>
  <si>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</si>
  <si>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</si>
  <si>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</si>
  <si>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</si>
  <si>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ZQ324</t>
  </si>
  <si>
    <t>Rukavice operaÄŤnĂ­ latex bez pudru sterilnĂ­ chemo Sempermed Supreme Plus vel. 8,5 34656</t>
  </si>
  <si>
    <t>Rukavice vyĹˇetĹ™ovacĂ­ nitril basic bez pudru modrĂ© M bal. Ăˇ 200 ks 44751</t>
  </si>
  <si>
    <t>Rukavice vyĹˇetĹ™ovacĂ­ nitril basic bez pudru modrĂ© S bal. Ăˇ 200 ks 44750</t>
  </si>
  <si>
    <t>ZF508</t>
  </si>
  <si>
    <t>Cement výplňový provizorní 40 g 5304520</t>
  </si>
  <si>
    <t>ZE590</t>
  </si>
  <si>
    <t>Dentiplast 20 g SP4232110</t>
  </si>
  <si>
    <t>ZB653</t>
  </si>
  <si>
    <t>DrĂˇt vĂˇzacĂ­ mÄ›kkĂ˝ 0,4 mm Ăˇ 10 m 34520-04</t>
  </si>
  <si>
    <t>ZB676</t>
  </si>
  <si>
    <t>DrĂˇt vĂˇzacĂ­ mÄ›kkĂ˝ 0,5 mm Ăˇ 10 m 34520-05</t>
  </si>
  <si>
    <t>Drát vázací měkký 0,4 mm á 10 m 34520-04</t>
  </si>
  <si>
    <t>Drát vázací měkký 0,5 mm á 10 m 34520-05</t>
  </si>
  <si>
    <t>ZF498</t>
  </si>
  <si>
    <t>Futar D fast occlusion 540091</t>
  </si>
  <si>
    <t>ZC325</t>
  </si>
  <si>
    <t>Gel etching 4122505</t>
  </si>
  <si>
    <t>ZC299</t>
  </si>
  <si>
    <t>Impression Compound, bal. á 5 ks, 1DDCEIC</t>
  </si>
  <si>
    <t>ZC326</t>
  </si>
  <si>
    <t>KartĂˇÄŤek na koĹ™enovĂ© nĂˇstroje 954361 (14360NI)</t>
  </si>
  <si>
    <t>Nit zubnĂ­ vosk M+W 15 m 0000877</t>
  </si>
  <si>
    <t>ZF313</t>
  </si>
  <si>
    <t>Opticor flow barva A3 4000009</t>
  </si>
  <si>
    <t>ZC453</t>
  </si>
  <si>
    <t>Prime-bond 60667240</t>
  </si>
  <si>
    <t>Roztok na otiskovací hmotu VPS Tray Adhezivum ES7307</t>
  </si>
  <si>
    <t>ZG940</t>
  </si>
  <si>
    <t>RozvÄ›raÄŤ Ăşst mirahold-block bal. Ăˇ 12 ks 0022016</t>
  </si>
  <si>
    <t>ZC441</t>
  </si>
  <si>
    <t>SĂˇdra marmodent 0208/25 Ăˇ 25 kg</t>
  </si>
  <si>
    <t>ZL468</t>
  </si>
  <si>
    <t>Savka s odnĂ­m.koncovkou - transp. bal.Ăˇ 100 ks,  MSF6007</t>
  </si>
  <si>
    <t>Savka s odním.koncovkou - transp. bal.á 100 ks,  MSF6007</t>
  </si>
  <si>
    <t>ZC373</t>
  </si>
  <si>
    <t>Sprej cognoscin orig. 120 g 1IX1140</t>
  </si>
  <si>
    <t>ZG542</t>
  </si>
  <si>
    <t>Sprej DC Kaltespray 530322</t>
  </si>
  <si>
    <t>ZC439</t>
  </si>
  <si>
    <t>Superacryl plus 0  a 500 gr pl 4328411</t>
  </si>
  <si>
    <t>Krytí inadine nepřilnavé 9,5 x 9,5 cm 1/10 SYS01512EE</t>
  </si>
  <si>
    <t>ZD802</t>
  </si>
  <si>
    <t>Tampon nesterilní špičatý s vláknem 6 cm á 250 ks 50170</t>
  </si>
  <si>
    <t>ZN473</t>
  </si>
  <si>
    <t>Vata obvazová 200 g nesterilní skládaná 1321900103</t>
  </si>
  <si>
    <t>ZA690</t>
  </si>
  <si>
    <t>Čepelka skalpelová 10 BB510</t>
  </si>
  <si>
    <t>ZM097</t>
  </si>
  <si>
    <t>Hadička spojovací infúzní NSK pro Surgic XT resterilizovatelná S900-055</t>
  </si>
  <si>
    <t>Lopatka ústní dřevěná lékařská sterilní 150 x 17 mm bal. á 5 x 100 ks 4002/SG/CS/L</t>
  </si>
  <si>
    <t>Zkumavka červená 4 ml 454092</t>
  </si>
  <si>
    <t>Šití monofil nylon 10/0 bal. á 24 ks 5076</t>
  </si>
  <si>
    <t>Šití monofil nylon 8/0 bal. á 24 ks 5076</t>
  </si>
  <si>
    <t>Šití monofil nylon 9/0 bal. á 24 ks 5075</t>
  </si>
  <si>
    <t>ZB528</t>
  </si>
  <si>
    <t>Šití monosyn bezbarvý 4/0 (1.5) bal. á 36 ks C0023624</t>
  </si>
  <si>
    <t>Šití premicron zelený 2/0 (3) bal. á 36 ks C0026026</t>
  </si>
  <si>
    <t>ZF699</t>
  </si>
  <si>
    <t>Šití premicron zelený 3/0 (2.5) bal. á 12 ks G0120060</t>
  </si>
  <si>
    <t>Jehla injekční 0,4 x 20 mm šedá 4657705</t>
  </si>
  <si>
    <t>Rukavice operaÄŤnĂ­ latex bez pudru sterilnĂ­ chemo Sempermed Supreme Plus vel. 7,5 34654</t>
  </si>
  <si>
    <t>Rukavice operační latex bez pudru sterilní chemo Sempermed Supreme Plus vel. 7,5 34654</t>
  </si>
  <si>
    <t>Rukavice operační latex bez pudru sterilní chemo Sempermed Supreme Plus vel. 8,0 34655</t>
  </si>
  <si>
    <t>Rukavice operační latex bez pudru sterilní chemo Sempermed Supreme Plus vel. 8,5 34656</t>
  </si>
  <si>
    <t>ZC063</t>
  </si>
  <si>
    <t>Rukavice vyĹˇetĹ™ovacĂ­ latex bez pudru nesterilnĂ­ M 9421615 - povoleno pouze pro ĂšÄŚOCH a KZL</t>
  </si>
  <si>
    <t>Rukavice vyšetřovací latex s pudrem nesterilní superlife S bal. á 100 ks 8951471 - povoleno pouze pro ÚČOCH a KZL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</si>
  <si>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</si>
  <si>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</si>
  <si>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</si>
  <si>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</si>
  <si>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</si>
  <si>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</si>
  <si>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ZN859</t>
  </si>
  <si>
    <t>Dlaha Matrix pro sagitální rozdělení rovná s můstkem 6 mm 4 otvory tloušťka 1.0 mm 04.511.421</t>
  </si>
  <si>
    <t>Kartáček na kořenové nástroje 954361 (14360NI)</t>
  </si>
  <si>
    <t>ZJ708</t>
  </si>
  <si>
    <t>Kulička HM141F027104O</t>
  </si>
  <si>
    <t>ZL201</t>
  </si>
  <si>
    <t>Kulička HM141F031104O</t>
  </si>
  <si>
    <t>ZP352</t>
  </si>
  <si>
    <t>PilnĂ­k dĂ©lka 25 mm ISO 020 bal. 6 x 10 ks 20103020L</t>
  </si>
  <si>
    <t>Pilník délka 25 mm ISO 020 bal. 6 x 10 ks 20103020L</t>
  </si>
  <si>
    <t>Pilník Files 025 015 délka 25 mm ISO 015, bal. á 6 ks 006996</t>
  </si>
  <si>
    <t>ZC406</t>
  </si>
  <si>
    <t>PronikaÄŤ 053025020A</t>
  </si>
  <si>
    <t>ZP246</t>
  </si>
  <si>
    <t>PronikaÄŤ K-Reamers 025 015 dĂ©lka 25 mm ISO 015 bal. Ăˇ 6 ks 002346</t>
  </si>
  <si>
    <t>Pronikač 053025020A</t>
  </si>
  <si>
    <t>Pronikač K-Reamers 025 015 délka 25 mm ISO 015 bal. á 6 ks 002346</t>
  </si>
  <si>
    <t>Pronikač k-reamers 053025010</t>
  </si>
  <si>
    <t>ZP876</t>
  </si>
  <si>
    <t>Pronikač MM délka 25 mm ISO 040 bal. á 60 ks</t>
  </si>
  <si>
    <t>Protahováček Hedstrém 073025010</t>
  </si>
  <si>
    <t>ZN823</t>
  </si>
  <si>
    <t>Šroub IMF průměr 2.0 mm 201.928</t>
  </si>
  <si>
    <t>ZN357</t>
  </si>
  <si>
    <t>Šroub Matrix O 1.85 mm samořezný délka 12 mm slitina titanu (TAN) bal. po 1 kusu v klipu 04.511.212.01C</t>
  </si>
  <si>
    <t>ZN651</t>
  </si>
  <si>
    <t>Šroub Matrix O 1.85 mm samořezný délka 6 mm modrý slitina titanu (TAN) bal. po 1 kusu v klipu 04.511.206.01C</t>
  </si>
  <si>
    <t>Ypeen 800 g dóza 100066</t>
  </si>
  <si>
    <t>ZA480</t>
  </si>
  <si>
    <t>Fólie incizní raucodrape 15 x 20 cm á 10 ks 25441</t>
  </si>
  <si>
    <t>ZC845</t>
  </si>
  <si>
    <t>Kompresa NT 10 x 20 cm/5 ks sterilnĂ­ 26621</t>
  </si>
  <si>
    <t>Kompresa NT 10 x 20 cm/5 ks sterilní 26621</t>
  </si>
  <si>
    <t>ZP458</t>
  </si>
  <si>
    <t>KrytĂ­ COM 30 textilie obvazovĂˇ kombinovanĂˇ 10 x 7,5 cm bal Ăˇ 10 ks 140-1075 COM 30</t>
  </si>
  <si>
    <t>Rouška břišní 17 nití s kroužkem na tkanici 12 x 47 cm bal. á 50 ks 1230100311</t>
  </si>
  <si>
    <t>ZC751</t>
  </si>
  <si>
    <t>Čepelka skalpelová 11 BB511</t>
  </si>
  <si>
    <t>ZD131</t>
  </si>
  <si>
    <t>Čepelka skalpelová 12 BB512</t>
  </si>
  <si>
    <t>ZQ733</t>
  </si>
  <si>
    <t>Drén kapilární plochý páskový šířka 35 mm délka 400 mm bal. á 10 ks 2011-0035</t>
  </si>
  <si>
    <t>ZA759</t>
  </si>
  <si>
    <t>Drén redon CH10 50 cm U2111000</t>
  </si>
  <si>
    <t>ZA761</t>
  </si>
  <si>
    <t>Drén redon CH12 50 cm U2111200</t>
  </si>
  <si>
    <t>ZA760</t>
  </si>
  <si>
    <t>Drén redon CH8 50 cm U2110800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</si>
  <si>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</si>
  <si>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</si>
  <si>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</si>
  <si>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</si>
  <si>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Elektroda neutrální bipolární pro dospělé á 100 ks 2510</t>
  </si>
  <si>
    <t>Elektroda neutrální monopolární pro dospělé á 100 ks 2125</t>
  </si>
  <si>
    <t>ZB631</t>
  </si>
  <si>
    <t>FĂłlie PDS Plates 30 x 40 x 0,25 mm, bal. Ăˇ 3 ks, ZX3</t>
  </si>
  <si>
    <t>ZN546</t>
  </si>
  <si>
    <t>FrĂ©za chirurgickĂˇ Lindemann 169RF 106 023</t>
  </si>
  <si>
    <t>HadiÄŤka spojovacĂ­ infĂşznĂ­ NSK pro Surgic XT resterilizovatelnĂˇ S900-055</t>
  </si>
  <si>
    <t>Katetr močový foley CH14 180605-000140</t>
  </si>
  <si>
    <t>ZP569</t>
  </si>
  <si>
    <t>Klip HORIZON S ĹľlutĂ˝ 30 x 6 klipĹŻ bal. Ăˇ 180 ks 1200</t>
  </si>
  <si>
    <t>ZR138</t>
  </si>
  <si>
    <t>Koncovka pracovní k přístroji Piezosurgery US1L</t>
  </si>
  <si>
    <t>ZR139</t>
  </si>
  <si>
    <t>Koncovka pracovní k přístroji Piezosurgery US1R</t>
  </si>
  <si>
    <t>ZQ747</t>
  </si>
  <si>
    <t>Koncovka US2 (OT7), US2 (bone) kompatibilnĂ­ s pĹ™Ă­stroji Ultrasurgery/Mectron Piezosurgery/NSK US2</t>
  </si>
  <si>
    <t>Koncovka US2 (OT7), US2 (bone) kompatibilní s přístroji Ultrasurgery/Mectron Piezosurgery/NSK US2</t>
  </si>
  <si>
    <t>ZB553</t>
  </si>
  <si>
    <t>LĂˇhev redon hi-vac 400 ml-kompletnĂ­ 05.000.22.803</t>
  </si>
  <si>
    <t>ZQ355</t>
  </si>
  <si>
    <t>List pilovĂ˝ reciproÄŤnĂ­ k vrtaÄŤce NSK Primado 2P-CU-230, 14,5x0,4/0,6 mm KM5140.011</t>
  </si>
  <si>
    <t>ZQ354</t>
  </si>
  <si>
    <t>List pilovĂ˝ reciproÄŤnĂ­ k vrtaÄŤce NSK Primado 2P-CU-230, 28x0,6/1,0 mm KM5160.123</t>
  </si>
  <si>
    <t>NĂˇdoba na histologickĂ˝ mat. s pufrovanĂ˝m formalĂ­nem HISTOFOR 500 ml bal. Ăˇ 16 ks BFS-500</t>
  </si>
  <si>
    <t>Nádoba na histologický mat. s pufrovaným formalínem HISTOFOR 180 ml bal. á 35 ks BFS-180</t>
  </si>
  <si>
    <t>Poduška adhezivní samolepící na čištění koncovek nástrojů bal. á 100 ks sterilní AL-40</t>
  </si>
  <si>
    <t>Popisovač na kůži sterilní, chirurgický, BLAYCO RQ-01, 13 cm, s jedním hrotem, gen. violeť + PVC pravítko 15 cm TCH02</t>
  </si>
  <si>
    <t>ZL886</t>
  </si>
  <si>
    <t>RukojeĹĄ aktivnĂ­ resterizovatelnĂˇ elektrokoagulace Valleylab kabel 3 m MBR-600</t>
  </si>
  <si>
    <t>ZB747</t>
  </si>
  <si>
    <t>Souprava odsĂˇvacĂ­ orthopedic 07.049.08.620</t>
  </si>
  <si>
    <t>Souprava odsávací orthopedic 07.049.08.620</t>
  </si>
  <si>
    <t>ZB545</t>
  </si>
  <si>
    <t>Spojka asymetrickĂˇ 7,10 mm 75111</t>
  </si>
  <si>
    <t>Sprej cavilon 28 ml bal. Ăˇ 12 ks 3346E - dlouhodobĂ˝ vĂ˝padek</t>
  </si>
  <si>
    <t>StĹ™Ă­kaÄŤka injekÄŤnĂ­ 2-dĂ­lnĂˇ 2 ml L Inject Solo 4606027V - nahrazuje ZR395</t>
  </si>
  <si>
    <t>ZG140</t>
  </si>
  <si>
    <t>Šití silkam černý 2/0 (3) bal. á 36 ks C0760420</t>
  </si>
  <si>
    <t>Jehla sterican tupá na ředění semiblunt.EU 1,2/18G x 40 mm červená bal. á 100 ks 4550400-01</t>
  </si>
  <si>
    <t>ZO928</t>
  </si>
  <si>
    <t>Rukavice operaÄŤnĂ­ latex bez pudru sterilnĂ­ chemo Sempermed Supreme Plus  vel. 7,0 34653</t>
  </si>
  <si>
    <t>Rukavice operační latex bez pudru sterilní chemo Sempermed Supreme Plus  vel. 6,5 34652</t>
  </si>
  <si>
    <t>Rukavice operační latex bez pudru sterilní chemo Sempermed Supreme Plus  vel. 7,0 34653</t>
  </si>
  <si>
    <t>50115080</t>
  </si>
  <si>
    <t>ZPr - staplery, extraktory, endoskop.mat. (Z523)</t>
  </si>
  <si>
    <t>ZL177</t>
  </si>
  <si>
    <t>Optika rigidnĂ­ arthroskopickĂˇ OLYMPUS s Ăşhlem pohledu 30Â°, prĹŻmÄ›r 4 mm, prac. dĂ©lka 16 cm, autoklĂˇvovatelnĂˇ A70941A</t>
  </si>
  <si>
    <t>ZR482</t>
  </si>
  <si>
    <t>Brousek diamantovĂ˝ kuliÄŤka, prĹŻm. 3,3 mm, dĂ©lka 10,4 mm 801033104 D</t>
  </si>
  <si>
    <t>ZO015</t>
  </si>
  <si>
    <t>Dlaha bradová Matrix dvojitě zakřivená odsazení 4 mm 04.511.461</t>
  </si>
  <si>
    <t>Dlaha bradovĂˇ Matrix dvojitÄ› zakĹ™ivenĂˇ odsazenĂ­ 4 mm 04.511.461</t>
  </si>
  <si>
    <t>Dlaha L Matrix krĂˇtkĂˇ 3+3 otvory oboustrannĂˇ tlouĹˇĹĄka 0.7 mm titan 04.511.344</t>
  </si>
  <si>
    <t>Dlaha L Matrix stĹ™ednĂ­ 3+3 otvory oboustrannĂˇ tlouĹˇĹĄka 0.7 mm titan 04.511.345</t>
  </si>
  <si>
    <t>ZN360</t>
  </si>
  <si>
    <t>Dlaha L Matrix střední 3+3 otvory oboustranná tloušťka 0.7 mm titan 04.511.325</t>
  </si>
  <si>
    <t>Dlaha Matrix pro sagitĂˇlnĂ­ rozdÄ›lenĂ­ rovnĂˇ s mĹŻstkem 6 mm 4 otvory tlouĹˇĹĄka 1.0 mm 04.511.421</t>
  </si>
  <si>
    <t>ZN363</t>
  </si>
  <si>
    <t>Dlaha Matrix pro sagitĂˇlnĂ­ rozdÄ›lenĂ­ rovnĂˇ s mĹŻstkem 8 mm 4 otvory tlouĹˇĹĄka 1.0 mm 04.511.422</t>
  </si>
  <si>
    <t>Dlaha Matrix pro sagitální rozdělení rovná s můstkem 8 mm 4 otvory tloušťka 1.0 mm 04.511.422</t>
  </si>
  <si>
    <t>ZE839</t>
  </si>
  <si>
    <t>Dlaha micro pĹ™Ă­mĂˇ 2 otv. (12-ST-002) 242.10ST02</t>
  </si>
  <si>
    <t>ZE592</t>
  </si>
  <si>
    <t>Dlaha micro přímá 6 otv. (12-ST-006) 242.10ST06</t>
  </si>
  <si>
    <t>ZF034</t>
  </si>
  <si>
    <t>Dlaha midi dlouhĂˇ L levĂˇ 90Â° 4 otv. (16-LL-104) 242.21LL04</t>
  </si>
  <si>
    <t>ZD774</t>
  </si>
  <si>
    <t>Dlaha midi dlouhĂˇ L pravĂˇ 90Â° 4 otv. (16-LR-104) 242.21LR04</t>
  </si>
  <si>
    <t>ZI462</t>
  </si>
  <si>
    <t>Dlaha midi pĹ™Ă­mĂˇ 12 otv. (16-ST-012) 242.20ST12</t>
  </si>
  <si>
    <t>ZD778</t>
  </si>
  <si>
    <t>Dlaha midi pĹ™Ă­mĂˇ 4 otv. (16-ST-004) 242.20ST04</t>
  </si>
  <si>
    <t>ZD918</t>
  </si>
  <si>
    <t>Dlaha midi pĹ™Ă­mĂˇ 4 otv. (16-ST-104) 242.21ST04</t>
  </si>
  <si>
    <t>ZH856</t>
  </si>
  <si>
    <t>Dlaha mini 5 otvorů Y/1,0 mm 20-TP-005R</t>
  </si>
  <si>
    <t>ZE355</t>
  </si>
  <si>
    <t>Dlaha mini L levá dlouhá 4 otv./1,0 mm 90° (20-LL-104R) 242.51LL04.01</t>
  </si>
  <si>
    <t>ZI550</t>
  </si>
  <si>
    <t>Dlaha mini L pravá dlouhá 4 otv./0,8 mm (20-LR-124M) 242.51LR04</t>
  </si>
  <si>
    <t>ZC267</t>
  </si>
  <si>
    <t>Dlaha mini L pravá dlouhá 4 otv./1,0 mm 90° 242.51LR04.01</t>
  </si>
  <si>
    <t>ZG438</t>
  </si>
  <si>
    <t>Dlaha mini orbitĂˇlnĂ­ 9 otv. (20-CD-009) 242.50CD09.01</t>
  </si>
  <si>
    <t>ZD776</t>
  </si>
  <si>
    <t>Dlaha mini pĹ™Ă­mĂˇ 18 otv./1,0 mm ĹˇirokĂˇ 20-ST-018R</t>
  </si>
  <si>
    <t>ZD846</t>
  </si>
  <si>
    <t>Dlaha mini pĹ™Ă­mĂˇ dlouhĂˇ 4 otv./1,0 mm (20-ST-104) 242.51ST04.01</t>
  </si>
  <si>
    <t>ZD714</t>
  </si>
  <si>
    <t>Dlaha mini přímá 16 otv./1,0 mm 20-ST-016</t>
  </si>
  <si>
    <t>ZE176</t>
  </si>
  <si>
    <t>Dlaha mini přímá 18 otv./0,8 mm 20-ST-018M</t>
  </si>
  <si>
    <t>ZB363</t>
  </si>
  <si>
    <t>Dlaha mini přímá 4 otv./1,0 mm(20-ST-004) 242.50ST04.01</t>
  </si>
  <si>
    <t>Dlaha mini přímá dlouhá 4 otv./1,0 mm (20-ST-104) 242.51ST04.01</t>
  </si>
  <si>
    <t>ZM821</t>
  </si>
  <si>
    <t>Dlaha orbitĂˇlnĂ­ modrĂˇ 16-OR-F10-003</t>
  </si>
  <si>
    <t>ZM820</t>
  </si>
  <si>
    <t>Dlaha orbitĂˇlnĂ­ stĹ™Ă­brnĂˇ 16-OR-F10-002</t>
  </si>
  <si>
    <t>Dlaha orbitální modrá 16-OR-F10-003</t>
  </si>
  <si>
    <t>Dlaha orbitální stříbrná 16-OR-F10-002</t>
  </si>
  <si>
    <t>ZD773</t>
  </si>
  <si>
    <t>ImplantĂˇt kraniofaciĂˇlnĂ­ La FĂłrte Ĺˇroub micro corticĂˇlnĂ­ 1,2 x  4 mm (12-MC-004) 241.011304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</si>
  <si>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</si>
  <si>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</si>
  <si>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</si>
  <si>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</si>
  <si>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</si>
  <si>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</si>
  <si>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ZE258</t>
  </si>
  <si>
    <t>ImplantĂˇt kraniofaciĂˇlnĂ­ systĂ©m La FĂłrte dlaha micro pĹ™Ă­mĂˇ 18 otv. 12-ST-018</t>
  </si>
  <si>
    <t>ZQ659</t>
  </si>
  <si>
    <t>ImplantĂˇt kraniofaciĂˇlnĂ­ systĂ©m La FĂłrte dlaha micro pĹ™Ă­mĂˇ 5 otv. 12-ST-005</t>
  </si>
  <si>
    <t>ZC662</t>
  </si>
  <si>
    <t>ImplantĂˇt kraniofaciĂˇlnĂ­ systĂ©m La FĂłrte dlaha midi pĹ™Ă­mĂˇ dlouhĂˇ 2 otv. 16-ST-102</t>
  </si>
  <si>
    <t>ZK923</t>
  </si>
  <si>
    <t>ImplantĂˇt mandibulĂˇrnĂ­ dlaha fixaÄŤnĂ­ MatrixMANDIBLE pro kondylĂˇrnĂ­ kloub pozice 0 mm 04.449.010</t>
  </si>
  <si>
    <t>ZK761</t>
  </si>
  <si>
    <t>ImplantĂˇt mandibulĂˇrnĂ­ dlaha rekonstrukÄŤnĂ­ MatrixMANDIBLE zalomenĂˇ levĂˇ 7 + 23 otv. 04.503.772</t>
  </si>
  <si>
    <t>ZK998</t>
  </si>
  <si>
    <t>ImplantĂˇt mandibulĂˇrnĂ­ dlaha rekonstrukÄŤnĂ­ MatrixMANDIBLE zalomenĂˇ pravĂˇ 7 + 23 otv. 2.8 mm 04.503.773</t>
  </si>
  <si>
    <t>ZQ184</t>
  </si>
  <si>
    <t>ImplantĂˇt mandibulĂˇrnĂ­ Ĺˇroub MatrixMANDIBLE LOCK  MatrixMandible Ă 2,4 mm samoĹ™eznĂ˝ dĂ©lka 10 mm 04.503.440.01C</t>
  </si>
  <si>
    <t>ZK765</t>
  </si>
  <si>
    <t>ImplantĂˇt mandibulĂˇrnĂ­ Ĺˇroub MatrixMANDIBLE LOCK  MatrixMANDIBLE fixaÄŤnĂ­ pro kloubnĂ­ hlavici 04.497.001</t>
  </si>
  <si>
    <t>ZK762</t>
  </si>
  <si>
    <t>ImplantĂˇt mandibulĂˇrnĂ­ Ĺˇroub MatrixMANDIBLE LOCK  MatrixMANDIBLE LOCK pr. 2.9 x 10 mm 04.503.670.01C</t>
  </si>
  <si>
    <t>ZM664</t>
  </si>
  <si>
    <t>ImplantĂˇt mandibulĂˇrnĂ­ Ĺˇroub MatrixMANDIBLE LOCK  MatrixMANDIBLE LOCK pr. 2.9 x 12 mm 04.503.672.01C</t>
  </si>
  <si>
    <t>ZM665</t>
  </si>
  <si>
    <t>ImplantĂˇt mandibulĂˇrnĂ­ Ĺˇroub MatrixMANDIBLE LOCK  MatrixMANDIBLE LOCK pr. 2.9 x 14 mm 04.503.674.01C</t>
  </si>
  <si>
    <t>ZI694</t>
  </si>
  <si>
    <t>ImplantĂˇt mandibulĂˇrnĂ­ Ĺˇroub MatrixMANDIBLE LOCK  MatrixMANDIBLE pr. 2.4 x 12 mm 04.503.442.01C</t>
  </si>
  <si>
    <t>ZP038</t>
  </si>
  <si>
    <t>ImplantĂˇt mandibulĂˇrnĂ­ Ĺˇroub MatrixMANDIBLE LOCK  MatrixMANDIBLE pr. 2.4 x 8 mm 04.503.438.01C</t>
  </si>
  <si>
    <t>ZK763</t>
  </si>
  <si>
    <t>ImplantĂˇt mandibulĂˇrnĂ­ nĂˇhrada kondylĂˇrnĂ­ho kloubu MatrixMANDIBLE 04.449.000</t>
  </si>
  <si>
    <t>ImplantĂˇt maxillofaciĂˇlnĂ­ FĂ“RTE systĂ©m dlaha mini stĹ™ednĂ­ obliÄŤejovĂˇ etĂˇĹľ dlouhĂˇ 4 otv./1,0 mm (20-ST-104) 242.51ST04.01</t>
  </si>
  <si>
    <t>ZP173</t>
  </si>
  <si>
    <t>ImplantĂˇt zubnĂ­ maxillofaciĂˇlnĂ­ dlaha adaptaÄŤnĂ­ MatrixMIDFACE rovnĂˇ 20 otv. tlouĹˇĹĄka 0,7 mm titan 04.503.376</t>
  </si>
  <si>
    <t>ZR066</t>
  </si>
  <si>
    <t>Implantát mandibulární dlaha rekonstrukční Matrix MANDIBLE rovná zlatá 20 otvorů tloušťka 2.5 mm titan 04.503.738</t>
  </si>
  <si>
    <t>ZK827</t>
  </si>
  <si>
    <t>Implantát mandibulární dlaha rekonstrukční MatrixMANDIBLE zalomená levá 7 + 23 otv. 04.503.739</t>
  </si>
  <si>
    <t>ZK828</t>
  </si>
  <si>
    <t>Implantát mandibulární šroub MatrixMANDIBLE LOCK  MatrixMANDIBLE LOCK pr. 2.4 x   8 mm 04.503.638.01C</t>
  </si>
  <si>
    <t>ZK829</t>
  </si>
  <si>
    <t>Implantát mandibulární šroub MatrixMANDIBLE LOCK  MatrixMANDIBLE LOCK pr. 2.4 x 10 mm 04.503.640.01C</t>
  </si>
  <si>
    <t>ZM502</t>
  </si>
  <si>
    <t>Implantát mandibulární šroub MatrixMANDIBLE LOCK  MatrixMANDIBLE LOCK pr. 2.4 x 12 mm 04.503.642.01C</t>
  </si>
  <si>
    <t>ZK999</t>
  </si>
  <si>
    <t>Implantát mandibulární šroub MatrixMANDIBLE LOCK  MatrixMANDIBLE LOCK pr. 2.4 x 14 mm 04.503.644.01C</t>
  </si>
  <si>
    <t>Implantát mandibulární šroub MatrixMANDIBLE LOCK  MatrixMandible O 2,4 mm samořezný délka 10 mm 04.503.440.01C</t>
  </si>
  <si>
    <t>Implantát zubní maxillofaciální dlaha adaptační MatrixMIDFACE rovná 20 otv. tloušťka 0,7 mm titan 04.503.376</t>
  </si>
  <si>
    <t>Ĺ roub IMF prĹŻmÄ›r 2.0 mm 201.928</t>
  </si>
  <si>
    <t>ZN356</t>
  </si>
  <si>
    <t>Ĺ roub Matrix Ă 1.85 mm samoĹ™eznĂ˝ dĂ©lka 10 mm slitina titanu (TAN) bal. po 1 kusu v klipu 04.511.210.01C</t>
  </si>
  <si>
    <t>ZQ119</t>
  </si>
  <si>
    <t>Ĺ roub Matrix Ă 1.85 mm samoĹ™eznĂ˝ dĂ©lka 4 mm modrĂ˝ slitina titanu (TAN) bal. po 1 kusu v klipu 04.511.204.01C</t>
  </si>
  <si>
    <t>Ĺ roub Matrix Ă 1.85 mm samoĹ™eznĂ˝ dĂ©lka 6 mm modrĂ˝ slitina titanu (TAN) bal. po 1 kusu v klipu 04.511.206.01C</t>
  </si>
  <si>
    <t>ZN652</t>
  </si>
  <si>
    <t>Ĺ roub Matrix Ă 1.85 mm samoĹ™eznĂ˝ dĂ©lka 8 mm modrĂ˝ slitina titanu (TAN) bal. po 1 kusu v klipu 04.511.208.01C</t>
  </si>
  <si>
    <t>ZN974</t>
  </si>
  <si>
    <t>Ĺ roub Matrix Ă 1.85 mm samovrtnĂ˝ 04.511.226.01C</t>
  </si>
  <si>
    <t>ZN359</t>
  </si>
  <si>
    <t>Ĺ roub Matrix Ă 2.10 mm samoĹ™eznĂ˝ dĂ©lka 6 mm slitina titanu (TAN) balenĂ­ po 1 kusu v klipu 04.511.236.01C</t>
  </si>
  <si>
    <t>ZD775</t>
  </si>
  <si>
    <t>Ĺ roub midi 1,6 x 6 mm (16-MD-006) 241.011606</t>
  </si>
  <si>
    <t>ZD779</t>
  </si>
  <si>
    <t>Ĺ roub midi 1,6 x 8 mm (16-MD-008) 241.011608</t>
  </si>
  <si>
    <t>ZD847</t>
  </si>
  <si>
    <t>Ĺ roub mini 2,0 x 10 mm (20-MN-010) 241.012010</t>
  </si>
  <si>
    <t>ZE033</t>
  </si>
  <si>
    <t>Ĺ roub mini 2,0 x 12 mm (20-MN-012) 241.012012</t>
  </si>
  <si>
    <t>ZG761</t>
  </si>
  <si>
    <t>Ĺ roub mini 2,0 x 14 mm (20-MN-014) 241.012014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</si>
  <si>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</si>
  <si>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</si>
  <si>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</si>
  <si>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</si>
  <si>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</si>
  <si>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</si>
  <si>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</si>
  <si>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</si>
  <si>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</si>
  <si>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</si>
  <si>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</si>
  <si>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</si>
  <si>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</si>
  <si>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Šroub Matrix O 1.85 mm samořezný délka 4 mm modrý slitina titanu (TAN) bal. po 1 kusu v klipu 04.511.204.01C</t>
  </si>
  <si>
    <t>Šroub Matrix O 1.85 mm samořezný délka 8 mm modrý slitina titanu (TAN) bal. po 1 kusu v klipu 04.511.208.01C</t>
  </si>
  <si>
    <t>Šroub Matrix O 1.85 mm samovrtný 04.511.226.01C</t>
  </si>
  <si>
    <t>Šroub Matrix O 2.10 mm samořezný délka 6 mm slitina titanu (TAN) balení po 1 kusu v klipu 04.511.236.01C</t>
  </si>
  <si>
    <t>Šroub micro 1,2 x  4 mm (12-MC-004) 241.011304</t>
  </si>
  <si>
    <t>Šroub micro 1,2 x  8 mm (12-MC-008) 241.011308</t>
  </si>
  <si>
    <t>ZE892</t>
  </si>
  <si>
    <t>Šroub midi 1,6 x 10 mm (16-MD-010) 241.011610</t>
  </si>
  <si>
    <t>Šroub midi 1,6 x 6 mm (16-MD-006) 241.011606</t>
  </si>
  <si>
    <t>Šroub mini 2,0 x 10 mm (20-MN-010) 241.012010</t>
  </si>
  <si>
    <t>Šroub mini 2,0 x 12 mm (20-MN-012) 241.012012</t>
  </si>
  <si>
    <t>Šroub mini 2,0 x 4 mm (20-MN-004) 241.012004</t>
  </si>
  <si>
    <t>Šroub mini 2,0 x 6 mm (20-MN-006) 241.012006</t>
  </si>
  <si>
    <t>Šroub mini 2,0 x 8 mm (20-MN-008) 241.012008</t>
  </si>
  <si>
    <t>Šroub mini 2,3 x 6 mm (23-MN-006) 241.012306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</si>
  <si>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</si>
  <si>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</si>
  <si>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</si>
  <si>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</si>
  <si>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</si>
  <si>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</si>
  <si>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</si>
  <si>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</si>
  <si>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</si>
  <si>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</si>
  <si>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</si>
  <si>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</si>
  <si>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</si>
  <si>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</si>
  <si>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</si>
  <si>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</si>
  <si>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</si>
  <si>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</si>
  <si>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</si>
  <si>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</si>
  <si>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</si>
  <si>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</si>
  <si>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</si>
  <si>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</si>
  <si>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</si>
  <si>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</si>
  <si>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</si>
  <si>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</si>
  <si>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</si>
  <si>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</si>
  <si>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</si>
  <si>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705 - Pracoviště oftalmologie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</si>
  <si>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</si>
  <si>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</si>
  <si>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</si>
  <si>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</si>
  <si>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</si>
  <si>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</si>
  <si>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</si>
  <si>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Diblík David</t>
  </si>
  <si>
    <t>Dvořák Zdeněk</t>
  </si>
  <si>
    <t>Hilbertová Sandra</t>
  </si>
  <si>
    <t>Hrabčíková Pavlína</t>
  </si>
  <si>
    <t>Kovařík JosefPaul</t>
  </si>
  <si>
    <t>Králíčková Nicole</t>
  </si>
  <si>
    <t>Petřková Jana</t>
  </si>
  <si>
    <t>Pokorná Michala</t>
  </si>
  <si>
    <t>Pokorný Zdeněk</t>
  </si>
  <si>
    <t>Řezníčková Simona</t>
  </si>
  <si>
    <t>Stupková Veronika</t>
  </si>
  <si>
    <t>Vacová Veronika</t>
  </si>
  <si>
    <t>Veverka Josef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</si>
  <si>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</si>
  <si>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</si>
  <si>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</si>
  <si>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</si>
  <si>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</si>
  <si>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</si>
  <si>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</si>
  <si>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</si>
  <si>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</si>
  <si>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</si>
  <si>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</si>
  <si>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</si>
  <si>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</si>
  <si>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</si>
  <si>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0081611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</si>
  <si>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</si>
  <si>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</si>
  <si>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</si>
  <si>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</si>
  <si>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</si>
  <si>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</si>
  <si>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</si>
  <si>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</si>
  <si>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0084011</t>
  </si>
  <si>
    <t>0084021</t>
  </si>
  <si>
    <t>0084031</t>
  </si>
  <si>
    <t>0181132</t>
  </si>
  <si>
    <t>0082354</t>
  </si>
  <si>
    <t>0181231</t>
  </si>
  <si>
    <t>0081301</t>
  </si>
  <si>
    <t>0082204</t>
  </si>
  <si>
    <t>0084022</t>
  </si>
  <si>
    <t>0084001</t>
  </si>
  <si>
    <t>00900</t>
  </si>
  <si>
    <t xml:space="preserve">KOMPLEXNÍ VYŠETŘENÍ ZUBNÍM LÉKAŘEM PŘI REGISTRACI 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</si>
  <si>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</si>
  <si>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</si>
  <si>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</si>
  <si>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</si>
  <si>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</si>
  <si>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</si>
  <si>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</si>
  <si>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</si>
  <si>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</si>
  <si>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</si>
  <si>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</si>
  <si>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</si>
  <si>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00936</t>
  </si>
  <si>
    <t>ODEBRÁNÍ A ZAJIŠTĚNÍ PŘENOSU TRANSPLANTÁTU</t>
  </si>
  <si>
    <t>00945</t>
  </si>
  <si>
    <t>CÍLENÉ VYŠETŘENÍ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</si>
  <si>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</si>
  <si>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</si>
  <si>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</si>
  <si>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</si>
  <si>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</si>
  <si>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</si>
  <si>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</si>
  <si>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</si>
  <si>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</si>
  <si>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</si>
  <si>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</si>
  <si>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</si>
  <si>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</si>
  <si>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</si>
  <si>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</si>
  <si>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</si>
  <si>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</si>
  <si>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</si>
  <si>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</si>
  <si>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</si>
  <si>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</si>
  <si>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</si>
  <si>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</si>
  <si>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</si>
  <si>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</si>
  <si>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</si>
  <si>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</si>
  <si>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</si>
  <si>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</si>
  <si>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</si>
  <si>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</si>
  <si>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</si>
  <si>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</si>
  <si>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</si>
  <si>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</si>
  <si>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</si>
  <si>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</si>
  <si>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</si>
  <si>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</si>
  <si>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</si>
  <si>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</si>
  <si>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</si>
  <si>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</si>
  <si>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</si>
  <si>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</si>
  <si>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</si>
  <si>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</si>
  <si>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</si>
  <si>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</si>
  <si>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</si>
  <si>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</si>
  <si>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</si>
  <si>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</si>
  <si>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</si>
  <si>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</si>
  <si>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NÁPLŇ SLINNÉ ŽLÁZY KONTRASTNÍ LÁTKOU</t>
  </si>
  <si>
    <t>00904</t>
  </si>
  <si>
    <t>STOMATOLOGICKÉ VYŠETŘENÍ REGISTROVANÉHO POJIŠTĚNCE</t>
  </si>
  <si>
    <t>00992</t>
  </si>
  <si>
    <t>NASAZENÍ EXTRAORÁLNÍHO TAHU NEBO OBLIČEJOVÉ MASKY</t>
  </si>
  <si>
    <t>00918</t>
  </si>
  <si>
    <t>OŠETŘENÍ ZUBNÍHO KAZU U DĚTÍ DO 15 LET, U TĚHOTNÝC</t>
  </si>
  <si>
    <t>00948</t>
  </si>
  <si>
    <t>ZAJIŠTĚNÍ SUTUROU V RÁMCI VÝKONU EXTRAKCE</t>
  </si>
  <si>
    <t>00953</t>
  </si>
  <si>
    <t>CHIRURGICKÉ OŠETŘOVÁNÍ RETENCE ZUBŮ</t>
  </si>
  <si>
    <t>00954</t>
  </si>
  <si>
    <t>KONZERVAČNĚ-CHIRURGICKÁ LÉČBA KOMPLIKACÍ ZUBNÍHO K</t>
  </si>
  <si>
    <t>00915</t>
  </si>
  <si>
    <t>ZHOTOVENÍ TELERENTGENOVÉHO SNÍMKU LBI</t>
  </si>
  <si>
    <t>00935</t>
  </si>
  <si>
    <t>SUBGINGIVÁLNÍ OŠETŘENÍ</t>
  </si>
  <si>
    <t>019</t>
  </si>
  <si>
    <t>00946</t>
  </si>
  <si>
    <t>OPAKOVANÉ KOMPLEXNÍ VYŠETŘENÍ A OŠETŘENÍ REGISTROV</t>
  </si>
  <si>
    <t>00971</t>
  </si>
  <si>
    <t>PROVIZORNÍ OCHRANNÁ KORUNKA</t>
  </si>
  <si>
    <t>09547</t>
  </si>
  <si>
    <t>REGULAČNÍ POPLATEK -- POJIŠTĚNEC OD ÚHRADY POPLATK</t>
  </si>
  <si>
    <t>06</t>
  </si>
  <si>
    <t>605</t>
  </si>
  <si>
    <t>1</t>
  </si>
  <si>
    <t>0001673</t>
  </si>
  <si>
    <t>0002439</t>
  </si>
  <si>
    <t>MARCAINE 0,5%</t>
  </si>
  <si>
    <t>0054539</t>
  </si>
  <si>
    <t>0072972</t>
  </si>
  <si>
    <t>AMOKSIKLAV 1,2 G</t>
  </si>
  <si>
    <t>0084090</t>
  </si>
  <si>
    <t>0090044</t>
  </si>
  <si>
    <t>DEPO-MEDROL</t>
  </si>
  <si>
    <t>0093109</t>
  </si>
  <si>
    <t>0203637</t>
  </si>
  <si>
    <t>TRISPAN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</si>
  <si>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</si>
  <si>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</si>
  <si>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</si>
  <si>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</si>
  <si>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</si>
  <si>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</si>
  <si>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</si>
  <si>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</si>
  <si>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</si>
  <si>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</si>
  <si>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</si>
  <si>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</si>
  <si>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</si>
  <si>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</si>
  <si>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</si>
  <si>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</si>
  <si>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</si>
  <si>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</si>
  <si>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</si>
  <si>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</si>
  <si>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</si>
  <si>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</si>
  <si>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</si>
  <si>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</si>
  <si>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</si>
  <si>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</si>
  <si>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</si>
  <si>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</si>
  <si>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</si>
  <si>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</si>
  <si>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</si>
  <si>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</si>
  <si>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</si>
  <si>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</si>
  <si>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</si>
  <si>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</si>
  <si>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</si>
  <si>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</si>
  <si>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</si>
  <si>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</si>
  <si>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</si>
  <si>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</si>
  <si>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0067547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</si>
  <si>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</si>
  <si>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</si>
  <si>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</si>
  <si>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</si>
  <si>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</si>
  <si>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</si>
  <si>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</si>
  <si>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</si>
  <si>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</si>
  <si>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</si>
  <si>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09235</t>
  </si>
  <si>
    <t>ODSTRANĚNÍ MALÝCH LÉZÍ KŮŽE</t>
  </si>
  <si>
    <t>61151</t>
  </si>
  <si>
    <t>UZAVŘENÍ DEFEKTU KOŽNÍM LALOKEM MÍSTNÍM NAD 20 CM^</t>
  </si>
  <si>
    <t>09509</t>
  </si>
  <si>
    <t>OŠETŘENÍ HANDICAPOVANÉHO PACIENTA</t>
  </si>
  <si>
    <t>705</t>
  </si>
  <si>
    <t>75385</t>
  </si>
  <si>
    <t>EXSTIRPACE JEDNOHO CHALÁZIA, VYNĚTÍ I S POUZDREM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</si>
  <si>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</si>
  <si>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</si>
  <si>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</si>
  <si>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</si>
  <si>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07 - KARIM: Klinika anesteziologie,resuscit. a int.med.</t>
  </si>
  <si>
    <t>10 - DK: Dětská klinika</t>
  </si>
  <si>
    <t>11 - ORT: Ortopedická klinika</t>
  </si>
  <si>
    <t>13 - ORL: Klinika otorinolaryngolog. a chir.hlav.a krku</t>
  </si>
  <si>
    <t>21 - ONK: Onkologická klinika</t>
  </si>
  <si>
    <t>32 - HOK: Hemato-onkologická klinika</t>
  </si>
  <si>
    <t>59 - IPCHO: Oddělení int. péče chirurg. oborů</t>
  </si>
  <si>
    <t>01</t>
  </si>
  <si>
    <t>03</t>
  </si>
  <si>
    <t>07</t>
  </si>
  <si>
    <t>10</t>
  </si>
  <si>
    <t>11</t>
  </si>
  <si>
    <t>13</t>
  </si>
  <si>
    <t>21</t>
  </si>
  <si>
    <t>6F5</t>
  </si>
  <si>
    <t>0003708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</si>
  <si>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</si>
  <si>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</si>
  <si>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</si>
  <si>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</si>
  <si>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</si>
  <si>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</si>
  <si>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</si>
  <si>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</si>
  <si>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0062464</t>
  </si>
  <si>
    <t>0062465</t>
  </si>
  <si>
    <t>0064831</t>
  </si>
  <si>
    <t>0065989</t>
  </si>
  <si>
    <t>0072973</t>
  </si>
  <si>
    <t>AMOKSIKLAV 600 MG</t>
  </si>
  <si>
    <t>0083417</t>
  </si>
  <si>
    <t>MERONEM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</si>
  <si>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</si>
  <si>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</si>
  <si>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</si>
  <si>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</si>
  <si>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</si>
  <si>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</si>
  <si>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</si>
  <si>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</si>
  <si>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0137499</t>
  </si>
  <si>
    <t>KLACID I.V.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</si>
  <si>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</si>
  <si>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</si>
  <si>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</si>
  <si>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</si>
  <si>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</si>
  <si>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</si>
  <si>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</si>
  <si>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</si>
  <si>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</si>
  <si>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0164401</t>
  </si>
  <si>
    <t>0500720</t>
  </si>
  <si>
    <t>MYCAMINE</t>
  </si>
  <si>
    <t>0164407</t>
  </si>
  <si>
    <t>0136083</t>
  </si>
  <si>
    <t>0064835</t>
  </si>
  <si>
    <t>0113453</t>
  </si>
  <si>
    <t>0149384</t>
  </si>
  <si>
    <t>0156835</t>
  </si>
  <si>
    <t>0029464</t>
  </si>
  <si>
    <t>0151460</t>
  </si>
  <si>
    <t>0129834</t>
  </si>
  <si>
    <t>0129836</t>
  </si>
  <si>
    <t>0156183</t>
  </si>
  <si>
    <t>0104239</t>
  </si>
  <si>
    <t>PACLITAXEL EBEWE</t>
  </si>
  <si>
    <t>0195147</t>
  </si>
  <si>
    <t>AMIKACIN MEDOPHARM</t>
  </si>
  <si>
    <t>0183812</t>
  </si>
  <si>
    <t>0183817</t>
  </si>
  <si>
    <t>0203855</t>
  </si>
  <si>
    <t>CEFOTAXIME LEK</t>
  </si>
  <si>
    <t>0192559</t>
  </si>
  <si>
    <t>ANTITHROMBIN III NF BAXTER</t>
  </si>
  <si>
    <t>0207309</t>
  </si>
  <si>
    <t>VORICONAZOLE ACCORD</t>
  </si>
  <si>
    <t>0171965</t>
  </si>
  <si>
    <t>0154245</t>
  </si>
  <si>
    <t>0205772</t>
  </si>
  <si>
    <t>VORICONAZOLE TEVA</t>
  </si>
  <si>
    <t>0087199</t>
  </si>
  <si>
    <t>MAXIPIME</t>
  </si>
  <si>
    <t>0206566</t>
  </si>
  <si>
    <t>TAXIMED</t>
  </si>
  <si>
    <t>0029465</t>
  </si>
  <si>
    <t>0209414</t>
  </si>
  <si>
    <t>ZAVICEFTA</t>
  </si>
  <si>
    <t>0149199</t>
  </si>
  <si>
    <t>0158152</t>
  </si>
  <si>
    <t>0087200</t>
  </si>
  <si>
    <t>0218400</t>
  </si>
  <si>
    <t>0230687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</si>
  <si>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</si>
  <si>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</si>
  <si>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</si>
  <si>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</si>
  <si>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</si>
  <si>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</si>
  <si>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</si>
  <si>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</si>
  <si>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</si>
  <si>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</si>
  <si>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</si>
  <si>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</si>
  <si>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</si>
  <si>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</si>
  <si>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</si>
  <si>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</si>
  <si>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</si>
  <si>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</si>
  <si>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</si>
  <si>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</si>
  <si>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</si>
  <si>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</si>
  <si>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</si>
  <si>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</si>
  <si>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</si>
  <si>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</si>
  <si>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</si>
  <si>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</si>
  <si>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</si>
  <si>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0163249</t>
  </si>
  <si>
    <t>0163251</t>
  </si>
  <si>
    <t>0163258</t>
  </si>
  <si>
    <t>0163261</t>
  </si>
  <si>
    <t>0163264</t>
  </si>
  <si>
    <t>0163266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</si>
  <si>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</si>
  <si>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</si>
  <si>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</si>
  <si>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</si>
  <si>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</si>
  <si>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</si>
  <si>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</si>
  <si>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</si>
  <si>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0163240</t>
  </si>
  <si>
    <t>IMPLANTÁT KRANIOFACIÁLNÍ LA FÓRTE SYSTÉM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</si>
  <si>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</si>
  <si>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</si>
  <si>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</si>
  <si>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</si>
  <si>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</si>
  <si>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</si>
  <si>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</si>
  <si>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</si>
  <si>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</si>
  <si>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</si>
  <si>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</si>
  <si>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</si>
  <si>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</si>
  <si>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0163225</t>
  </si>
  <si>
    <t>0163267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</si>
  <si>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</si>
  <si>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</si>
  <si>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</si>
  <si>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</si>
  <si>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</si>
  <si>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</si>
  <si>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</si>
  <si>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</si>
  <si>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</si>
  <si>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</si>
  <si>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</si>
  <si>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</si>
  <si>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</si>
  <si>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</si>
  <si>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</si>
  <si>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</si>
  <si>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</si>
  <si>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</si>
  <si>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0142085</t>
  </si>
  <si>
    <t>0142089</t>
  </si>
  <si>
    <t>0142072</t>
  </si>
  <si>
    <t>0142087</t>
  </si>
  <si>
    <t>0142058</t>
  </si>
  <si>
    <t>0142057</t>
  </si>
  <si>
    <t>0142086</t>
  </si>
  <si>
    <t>0142076</t>
  </si>
  <si>
    <t>0142122</t>
  </si>
  <si>
    <t>IMPLANTÁT MANDIBULÁRNÍ LA FÓRTE SYSTÉM, TI</t>
  </si>
  <si>
    <t>0163248</t>
  </si>
  <si>
    <t>0067161</t>
  </si>
  <si>
    <t>IMPLANTÁT ORBITÁLNÍ PDS ZX5,ZX6,ZX8 VSTŘEBATELNÝ</t>
  </si>
  <si>
    <t>0163216</t>
  </si>
  <si>
    <t>0059528</t>
  </si>
  <si>
    <t>KLIP - CÉVNÍ - 6 KLIPŮ - HORIZON TM</t>
  </si>
  <si>
    <t>0163268</t>
  </si>
  <si>
    <t>0142071</t>
  </si>
  <si>
    <t>0142084</t>
  </si>
  <si>
    <t>0163649</t>
  </si>
  <si>
    <t>IMPLANTÁT MANDIBULÁRNÍ KONDYLÁRNÍ MATRIX MANDIBLE</t>
  </si>
  <si>
    <t>0163647</t>
  </si>
  <si>
    <t xml:space="preserve">IMPLANTÁT MANDIBULÁRNÍ KONDYLÁRNÍ NÁHRADA KLOUBU  </t>
  </si>
  <si>
    <t>0163648</t>
  </si>
  <si>
    <t>0142067</t>
  </si>
  <si>
    <t>0142124</t>
  </si>
  <si>
    <t>0163063</t>
  </si>
  <si>
    <t>0142055</t>
  </si>
  <si>
    <t>9999999</t>
  </si>
  <si>
    <t>0083032</t>
  </si>
  <si>
    <t>04110</t>
  </si>
  <si>
    <t>INTRAORÁLNÍ RTG</t>
  </si>
  <si>
    <t>04130</t>
  </si>
  <si>
    <t>04131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</si>
  <si>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</si>
  <si>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</si>
  <si>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</si>
  <si>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</si>
  <si>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</si>
  <si>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</si>
  <si>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</si>
  <si>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</si>
  <si>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</si>
  <si>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</si>
  <si>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</si>
  <si>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</si>
  <si>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</si>
  <si>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</si>
  <si>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</si>
  <si>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</si>
  <si>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</si>
  <si>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</si>
  <si>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</si>
  <si>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</si>
  <si>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</si>
  <si>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</si>
  <si>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</si>
  <si>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</si>
  <si>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</si>
  <si>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</si>
  <si>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</si>
  <si>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</si>
  <si>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</si>
  <si>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</si>
  <si>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</si>
  <si>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</si>
  <si>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</si>
  <si>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</si>
  <si>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</si>
  <si>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</si>
  <si>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</si>
  <si>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</si>
  <si>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</si>
  <si>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</si>
  <si>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</si>
  <si>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</si>
  <si>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</si>
  <si>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</si>
  <si>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</si>
  <si>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</si>
  <si>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</si>
  <si>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</si>
  <si>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</si>
  <si>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</si>
  <si>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</si>
  <si>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</si>
  <si>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</si>
  <si>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</si>
  <si>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</si>
  <si>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</si>
  <si>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</si>
  <si>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</si>
  <si>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</si>
  <si>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</si>
  <si>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</si>
  <si>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</si>
  <si>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</si>
  <si>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</si>
  <si>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</si>
  <si>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</si>
  <si>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</si>
  <si>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</si>
  <si>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</si>
  <si>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</si>
  <si>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</si>
  <si>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</si>
  <si>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</si>
  <si>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</si>
  <si>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</si>
  <si>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</si>
  <si>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</si>
  <si>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</si>
  <si>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</si>
  <si>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</si>
  <si>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</si>
  <si>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</si>
  <si>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</si>
  <si>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</si>
  <si>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</si>
  <si>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</si>
  <si>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</si>
  <si>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</si>
  <si>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</si>
  <si>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</si>
  <si>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</si>
  <si>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</si>
  <si>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</si>
  <si>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</si>
  <si>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</si>
  <si>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</si>
  <si>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</si>
  <si>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</si>
  <si>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</si>
  <si>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</si>
  <si>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</si>
  <si>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61175</t>
  </si>
  <si>
    <t>VOLNÝ PŘENOS VASKULARIZOVANÉ KOSTI, PŘENOS PRSTU Z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</si>
  <si>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</si>
  <si>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</si>
  <si>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</si>
  <si>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</si>
  <si>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</si>
  <si>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</si>
  <si>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00699</t>
  </si>
  <si>
    <t>OD TYPU 99 - PRO NEMOCNICE TYPU 3, (KATEGORIE 6) -</t>
  </si>
  <si>
    <t>65417</t>
  </si>
  <si>
    <t>RESEKCE DOLNÍ ČELISTI S PŘERUŠENÍM KONTINUITY - JE</t>
  </si>
  <si>
    <t>51357</t>
  </si>
  <si>
    <t>JEJUNOSTOMIE, ILEOSTOMIE NEBO KOLOSTOMIE, ANTEPOZI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</si>
  <si>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</si>
  <si>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</si>
  <si>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</si>
  <si>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</si>
  <si>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</si>
  <si>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</si>
  <si>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</si>
  <si>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</si>
  <si>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</si>
  <si>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</si>
  <si>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</si>
  <si>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</si>
  <si>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</si>
  <si>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</si>
  <si>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</si>
  <si>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</si>
  <si>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</si>
  <si>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</si>
  <si>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</si>
  <si>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</si>
  <si>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</si>
  <si>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</si>
  <si>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</si>
  <si>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</si>
  <si>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</si>
  <si>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</si>
  <si>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</si>
  <si>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</si>
  <si>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</si>
  <si>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</si>
  <si>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</si>
  <si>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</si>
  <si>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</si>
  <si>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</si>
  <si>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</si>
  <si>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</si>
  <si>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</si>
  <si>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</si>
  <si>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</si>
  <si>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</si>
  <si>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</si>
  <si>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</si>
  <si>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</si>
  <si>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</si>
  <si>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</si>
  <si>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</si>
  <si>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</si>
  <si>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</si>
  <si>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</si>
  <si>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</si>
  <si>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</si>
  <si>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</si>
  <si>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</si>
  <si>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</si>
  <si>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</si>
  <si>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</si>
  <si>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</si>
  <si>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</si>
  <si>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</si>
  <si>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</si>
  <si>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</si>
  <si>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</si>
  <si>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</si>
  <si>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</si>
  <si>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</si>
  <si>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</si>
  <si>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</si>
  <si>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</si>
  <si>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</si>
  <si>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</si>
  <si>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</si>
  <si>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</si>
  <si>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</si>
  <si>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</si>
  <si>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65937</t>
  </si>
  <si>
    <t xml:space="preserve">KATETRIZACE A. CAROTIS EXTERNA PRO PROTINÁDOROVOU </t>
  </si>
  <si>
    <t>65957</t>
  </si>
  <si>
    <t>MARSUPIALIZACE KOSTNÍ CYSTY</t>
  </si>
  <si>
    <t>04515</t>
  </si>
  <si>
    <t>PROHLOUBENÍ VESTIBULA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</si>
  <si>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</si>
  <si>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</si>
  <si>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</si>
  <si>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</si>
  <si>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</si>
  <si>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</si>
  <si>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</si>
  <si>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</si>
  <si>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</si>
  <si>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</si>
  <si>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</si>
  <si>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</si>
  <si>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</si>
  <si>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</si>
  <si>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</si>
  <si>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</si>
  <si>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</si>
  <si>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</si>
  <si>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</si>
  <si>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</si>
  <si>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</si>
  <si>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</si>
  <si>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</si>
  <si>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</si>
  <si>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65619</t>
  </si>
  <si>
    <t>EXCIZE HYPERPLASTICKÉ SLIZNICE ALVEONÁRNÍHO VÝBĚŽK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</si>
  <si>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</si>
  <si>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</si>
  <si>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</si>
  <si>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</si>
  <si>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</si>
  <si>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</si>
  <si>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04822</t>
  </si>
  <si>
    <t>TUNELIZACE</t>
  </si>
  <si>
    <t>04710</t>
  </si>
  <si>
    <t>SUTURA EXTRAKČNÍ RÁNY - NA ZUB</t>
  </si>
  <si>
    <t>65939</t>
  </si>
  <si>
    <t>HEMIMANDIBULEKTOMIE S EXARTIKULACÍ</t>
  </si>
  <si>
    <t>65527</t>
  </si>
  <si>
    <t>REKONSTRUKCE TEMPOROMANDIBULÁRNÍHO KLOUBU</t>
  </si>
  <si>
    <t>65519</t>
  </si>
  <si>
    <t>REKONSTRUKCE DEFEKTU MANDIBULY S PŘERUŠENÍM KONTIN</t>
  </si>
  <si>
    <t>7F1</t>
  </si>
  <si>
    <t>71021</t>
  </si>
  <si>
    <t>KOMPLEXNÍ VYŠETŘENÍ OTORINOLARYNGOLOGEM</t>
  </si>
  <si>
    <t>71022</t>
  </si>
  <si>
    <t>CÍLENÉ VYŠETŘENÍ OTORINOLARYNGOLOGEM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</si>
  <si>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</si>
  <si>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</si>
  <si>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</si>
  <si>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</si>
  <si>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</si>
  <si>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</si>
  <si>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</si>
  <si>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</si>
  <si>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</si>
  <si>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</si>
  <si>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</si>
  <si>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</si>
  <si>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71763</t>
  </si>
  <si>
    <t>TONZILEKTOMIE</t>
  </si>
  <si>
    <t>71823</t>
  </si>
  <si>
    <t>POUŽITÍ MIKROSKOPU PŘI OPERAČNÍM VÝKONU Á 10 MINUT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</si>
  <si>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</si>
  <si>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</si>
  <si>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</si>
  <si>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</si>
  <si>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</si>
  <si>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</si>
  <si>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</si>
  <si>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</si>
  <si>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32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</si>
  <si>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</si>
  <si>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</si>
  <si>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</si>
  <si>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</si>
  <si>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</si>
  <si>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</si>
  <si>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</si>
  <si>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</si>
  <si>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</si>
  <si>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</si>
  <si>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</si>
  <si>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</si>
  <si>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</si>
  <si>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</si>
  <si>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</si>
  <si>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</si>
  <si>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</si>
  <si>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</si>
  <si>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</si>
  <si>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</si>
  <si>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</si>
  <si>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</si>
  <si>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</si>
  <si>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</si>
  <si>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</si>
  <si>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</si>
  <si>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</si>
  <si>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</si>
  <si>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</si>
  <si>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</si>
  <si>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</si>
  <si>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</si>
  <si>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</si>
  <si>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</si>
  <si>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</si>
  <si>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</si>
  <si>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</si>
  <si>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</si>
  <si>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</si>
  <si>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</si>
  <si>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</si>
  <si>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</si>
  <si>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</si>
  <si>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</si>
  <si>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</si>
  <si>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</si>
  <si>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</si>
  <si>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</si>
  <si>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</si>
  <si>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</si>
  <si>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</si>
  <si>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</si>
  <si>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</si>
  <si>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</si>
  <si>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</si>
  <si>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</si>
  <si>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</si>
  <si>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</si>
  <si>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</si>
  <si>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</si>
  <si>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</si>
  <si>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</si>
  <si>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</si>
  <si>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</si>
  <si>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</si>
  <si>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</si>
  <si>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</si>
  <si>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</si>
  <si>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</si>
  <si>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</si>
  <si>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</si>
  <si>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</si>
  <si>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</si>
  <si>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</si>
  <si>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</si>
  <si>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</si>
  <si>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</si>
  <si>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</si>
  <si>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</si>
  <si>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</si>
  <si>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</si>
  <si>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</si>
  <si>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</si>
  <si>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</si>
  <si>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</si>
  <si>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</si>
  <si>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</si>
  <si>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</si>
  <si>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</si>
  <si>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</si>
  <si>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</si>
  <si>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</si>
  <si>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</si>
  <si>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</si>
  <si>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</si>
  <si>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</si>
  <si>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</si>
  <si>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</si>
  <si>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</si>
  <si>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</si>
  <si>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</si>
  <si>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</si>
  <si>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</si>
  <si>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</si>
  <si>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08342</t>
  </si>
  <si>
    <t xml:space="preserve">OSTEOMYELITIDA S CC  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</si>
  <si>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</si>
  <si>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</si>
  <si>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</si>
  <si>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</si>
  <si>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</si>
  <si>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</si>
  <si>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</si>
  <si>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</si>
  <si>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</si>
  <si>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</si>
  <si>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</si>
  <si>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</si>
  <si>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</si>
  <si>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</si>
  <si>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</si>
  <si>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</si>
  <si>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</si>
  <si>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</si>
  <si>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</si>
  <si>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</si>
  <si>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</si>
  <si>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</si>
  <si>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</si>
  <si>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</si>
  <si>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</si>
  <si>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</si>
  <si>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</si>
  <si>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</si>
  <si>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</si>
  <si>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</si>
  <si>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</si>
  <si>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</si>
  <si>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17342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</si>
  <si>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</si>
  <si>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</si>
  <si>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</si>
  <si>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</si>
  <si>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</si>
  <si>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</si>
  <si>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</si>
  <si>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</si>
  <si>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</si>
  <si>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</si>
  <si>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</si>
  <si>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</si>
  <si>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</si>
  <si>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</si>
  <si>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</si>
  <si>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</si>
  <si>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</si>
  <si>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</si>
  <si>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</si>
  <si>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</si>
  <si>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</si>
  <si>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</si>
  <si>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</si>
  <si>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</si>
  <si>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</si>
  <si>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</si>
  <si>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</si>
  <si>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</si>
  <si>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</si>
  <si>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</si>
  <si>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</si>
  <si>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</si>
  <si>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</si>
  <si>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</si>
  <si>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</si>
  <si>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</si>
  <si>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</si>
  <si>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</si>
  <si>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</si>
  <si>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</si>
  <si>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</si>
  <si>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</si>
  <si>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</si>
  <si>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</si>
  <si>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</si>
  <si>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</si>
  <si>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</si>
  <si>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</si>
  <si>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</si>
  <si>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</si>
  <si>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</si>
  <si>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</si>
  <si>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</si>
  <si>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</si>
  <si>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</si>
  <si>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</si>
  <si>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</si>
  <si>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</si>
  <si>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</si>
  <si>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</si>
  <si>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</si>
  <si>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</si>
  <si>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</si>
  <si>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</si>
  <si>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</si>
  <si>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</si>
  <si>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</si>
  <si>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</si>
  <si>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</si>
  <si>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</si>
  <si>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</si>
  <si>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</si>
  <si>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</si>
  <si>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</si>
  <si>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</si>
  <si>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</si>
  <si>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</si>
  <si>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</si>
  <si>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</si>
  <si>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</si>
  <si>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</si>
  <si>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</si>
  <si>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</si>
  <si>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</si>
  <si>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</si>
  <si>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</si>
  <si>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</si>
  <si>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</si>
  <si>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</si>
  <si>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</si>
  <si>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</si>
  <si>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</si>
  <si>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</si>
  <si>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</si>
  <si>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</si>
  <si>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</si>
  <si>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</si>
  <si>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</si>
  <si>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</si>
  <si>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</si>
  <si>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</si>
  <si>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</si>
  <si>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</si>
  <si>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</si>
  <si>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</si>
  <si>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</si>
  <si>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</si>
  <si>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</si>
  <si>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</si>
  <si>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</si>
  <si>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</si>
  <si>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</si>
  <si>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</si>
  <si>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</si>
  <si>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</si>
  <si>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</si>
  <si>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</si>
  <si>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</si>
  <si>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</si>
  <si>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</si>
  <si>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</si>
  <si>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</si>
  <si>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</si>
  <si>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</si>
  <si>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</si>
  <si>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</si>
  <si>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</si>
  <si>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</si>
  <si>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</si>
  <si>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</si>
  <si>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</si>
  <si>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</si>
  <si>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</si>
  <si>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</si>
  <si>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</si>
  <si>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</si>
  <si>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</si>
  <si>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</si>
  <si>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</si>
  <si>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</si>
  <si>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</si>
  <si>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</si>
  <si>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</si>
  <si>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</si>
  <si>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96843</t>
  </si>
  <si>
    <t xml:space="preserve">KULTIVACE KRVETVORNÝCH BUNĚK TVOŘÍCÍCH KOLONIE IN 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</si>
  <si>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</si>
  <si>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</si>
  <si>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</si>
  <si>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</si>
  <si>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</si>
  <si>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</si>
  <si>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</si>
  <si>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</si>
  <si>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</si>
  <si>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</si>
  <si>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</si>
  <si>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</si>
  <si>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</si>
  <si>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</si>
  <si>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</si>
  <si>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</si>
  <si>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</si>
  <si>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</si>
  <si>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</si>
  <si>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</si>
  <si>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</si>
  <si>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</si>
  <si>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</si>
  <si>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</si>
  <si>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</si>
  <si>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</si>
  <si>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</si>
  <si>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</si>
  <si>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</si>
  <si>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</si>
  <si>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</si>
  <si>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</si>
  <si>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</si>
  <si>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</si>
  <si>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</si>
  <si>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</si>
  <si>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</si>
  <si>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</si>
  <si>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</si>
  <si>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</si>
  <si>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</si>
  <si>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</si>
  <si>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</si>
  <si>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</si>
  <si>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</si>
  <si>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</si>
  <si>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</si>
  <si>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</si>
  <si>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</si>
  <si>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</si>
  <si>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</si>
  <si>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</si>
  <si>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</si>
  <si>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</si>
  <si>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</si>
  <si>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</si>
  <si>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</si>
  <si>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</si>
  <si>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</si>
  <si>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</si>
  <si>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</si>
  <si>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</si>
  <si>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</si>
  <si>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</si>
  <si>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</si>
  <si>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</si>
  <si>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</si>
  <si>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</si>
  <si>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</si>
  <si>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</si>
  <si>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</si>
  <si>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</si>
  <si>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</si>
  <si>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</si>
  <si>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</si>
  <si>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</si>
  <si>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</si>
  <si>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</si>
  <si>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</si>
  <si>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</si>
  <si>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</si>
  <si>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</si>
  <si>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</si>
  <si>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</si>
  <si>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</si>
  <si>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</si>
  <si>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</si>
  <si>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</si>
  <si>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</si>
  <si>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</si>
  <si>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</si>
  <si>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</si>
  <si>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</si>
  <si>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</si>
  <si>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</si>
  <si>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</si>
  <si>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</si>
  <si>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</si>
  <si>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</si>
  <si>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</si>
  <si>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</si>
  <si>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</si>
  <si>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</si>
  <si>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</si>
  <si>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</si>
  <si>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</si>
  <si>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</si>
  <si>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</si>
  <si>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</si>
  <si>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</si>
  <si>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</si>
  <si>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</si>
  <si>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</si>
  <si>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</si>
  <si>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</si>
  <si>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</si>
  <si>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</si>
  <si>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</si>
  <si>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</si>
  <si>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</si>
  <si>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</si>
  <si>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</si>
  <si>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</si>
  <si>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</si>
  <si>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81355</t>
  </si>
  <si>
    <t>APOLIPOPROTEINY AI NEBO B</t>
  </si>
  <si>
    <t>91145</t>
  </si>
  <si>
    <t>STANOVENÍ HAPTOGLOBINU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</si>
  <si>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</si>
  <si>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</si>
  <si>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</si>
  <si>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</si>
  <si>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</si>
  <si>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</si>
  <si>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</si>
  <si>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</si>
  <si>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</si>
  <si>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</si>
  <si>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</si>
  <si>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</si>
  <si>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</si>
  <si>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</si>
  <si>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</si>
  <si>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</si>
  <si>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</si>
  <si>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</si>
  <si>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0003132</t>
  </si>
  <si>
    <t>GADOVIST</t>
  </si>
  <si>
    <t>0017039</t>
  </si>
  <si>
    <t>VISIPAQUE</t>
  </si>
  <si>
    <t>0022075</t>
  </si>
  <si>
    <t>IOMERON 400</t>
  </si>
  <si>
    <t>0042433</t>
  </si>
  <si>
    <t>0065978</t>
  </si>
  <si>
    <t>DOTAREM</t>
  </si>
  <si>
    <t>0077019</t>
  </si>
  <si>
    <t>0095607</t>
  </si>
  <si>
    <t>MICROPAQUE</t>
  </si>
  <si>
    <t>0151208</t>
  </si>
  <si>
    <t>0224716</t>
  </si>
  <si>
    <t>0207733</t>
  </si>
  <si>
    <t>0224696</t>
  </si>
  <si>
    <t>ULTRAVIST 300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</si>
  <si>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</si>
  <si>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</si>
  <si>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</si>
  <si>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</si>
  <si>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</si>
  <si>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</si>
  <si>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</si>
  <si>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</si>
  <si>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</si>
  <si>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</si>
  <si>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</si>
  <si>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</si>
  <si>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</si>
  <si>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</si>
  <si>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</si>
  <si>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</si>
  <si>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</si>
  <si>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</si>
  <si>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</si>
  <si>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</si>
  <si>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</si>
  <si>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</si>
  <si>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</si>
  <si>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</si>
  <si>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</si>
  <si>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</si>
  <si>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</si>
  <si>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</si>
  <si>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</si>
  <si>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</si>
  <si>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</si>
  <si>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</si>
  <si>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0058980</t>
  </si>
  <si>
    <t>KATETR NEUROINTERVENČNÍ</t>
  </si>
  <si>
    <t>0047805</t>
  </si>
  <si>
    <t>SADA AG-JEHLA ANGIOGRAFICKÁ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</si>
  <si>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</si>
  <si>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</si>
  <si>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</si>
  <si>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</si>
  <si>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</si>
  <si>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</si>
  <si>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</si>
  <si>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</si>
  <si>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</si>
  <si>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</si>
  <si>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</si>
  <si>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</si>
  <si>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</si>
  <si>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</si>
  <si>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</si>
  <si>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</si>
  <si>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</si>
  <si>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</si>
  <si>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</si>
  <si>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</si>
  <si>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</si>
  <si>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</si>
  <si>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</si>
  <si>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</si>
  <si>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</si>
  <si>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</si>
  <si>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</si>
  <si>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</si>
  <si>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</si>
  <si>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</si>
  <si>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</si>
  <si>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</si>
  <si>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</si>
  <si>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</si>
  <si>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</si>
  <si>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</si>
  <si>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</si>
  <si>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</si>
  <si>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</si>
  <si>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</si>
  <si>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</si>
  <si>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</si>
  <si>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</si>
  <si>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</si>
  <si>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</si>
  <si>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</si>
  <si>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</si>
  <si>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</si>
  <si>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</si>
  <si>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</si>
  <si>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</si>
  <si>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</si>
  <si>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</si>
  <si>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</si>
  <si>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</si>
  <si>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</si>
  <si>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</si>
  <si>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</si>
  <si>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</si>
  <si>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</si>
  <si>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</si>
  <si>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</si>
  <si>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</si>
  <si>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</si>
  <si>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</si>
  <si>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</si>
  <si>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</si>
  <si>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</si>
  <si>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</si>
  <si>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</si>
  <si>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</si>
  <si>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</si>
  <si>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</si>
  <si>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</si>
  <si>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</si>
  <si>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</si>
  <si>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</si>
  <si>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</si>
  <si>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</si>
  <si>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</si>
  <si>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</si>
  <si>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</si>
  <si>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</si>
  <si>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</si>
  <si>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</si>
  <si>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</si>
  <si>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</si>
  <si>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</si>
  <si>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</si>
  <si>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</si>
  <si>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</si>
  <si>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</si>
  <si>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</si>
  <si>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</si>
  <si>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</si>
  <si>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</si>
  <si>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</si>
  <si>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</si>
  <si>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</si>
  <si>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</si>
  <si>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</si>
  <si>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</si>
  <si>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</si>
  <si>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</si>
  <si>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</si>
  <si>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</si>
  <si>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</si>
  <si>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</si>
  <si>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</si>
  <si>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</si>
  <si>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</si>
  <si>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</si>
  <si>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</si>
  <si>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</si>
  <si>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</si>
  <si>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</si>
  <si>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</si>
  <si>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</si>
  <si>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</si>
  <si>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</si>
  <si>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</si>
  <si>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</si>
  <si>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</si>
  <si>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</si>
  <si>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</si>
  <si>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</si>
  <si>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</si>
  <si>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</si>
  <si>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</si>
  <si>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</si>
  <si>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</si>
  <si>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</si>
  <si>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</si>
  <si>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</si>
  <si>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</si>
  <si>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</si>
  <si>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</si>
  <si>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</si>
  <si>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</si>
  <si>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</si>
  <si>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</si>
  <si>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</si>
  <si>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</si>
  <si>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</si>
  <si>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</si>
  <si>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</si>
  <si>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</si>
  <si>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</si>
  <si>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</si>
  <si>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</si>
  <si>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</si>
  <si>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</si>
  <si>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</si>
  <si>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</si>
  <si>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</si>
  <si>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</si>
  <si>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</si>
  <si>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</si>
  <si>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</si>
  <si>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</si>
  <si>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</si>
  <si>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</si>
  <si>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</si>
  <si>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</si>
  <si>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</si>
  <si>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</si>
  <si>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</si>
  <si>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</si>
  <si>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</si>
  <si>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</si>
  <si>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</si>
  <si>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</si>
  <si>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</si>
  <si>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</si>
  <si>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</si>
  <si>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</si>
  <si>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</si>
  <si>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</si>
  <si>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</si>
  <si>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</si>
  <si>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</si>
  <si>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</si>
  <si>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</si>
  <si>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</si>
  <si>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</si>
  <si>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</si>
  <si>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</si>
  <si>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</si>
  <si>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</si>
  <si>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</si>
  <si>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</si>
  <si>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</si>
  <si>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</si>
  <si>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</si>
  <si>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</si>
  <si>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</si>
  <si>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</si>
  <si>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82233</t>
  </si>
  <si>
    <t>IDENTIFIKACE MYKOPLASMAT</t>
  </si>
  <si>
    <t>82053</t>
  </si>
  <si>
    <t>MIKROSKOPICKÉ VYŠETŘENÍ NATIVNÍHO PREPARÁTU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</si>
  <si>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</si>
  <si>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</si>
  <si>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</si>
  <si>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</si>
  <si>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</si>
  <si>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</si>
  <si>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</si>
  <si>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</si>
  <si>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</si>
  <si>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</si>
  <si>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</si>
  <si>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</si>
  <si>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91189</t>
  </si>
  <si>
    <t>STANOVENÍ 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</si>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</sst>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0.85614018893072719</c:v>
                </c:pt>
                <c:pt idx="1">
                  <c:v>1.2138630776220012</c:v>
                </c:pt>
                <c:pt idx="2">
                  <c:v>1.2077895034841992</c:v>
                </c:pt>
                <c:pt idx="3">
                  <c:v>1.2406283728237657</c:v>
                </c:pt>
                <c:pt idx="4">
                  <c:v>1.2591293869875326</c:v>
                </c:pt>
                <c:pt idx="5">
                  <c:v>1.323874064147734</c:v>
                </c:pt>
                <c:pt idx="6">
                  <c:v>1.2632322304319152</c:v>
                </c:pt>
                <c:pt idx="7">
                  <c:v>1.2754116735627499</c:v>
                </c:pt>
                <c:pt idx="8">
                  <c:v>1.2680422965611522</c:v>
                </c:pt>
                <c:pt idx="9">
                  <c:v>1.2757858242474558</c:v>
                </c:pt>
                <c:pt idx="10">
                  <c:v>1.263421231059088</c:v>
                </c:pt>
                <c:pt idx="11">
                  <c:v>1.2393561876447166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1.2348880515830081</c:v>
                </c:pt>
                <c:pt idx="1">
                  <c:v>1.2348880515830081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0.87030716723549484</c:v>
                </c:pt>
                <c:pt idx="1">
                  <c:v>0.70624235006119951</c:v>
                </c:pt>
                <c:pt idx="2">
                  <c:v>0.75658914728682169</c:v>
                </c:pt>
                <c:pt idx="3">
                  <c:v>0.76455026455026454</c:v>
                </c:pt>
                <c:pt idx="4">
                  <c:v>0.78613199665831246</c:v>
                </c:pt>
                <c:pt idx="5">
                  <c:v>0.78123975073794683</c:v>
                </c:pt>
                <c:pt idx="6">
                  <c:v>0.80145560407569139</c:v>
                </c:pt>
                <c:pt idx="7">
                  <c:v>0.80075757575757578</c:v>
                </c:pt>
                <c:pt idx="8">
                  <c:v>0.79707536557930259</c:v>
                </c:pt>
                <c:pt idx="9">
                  <c:v>0.79780219780219785</c:v>
                </c:pt>
                <c:pt idx="10">
                  <c:v>0.79320163730201099</c:v>
                </c:pt>
                <c:pt idx="11">
                  <c:v>0.79152291769344507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1" totalsRowShown="0">
  <autoFilter ref="C3:S1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2305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2306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2341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3412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3466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3671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3672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4148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4311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4846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2506886-6BC8-4349-9E09-BD9DA2BDB5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56333.856490734579</v>
      </c>
      <c r="D4" s="280">
        <f ca="1">IF(ISERROR(VLOOKUP("Náklady celkem",INDIRECT("HI!$A:$G"),5,0)),0,VLOOKUP("Náklady celkem",INDIRECT("HI!$A:$G"),5,0))</f>
        <v>61763.8007</v>
      </c>
      <c r="E4" s="281">
        <f ca="1">IF(C4=0,0,D4/C4)</f>
        <v>1.0963886470325088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1375.0000052490234</v>
      </c>
      <c r="D7" s="288">
        <f>IF(ISERROR(HI!E5),"",HI!E5)</f>
        <v>1545.4634299999998</v>
      </c>
      <c r="E7" s="285">
        <f t="shared" ref="E7:E15" si="0">IF(C7=0,0,D7/C7)</f>
        <v>1.1239733993456269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0.68955059400414687</v>
      </c>
      <c r="E8" s="285">
        <f t="shared" si="0"/>
        <v>0.7661673266712743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0.11278501628664495</v>
      </c>
      <c r="E9" s="285">
        <f>IF(C9=0,0,D9/C9)</f>
        <v>0.3759500542888165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0.54858731942164607</v>
      </c>
      <c r="E11" s="285">
        <f t="shared" si="0"/>
        <v>0.91431219903607686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0.87061109497185118</v>
      </c>
      <c r="E12" s="285">
        <f t="shared" si="0"/>
        <v>1.0882638687148138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3899.4492133789063</v>
      </c>
      <c r="D15" s="288">
        <f>IF(ISERROR(HI!E6),"",HI!E6)</f>
        <v>3786.7074299999999</v>
      </c>
      <c r="E15" s="285">
        <f t="shared" si="0"/>
        <v>0.97108776721797219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41253.624919921873</v>
      </c>
      <c r="D16" s="284">
        <f ca="1">IF(ISERROR(VLOOKUP("Osobní náklady (Kč) *",INDIRECT("HI!$A:$G"),5,0)),0,VLOOKUP("Osobní náklady (Kč) *",INDIRECT("HI!$A:$G"),5,0))</f>
        <v>45243.761439999995</v>
      </c>
      <c r="E16" s="285">
        <f ca="1">IF(C16=0,0,D16/C16)</f>
        <v>1.0967220826733031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69566.006280000016</v>
      </c>
      <c r="D18" s="303">
        <f ca="1">IF(ISERROR(VLOOKUP("Výnosy celkem",INDIRECT("HI!$A:$G"),5,0)),0,VLOOKUP("Výnosy celkem",INDIRECT("HI!$A:$G"),5,0))</f>
        <v>76547.352969999978</v>
      </c>
      <c r="E18" s="304">
        <f t="shared" ref="E18:E31" ca="1" si="1">IF(C18=0,0,D18/C18)</f>
        <v>1.1003557206072798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27225.566280000014</v>
      </c>
      <c r="D19" s="284">
        <f ca="1">IF(ISERROR(VLOOKUP("Ambulance *",INDIRECT("HI!$A:$G"),5,0)),0,VLOOKUP("Ambulance *",INDIRECT("HI!$A:$G"),5,0))</f>
        <v>28898.742969999978</v>
      </c>
      <c r="E19" s="285">
        <f t="shared" ca="1" si="1"/>
        <v>1.0614560840642306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1.0614560840642306</v>
      </c>
      <c r="E20" s="285">
        <f t="shared" si="1"/>
        <v>1.0614560840642306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1.0614560840642302</v>
      </c>
      <c r="E21" s="285">
        <f t="shared" si="1"/>
        <v>1.0614560840642302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1.2433435763637715</v>
      </c>
      <c r="E23" s="285">
        <f t="shared" si="1"/>
        <v>1.4627571486632607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42340.44</v>
      </c>
      <c r="D24" s="284">
        <f ca="1">IF(ISERROR(VLOOKUP("Hospitalizace *",INDIRECT("HI!$A:$G"),5,0)),0,VLOOKUP("Hospitalizace *",INDIRECT("HI!$A:$G"),5,0))</f>
        <v>47648.610000000008</v>
      </c>
      <c r="E24" s="285">
        <f ca="1">IF(C24=0,0,D24/C24)</f>
        <v>1.1253687963563914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1.1253687963563914</v>
      </c>
      <c r="E25" s="285">
        <f t="shared" si="1"/>
        <v>1.1253687963563914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1.1253687963563914</v>
      </c>
      <c r="E26" s="285">
        <f t="shared" si="1"/>
        <v>1.1253687963563914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1.252808988764045</v>
      </c>
      <c r="E29" s="285">
        <f t="shared" si="1"/>
        <v>1.3187463039621528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0.79152291769344507</v>
      </c>
      <c r="E30" s="285">
        <f t="shared" si="1"/>
        <v>0.79152291769344507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1.0151132904570703</v>
      </c>
      <c r="E31" s="285">
        <f t="shared" si="1"/>
        <v>1.0685403057442846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D119608-162F-409B-AAA7-D10F3C5BEE4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1072.1348000000003</v>
      </c>
      <c r="C5" s="33">
        <v>1424.7701300000001</v>
      </c>
      <c r="D5" s="12"/>
      <c r="E5" s="226">
        <v>1545.4634299999998</v>
      </c>
      <c r="F5" s="32">
        <v>1375.0000052490234</v>
      </c>
      <c r="G5" s="225">
        <f>E5-F5</f>
        <v>170.4634247509764</v>
      </c>
      <c r="H5" s="231">
        <f>IF(F5&lt;0.00000001,"",E5/F5)</f>
        <v>1.1239733993456269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4014.2593300000008</v>
      </c>
      <c r="C6" s="35">
        <v>3623.7276799999995</v>
      </c>
      <c r="D6" s="12"/>
      <c r="E6" s="227">
        <v>3786.7074299999999</v>
      </c>
      <c r="F6" s="34">
        <v>3899.4492133789063</v>
      </c>
      <c r="G6" s="228">
        <f>E6-F6</f>
        <v>-112.74178337890635</v>
      </c>
      <c r="H6" s="232">
        <f>IF(F6&lt;0.00000001,"",E6/F6)</f>
        <v>0.97108776721797219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33438.232749999996</v>
      </c>
      <c r="C7" s="35">
        <v>40665.826860000001</v>
      </c>
      <c r="D7" s="12"/>
      <c r="E7" s="227">
        <v>45243.761439999995</v>
      </c>
      <c r="F7" s="34">
        <v>41253.624919921873</v>
      </c>
      <c r="G7" s="228">
        <f>E7-F7</f>
        <v>3990.136520078122</v>
      </c>
      <c r="H7" s="232">
        <f>IF(F7&lt;0.00000001,"",E7/F7)</f>
        <v>1.0967220826733031</v>
      </c>
    </row>
    <row r="8" spans="1:10" ht="14.45" customHeight="1" thickBot="1" x14ac:dyDescent="0.25">
      <c r="A8" s="1" t="s">
        <v>96</v>
      </c>
      <c r="B8" s="15">
        <v>10411.505280000005</v>
      </c>
      <c r="C8" s="37">
        <v>11161.392950000001</v>
      </c>
      <c r="D8" s="12"/>
      <c r="E8" s="229">
        <v>11187.868400000005</v>
      </c>
      <c r="F8" s="36">
        <v>9805.7823521847768</v>
      </c>
      <c r="G8" s="230">
        <f>E8-F8</f>
        <v>1382.0860478152281</v>
      </c>
      <c r="H8" s="233">
        <f>IF(F8&lt;0.00000001,"",E8/F8)</f>
        <v>1.1409460253324195</v>
      </c>
    </row>
    <row r="9" spans="1:10" ht="14.45" customHeight="1" thickBot="1" x14ac:dyDescent="0.25">
      <c r="A9" s="2" t="s">
        <v>97</v>
      </c>
      <c r="B9" s="3">
        <v>48936.132160000001</v>
      </c>
      <c r="C9" s="39">
        <v>56875.717620000003</v>
      </c>
      <c r="D9" s="12"/>
      <c r="E9" s="3">
        <v>61763.8007</v>
      </c>
      <c r="F9" s="38">
        <v>56333.856490734579</v>
      </c>
      <c r="G9" s="38">
        <f>E9-F9</f>
        <v>5429.9442092654208</v>
      </c>
      <c r="H9" s="234">
        <f>IF(F9&lt;0.00000001,"",E9/F9)</f>
        <v>1.0963886470325088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26303.479299999995</v>
      </c>
      <c r="C11" s="33">
        <f>IF(ISERROR(VLOOKUP("Celkem:",'ZV Vykáz.-A'!A:H,5,0)),0,VLOOKUP("Celkem:",'ZV Vykáz.-A'!A:H,5,0)/1000)</f>
        <v>27225.566280000014</v>
      </c>
      <c r="D11" s="12"/>
      <c r="E11" s="226">
        <f>IF(ISERROR(VLOOKUP("Celkem:",'ZV Vykáz.-A'!A:H,8,0)),0,VLOOKUP("Celkem:",'ZV Vykáz.-A'!A:H,8,0)/1000)</f>
        <v>28898.742969999978</v>
      </c>
      <c r="F11" s="32">
        <f>C11</f>
        <v>27225.566280000014</v>
      </c>
      <c r="G11" s="225">
        <f>E11-F11</f>
        <v>1673.1766899999639</v>
      </c>
      <c r="H11" s="231">
        <f>IF(F11&lt;0.00000001,"",E11/F11)</f>
        <v>1.0614560840642306</v>
      </c>
      <c r="I11" s="225">
        <f>E11-B11</f>
        <v>2595.2636699999821</v>
      </c>
      <c r="J11" s="231">
        <f>IF(B11&lt;0.00000001,"",E11/B11)</f>
        <v>1.0986661741741512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35256.089999999997</v>
      </c>
      <c r="C12" s="37">
        <f>IF(ISERROR(VLOOKUP("Celkem",CaseMix!A:D,3,0)),0,VLOOKUP("Celkem",CaseMix!A:D,3,0)*30)</f>
        <v>42340.44</v>
      </c>
      <c r="D12" s="12"/>
      <c r="E12" s="229">
        <f>IF(ISERROR(VLOOKUP("Celkem",CaseMix!A:D,4,0)),0,VLOOKUP("Celkem",CaseMix!A:D,4,0)*30)</f>
        <v>47648.610000000008</v>
      </c>
      <c r="F12" s="36">
        <f>C12</f>
        <v>42340.44</v>
      </c>
      <c r="G12" s="230">
        <f>E12-F12</f>
        <v>5308.1700000000055</v>
      </c>
      <c r="H12" s="233">
        <f>IF(F12&lt;0.00000001,"",E12/F12)</f>
        <v>1.1253687963563914</v>
      </c>
      <c r="I12" s="230">
        <f>E12-B12</f>
        <v>12392.520000000011</v>
      </c>
      <c r="J12" s="233">
        <f>IF(B12&lt;0.00000001,"",E12/B12)</f>
        <v>1.3515001238083977</v>
      </c>
    </row>
    <row r="13" spans="1:10" ht="14.45" customHeight="1" thickBot="1" x14ac:dyDescent="0.25">
      <c r="A13" s="4" t="s">
        <v>100</v>
      </c>
      <c r="B13" s="9">
        <f>SUM(B11:B12)</f>
        <v>61559.569299999988</v>
      </c>
      <c r="C13" s="41">
        <f>SUM(C11:C12)</f>
        <v>69566.006280000016</v>
      </c>
      <c r="D13" s="12"/>
      <c r="E13" s="9">
        <f>SUM(E11:E12)</f>
        <v>76547.352969999978</v>
      </c>
      <c r="F13" s="40">
        <f>SUM(F11:F12)</f>
        <v>69566.006280000016</v>
      </c>
      <c r="G13" s="40">
        <f>E13-F13</f>
        <v>6981.3466899999621</v>
      </c>
      <c r="H13" s="235">
        <f>IF(F13&lt;0.00000001,"",E13/F13)</f>
        <v>1.1003557206072798</v>
      </c>
      <c r="I13" s="40">
        <f>SUM(I11:I12)</f>
        <v>14987.783669999993</v>
      </c>
      <c r="J13" s="235">
        <f>IF(B13&lt;0.00000001,"",E13/B13)</f>
        <v>1.2434679748482256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1.2579573943181044</v>
      </c>
      <c r="C15" s="43">
        <f>IF(C9=0,"",C13/C9)</f>
        <v>1.2231231392065558</v>
      </c>
      <c r="D15" s="12"/>
      <c r="E15" s="10">
        <f>IF(E9=0,"",E13/E9)</f>
        <v>1.2393562588838543</v>
      </c>
      <c r="F15" s="42">
        <f>IF(F9=0,"",F13/F9)</f>
        <v>1.2348880515830081</v>
      </c>
      <c r="G15" s="42">
        <f>IF(ISERROR(F15-E15),"",E15-F15)</f>
        <v>4.4682073008461831E-3</v>
      </c>
      <c r="H15" s="236">
        <f>IF(ISERROR(F15-E15),"",IF(F15&lt;0.00000001,"",E15/F15))</f>
        <v>1.0036183096071893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BD534B8B-2329-413B-9750-8C9827CFED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0.85614018893072719</v>
      </c>
      <c r="C4" s="323">
        <f t="shared" ref="C4:M4" si="0">(C10+C8)/C6</f>
        <v>1.2138630776220012</v>
      </c>
      <c r="D4" s="323">
        <f t="shared" si="0"/>
        <v>1.2077895034841992</v>
      </c>
      <c r="E4" s="323">
        <f t="shared" si="0"/>
        <v>1.2406283728237657</v>
      </c>
      <c r="F4" s="323">
        <f t="shared" si="0"/>
        <v>1.2591293869875326</v>
      </c>
      <c r="G4" s="323">
        <f t="shared" si="0"/>
        <v>1.323874064147734</v>
      </c>
      <c r="H4" s="323">
        <f t="shared" si="0"/>
        <v>1.2632322304319152</v>
      </c>
      <c r="I4" s="323">
        <f t="shared" si="0"/>
        <v>1.2754116735627499</v>
      </c>
      <c r="J4" s="323">
        <f t="shared" si="0"/>
        <v>1.2680422965611522</v>
      </c>
      <c r="K4" s="323">
        <f t="shared" si="0"/>
        <v>1.2757858242474558</v>
      </c>
      <c r="L4" s="323">
        <f t="shared" si="0"/>
        <v>1.263421231059088</v>
      </c>
      <c r="M4" s="323">
        <f t="shared" si="0"/>
        <v>1.2393561876447166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4869.0554700000102</v>
      </c>
      <c r="C5" s="323">
        <f>IF(ISERROR(VLOOKUP($A5,'Man Tab'!$A:$Q,COLUMN()+2,0)),0,VLOOKUP($A5,'Man Tab'!$A:$Q,COLUMN()+2,0))</f>
        <v>4393.0356400000101</v>
      </c>
      <c r="D5" s="323">
        <f>IF(ISERROR(VLOOKUP($A5,'Man Tab'!$A:$Q,COLUMN()+2,0)),0,VLOOKUP($A5,'Man Tab'!$A:$Q,COLUMN()+2,0))</f>
        <v>4875.95686999999</v>
      </c>
      <c r="E5" s="323">
        <f>IF(ISERROR(VLOOKUP($A5,'Man Tab'!$A:$Q,COLUMN()+2,0)),0,VLOOKUP($A5,'Man Tab'!$A:$Q,COLUMN()+2,0))</f>
        <v>5121.6671799999804</v>
      </c>
      <c r="F5" s="323">
        <f>IF(ISERROR(VLOOKUP($A5,'Man Tab'!$A:$Q,COLUMN()+2,0)),0,VLOOKUP($A5,'Man Tab'!$A:$Q,COLUMN()+2,0))</f>
        <v>4925.7142999999996</v>
      </c>
      <c r="G5" s="323">
        <f>IF(ISERROR(VLOOKUP($A5,'Man Tab'!$A:$Q,COLUMN()+2,0)),0,VLOOKUP($A5,'Man Tab'!$A:$Q,COLUMN()+2,0))</f>
        <v>4713.8834399999796</v>
      </c>
      <c r="H5" s="323">
        <f>IF(ISERROR(VLOOKUP($A5,'Man Tab'!$A:$Q,COLUMN()+2,0)),0,VLOOKUP($A5,'Man Tab'!$A:$Q,COLUMN()+2,0))</f>
        <v>5671.5901199999998</v>
      </c>
      <c r="I5" s="323">
        <f>IF(ISERROR(VLOOKUP($A5,'Man Tab'!$A:$Q,COLUMN()+2,0)),0,VLOOKUP($A5,'Man Tab'!$A:$Q,COLUMN()+2,0))</f>
        <v>4786.4810000000098</v>
      </c>
      <c r="J5" s="323">
        <f>IF(ISERROR(VLOOKUP($A5,'Man Tab'!$A:$Q,COLUMN()+2,0)),0,VLOOKUP($A5,'Man Tab'!$A:$Q,COLUMN()+2,0))</f>
        <v>4874.4719299999797</v>
      </c>
      <c r="K5" s="323">
        <f>IF(ISERROR(VLOOKUP($A5,'Man Tab'!$A:$Q,COLUMN()+2,0)),0,VLOOKUP($A5,'Man Tab'!$A:$Q,COLUMN()+2,0))</f>
        <v>5351.8704699999998</v>
      </c>
      <c r="L5" s="323">
        <f>IF(ISERROR(VLOOKUP($A5,'Man Tab'!$A:$Q,COLUMN()+2,0)),0,VLOOKUP($A5,'Man Tab'!$A:$Q,COLUMN()+2,0))</f>
        <v>6112.32629</v>
      </c>
      <c r="M5" s="323">
        <f>IF(ISERROR(VLOOKUP($A5,'Man Tab'!$A:$Q,COLUMN()+2,0)),0,VLOOKUP($A5,'Man Tab'!$A:$Q,COLUMN()+2,0))</f>
        <v>6067.7479899999898</v>
      </c>
    </row>
    <row r="6" spans="1:13" ht="14.45" customHeight="1" x14ac:dyDescent="0.2">
      <c r="A6" s="324" t="s">
        <v>97</v>
      </c>
      <c r="B6" s="325">
        <f>B5</f>
        <v>4869.0554700000102</v>
      </c>
      <c r="C6" s="325">
        <f t="shared" ref="C6:M6" si="1">C5+B6</f>
        <v>9262.0911100000194</v>
      </c>
      <c r="D6" s="325">
        <f t="shared" si="1"/>
        <v>14138.04798000001</v>
      </c>
      <c r="E6" s="325">
        <f t="shared" si="1"/>
        <v>19259.715159999992</v>
      </c>
      <c r="F6" s="325">
        <f t="shared" si="1"/>
        <v>24185.429459999992</v>
      </c>
      <c r="G6" s="325">
        <f t="shared" si="1"/>
        <v>28899.312899999972</v>
      </c>
      <c r="H6" s="325">
        <f t="shared" si="1"/>
        <v>34570.903019999969</v>
      </c>
      <c r="I6" s="325">
        <f t="shared" si="1"/>
        <v>39357.384019999976</v>
      </c>
      <c r="J6" s="325">
        <f t="shared" si="1"/>
        <v>44231.855949999954</v>
      </c>
      <c r="K6" s="325">
        <f t="shared" si="1"/>
        <v>49583.726419999955</v>
      </c>
      <c r="L6" s="325">
        <f t="shared" si="1"/>
        <v>55696.052709999953</v>
      </c>
      <c r="M6" s="325">
        <f t="shared" si="1"/>
        <v>61763.800699999942</v>
      </c>
    </row>
    <row r="7" spans="1:13" ht="14.45" customHeight="1" x14ac:dyDescent="0.2">
      <c r="A7" s="324" t="s">
        <v>125</v>
      </c>
      <c r="B7" s="324">
        <v>57.582999999999998</v>
      </c>
      <c r="C7" s="324">
        <v>219.57599999999999</v>
      </c>
      <c r="D7" s="324">
        <v>332.36399999999998</v>
      </c>
      <c r="E7" s="324">
        <v>481.21699999999998</v>
      </c>
      <c r="F7" s="324">
        <v>617.62</v>
      </c>
      <c r="G7" s="324">
        <v>794.89599999999996</v>
      </c>
      <c r="H7" s="324">
        <v>891.91499999999996</v>
      </c>
      <c r="I7" s="324">
        <v>1031.636</v>
      </c>
      <c r="J7" s="324">
        <v>1153.6220000000001</v>
      </c>
      <c r="K7" s="324">
        <v>1305.279</v>
      </c>
      <c r="L7" s="324">
        <v>1460.807</v>
      </c>
      <c r="M7" s="324">
        <v>1588.287</v>
      </c>
    </row>
    <row r="8" spans="1:13" ht="14.45" customHeight="1" x14ac:dyDescent="0.2">
      <c r="A8" s="324" t="s">
        <v>98</v>
      </c>
      <c r="B8" s="325">
        <f>B7*30</f>
        <v>1727.49</v>
      </c>
      <c r="C8" s="325">
        <f t="shared" ref="C8:M8" si="2">C7*30</f>
        <v>6587.28</v>
      </c>
      <c r="D8" s="325">
        <f t="shared" si="2"/>
        <v>9970.92</v>
      </c>
      <c r="E8" s="325">
        <f t="shared" si="2"/>
        <v>14436.51</v>
      </c>
      <c r="F8" s="325">
        <f t="shared" si="2"/>
        <v>18528.599999999999</v>
      </c>
      <c r="G8" s="325">
        <f t="shared" si="2"/>
        <v>23846.879999999997</v>
      </c>
      <c r="H8" s="325">
        <f t="shared" si="2"/>
        <v>26757.449999999997</v>
      </c>
      <c r="I8" s="325">
        <f t="shared" si="2"/>
        <v>30949.079999999998</v>
      </c>
      <c r="J8" s="325">
        <f t="shared" si="2"/>
        <v>34608.660000000003</v>
      </c>
      <c r="K8" s="325">
        <f t="shared" si="2"/>
        <v>39158.370000000003</v>
      </c>
      <c r="L8" s="325">
        <f t="shared" si="2"/>
        <v>43824.21</v>
      </c>
      <c r="M8" s="325">
        <f t="shared" si="2"/>
        <v>47648.61</v>
      </c>
    </row>
    <row r="9" spans="1:13" ht="14.45" customHeight="1" x14ac:dyDescent="0.2">
      <c r="A9" s="324" t="s">
        <v>126</v>
      </c>
      <c r="B9" s="324">
        <v>2441104.0699999994</v>
      </c>
      <c r="C9" s="324">
        <v>2214526.35</v>
      </c>
      <c r="D9" s="324">
        <v>2449235.5299999998</v>
      </c>
      <c r="E9" s="324">
        <v>2352773.1300000008</v>
      </c>
      <c r="F9" s="324">
        <v>2466345.8899999997</v>
      </c>
      <c r="G9" s="324">
        <v>2488185.8499999978</v>
      </c>
      <c r="H9" s="324">
        <v>2501458.1099999985</v>
      </c>
      <c r="I9" s="324">
        <v>2334158.0900000003</v>
      </c>
      <c r="J9" s="324">
        <v>2231417.1800000016</v>
      </c>
      <c r="K9" s="324">
        <v>2620641.0799999954</v>
      </c>
      <c r="L9" s="324">
        <v>2443520.1999999979</v>
      </c>
      <c r="M9" s="324">
        <v>2355373.0900000008</v>
      </c>
    </row>
    <row r="10" spans="1:13" ht="14.45" customHeight="1" x14ac:dyDescent="0.2">
      <c r="A10" s="324" t="s">
        <v>99</v>
      </c>
      <c r="B10" s="325">
        <f>B9/1000</f>
        <v>2441.1040699999994</v>
      </c>
      <c r="C10" s="325">
        <f t="shared" ref="C10:M10" si="3">C9/1000+B10</f>
        <v>4655.6304199999995</v>
      </c>
      <c r="D10" s="325">
        <f t="shared" si="3"/>
        <v>7104.8659499999994</v>
      </c>
      <c r="E10" s="325">
        <f t="shared" si="3"/>
        <v>9457.6390800000008</v>
      </c>
      <c r="F10" s="325">
        <f t="shared" si="3"/>
        <v>11923.984970000001</v>
      </c>
      <c r="G10" s="325">
        <f t="shared" si="3"/>
        <v>14412.170819999999</v>
      </c>
      <c r="H10" s="325">
        <f t="shared" si="3"/>
        <v>16913.628929999999</v>
      </c>
      <c r="I10" s="325">
        <f t="shared" si="3"/>
        <v>19247.78702</v>
      </c>
      <c r="J10" s="325">
        <f t="shared" si="3"/>
        <v>21479.2042</v>
      </c>
      <c r="K10" s="325">
        <f t="shared" si="3"/>
        <v>24099.845279999994</v>
      </c>
      <c r="L10" s="325">
        <f t="shared" si="3"/>
        <v>26543.365479999993</v>
      </c>
      <c r="M10" s="325">
        <f t="shared" si="3"/>
        <v>28898.738569999994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1.2348880515830081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1.2348880515830081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D02A06C-F55B-4AD4-AA83-D415DA05E80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1375</v>
      </c>
      <c r="C7" s="56">
        <v>114.583333333333</v>
      </c>
      <c r="D7" s="56">
        <v>94.076539999999994</v>
      </c>
      <c r="E7" s="56">
        <v>195.10782</v>
      </c>
      <c r="F7" s="56">
        <v>127.09161</v>
      </c>
      <c r="G7" s="56">
        <v>162.818469999999</v>
      </c>
      <c r="H7" s="56">
        <v>147.20901000000001</v>
      </c>
      <c r="I7" s="56">
        <v>97.491839999999002</v>
      </c>
      <c r="J7" s="56">
        <v>126.28919</v>
      </c>
      <c r="K7" s="56">
        <v>75.219430000000003</v>
      </c>
      <c r="L7" s="56">
        <v>123.718419999999</v>
      </c>
      <c r="M7" s="56">
        <v>99.816299999999998</v>
      </c>
      <c r="N7" s="56">
        <v>122.40103999999999</v>
      </c>
      <c r="O7" s="56">
        <v>174.22376</v>
      </c>
      <c r="P7" s="57">
        <v>1545.46343</v>
      </c>
      <c r="Q7" s="185">
        <v>1.1239734036360001</v>
      </c>
    </row>
    <row r="8" spans="1:17" ht="14.45" customHeight="1" x14ac:dyDescent="0.2">
      <c r="A8" s="19" t="s">
        <v>36</v>
      </c>
      <c r="B8" s="55">
        <v>108.76359556884501</v>
      </c>
      <c r="C8" s="56">
        <v>9.0636329640700009</v>
      </c>
      <c r="D8" s="56">
        <v>2.59</v>
      </c>
      <c r="E8" s="56">
        <v>20.260000000000002</v>
      </c>
      <c r="F8" s="56">
        <v>0</v>
      </c>
      <c r="G8" s="56">
        <v>12.519999999998999</v>
      </c>
      <c r="H8" s="56">
        <v>0</v>
      </c>
      <c r="I8" s="56">
        <v>2.099999999999</v>
      </c>
      <c r="J8" s="56">
        <v>4.2</v>
      </c>
      <c r="K8" s="56">
        <v>3.51</v>
      </c>
      <c r="L8" s="56">
        <v>14.859999999998999</v>
      </c>
      <c r="M8" s="56">
        <v>18.829999999999998</v>
      </c>
      <c r="N8" s="56">
        <v>15.65</v>
      </c>
      <c r="O8" s="56">
        <v>0.78999999999899995</v>
      </c>
      <c r="P8" s="57">
        <v>95.309999999998993</v>
      </c>
      <c r="Q8" s="185">
        <v>0.87630424041699995</v>
      </c>
    </row>
    <row r="9" spans="1:17" ht="14.45" customHeight="1" x14ac:dyDescent="0.2">
      <c r="A9" s="19" t="s">
        <v>37</v>
      </c>
      <c r="B9" s="55">
        <v>3899.44915801454</v>
      </c>
      <c r="C9" s="56">
        <v>324.95409650121201</v>
      </c>
      <c r="D9" s="56">
        <v>260.783580000001</v>
      </c>
      <c r="E9" s="56">
        <v>248.11420000000001</v>
      </c>
      <c r="F9" s="56">
        <v>181.40755999999999</v>
      </c>
      <c r="G9" s="56">
        <v>496.35641999999802</v>
      </c>
      <c r="H9" s="56">
        <v>350.72967999999997</v>
      </c>
      <c r="I9" s="56">
        <v>331.683709999999</v>
      </c>
      <c r="J9" s="56">
        <v>215.87616</v>
      </c>
      <c r="K9" s="56">
        <v>241.34638000000001</v>
      </c>
      <c r="L9" s="56">
        <v>301.44466999999901</v>
      </c>
      <c r="M9" s="56">
        <v>469.60104000000001</v>
      </c>
      <c r="N9" s="56">
        <v>398.16669999999999</v>
      </c>
      <c r="O9" s="56">
        <v>291.19733000000002</v>
      </c>
      <c r="P9" s="57">
        <v>3786.7074299999999</v>
      </c>
      <c r="Q9" s="185">
        <v>0.97108778100500004</v>
      </c>
    </row>
    <row r="10" spans="1:17" ht="14.45" customHeight="1" x14ac:dyDescent="0.2">
      <c r="A10" s="19" t="s">
        <v>38</v>
      </c>
      <c r="B10" s="55">
        <v>264.74952679768302</v>
      </c>
      <c r="C10" s="56">
        <v>22.062460566473</v>
      </c>
      <c r="D10" s="56">
        <v>21.20505</v>
      </c>
      <c r="E10" s="56">
        <v>24.938009999999998</v>
      </c>
      <c r="F10" s="56">
        <v>30.008569999999001</v>
      </c>
      <c r="G10" s="56">
        <v>29.534009999999</v>
      </c>
      <c r="H10" s="56">
        <v>33.101050000000001</v>
      </c>
      <c r="I10" s="56">
        <v>34.142209999998997</v>
      </c>
      <c r="J10" s="56">
        <v>27.767530000000001</v>
      </c>
      <c r="K10" s="56">
        <v>28.26511</v>
      </c>
      <c r="L10" s="56">
        <v>26.328389999999001</v>
      </c>
      <c r="M10" s="56">
        <v>29.105519999999999</v>
      </c>
      <c r="N10" s="56">
        <v>31.275780000000001</v>
      </c>
      <c r="O10" s="56">
        <v>24.75421</v>
      </c>
      <c r="P10" s="57">
        <v>340.42543999999998</v>
      </c>
      <c r="Q10" s="185">
        <v>1.285839654248</v>
      </c>
    </row>
    <row r="11" spans="1:17" ht="14.45" customHeight="1" x14ac:dyDescent="0.2">
      <c r="A11" s="19" t="s">
        <v>39</v>
      </c>
      <c r="B11" s="55">
        <v>684.42109853838394</v>
      </c>
      <c r="C11" s="56">
        <v>57.035091544864997</v>
      </c>
      <c r="D11" s="56">
        <v>64.675550000000001</v>
      </c>
      <c r="E11" s="56">
        <v>38.907490000000003</v>
      </c>
      <c r="F11" s="56">
        <v>66.806049999999004</v>
      </c>
      <c r="G11" s="56">
        <v>61.295709999998998</v>
      </c>
      <c r="H11" s="56">
        <v>57.360990000000001</v>
      </c>
      <c r="I11" s="56">
        <v>53.805809999998999</v>
      </c>
      <c r="J11" s="56">
        <v>57.471069999999997</v>
      </c>
      <c r="K11" s="56">
        <v>72.371260000000007</v>
      </c>
      <c r="L11" s="56">
        <v>34.356879999999002</v>
      </c>
      <c r="M11" s="56">
        <v>59.40766</v>
      </c>
      <c r="N11" s="56">
        <v>115.32210000000001</v>
      </c>
      <c r="O11" s="56">
        <v>54.343489999999001</v>
      </c>
      <c r="P11" s="57">
        <v>736.12405999999999</v>
      </c>
      <c r="Q11" s="185">
        <v>1.0755426178</v>
      </c>
    </row>
    <row r="12" spans="1:17" ht="14.45" customHeight="1" x14ac:dyDescent="0.2">
      <c r="A12" s="19" t="s">
        <v>40</v>
      </c>
      <c r="B12" s="55">
        <v>34.275258225343002</v>
      </c>
      <c r="C12" s="56">
        <v>2.8562715187780001</v>
      </c>
      <c r="D12" s="56">
        <v>1.76</v>
      </c>
      <c r="E12" s="56">
        <v>2.02</v>
      </c>
      <c r="F12" s="56">
        <v>6.9840999999989997</v>
      </c>
      <c r="G12" s="56">
        <v>7.7629999999989998</v>
      </c>
      <c r="H12" s="56">
        <v>1.9895</v>
      </c>
      <c r="I12" s="56">
        <v>1.19672</v>
      </c>
      <c r="J12" s="56">
        <v>1.0324</v>
      </c>
      <c r="K12" s="56">
        <v>0.18876000000000001</v>
      </c>
      <c r="L12" s="56">
        <v>10.792310000000001</v>
      </c>
      <c r="M12" s="56">
        <v>0.18496000000000001</v>
      </c>
      <c r="N12" s="56">
        <v>1.7195499999999999</v>
      </c>
      <c r="O12" s="56">
        <v>2.69</v>
      </c>
      <c r="P12" s="57">
        <v>38.321299999998999</v>
      </c>
      <c r="Q12" s="185">
        <v>1.1180455519270001</v>
      </c>
    </row>
    <row r="13" spans="1:17" ht="14.45" customHeight="1" x14ac:dyDescent="0.2">
      <c r="A13" s="19" t="s">
        <v>41</v>
      </c>
      <c r="B13" s="55">
        <v>1060</v>
      </c>
      <c r="C13" s="56">
        <v>88.333333333333002</v>
      </c>
      <c r="D13" s="56">
        <v>80.31353</v>
      </c>
      <c r="E13" s="56">
        <v>79.161469999999994</v>
      </c>
      <c r="F13" s="56">
        <v>86.487009999999003</v>
      </c>
      <c r="G13" s="56">
        <v>96.258409999999003</v>
      </c>
      <c r="H13" s="56">
        <v>112.04666</v>
      </c>
      <c r="I13" s="56">
        <v>99.577629999999004</v>
      </c>
      <c r="J13" s="56">
        <v>66.083359999999999</v>
      </c>
      <c r="K13" s="56">
        <v>81.942809999999994</v>
      </c>
      <c r="L13" s="56">
        <v>88.570129999998997</v>
      </c>
      <c r="M13" s="56">
        <v>81.184259999999995</v>
      </c>
      <c r="N13" s="56">
        <v>160.92121</v>
      </c>
      <c r="O13" s="56">
        <v>50.841489999998998</v>
      </c>
      <c r="P13" s="57">
        <v>1083.38797</v>
      </c>
      <c r="Q13" s="185">
        <v>1.0220641226410001</v>
      </c>
    </row>
    <row r="14" spans="1:17" ht="14.45" customHeight="1" x14ac:dyDescent="0.2">
      <c r="A14" s="19" t="s">
        <v>42</v>
      </c>
      <c r="B14" s="55">
        <v>2517.2744554955898</v>
      </c>
      <c r="C14" s="56">
        <v>209.772871291299</v>
      </c>
      <c r="D14" s="56">
        <v>314.67000000000098</v>
      </c>
      <c r="E14" s="56">
        <v>253.80500000000001</v>
      </c>
      <c r="F14" s="56">
        <v>237.539999999999</v>
      </c>
      <c r="G14" s="56">
        <v>194.79799999999901</v>
      </c>
      <c r="H14" s="56">
        <v>185.934</v>
      </c>
      <c r="I14" s="56">
        <v>154.670999999999</v>
      </c>
      <c r="J14" s="56">
        <v>149.93299999999999</v>
      </c>
      <c r="K14" s="56">
        <v>151.07300000000001</v>
      </c>
      <c r="L14" s="56">
        <v>156.61999999999901</v>
      </c>
      <c r="M14" s="56">
        <v>208.77</v>
      </c>
      <c r="N14" s="56">
        <v>232.215</v>
      </c>
      <c r="O14" s="56">
        <v>268.15134999999998</v>
      </c>
      <c r="P14" s="57">
        <v>2508.1803500000001</v>
      </c>
      <c r="Q14" s="185">
        <v>0.99638732062900004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1126.0419839541501</v>
      </c>
      <c r="C17" s="56">
        <v>93.836831996178006</v>
      </c>
      <c r="D17" s="56">
        <v>41.030520000000003</v>
      </c>
      <c r="E17" s="56">
        <v>16.078990000000001</v>
      </c>
      <c r="F17" s="56">
        <v>203.74650999999901</v>
      </c>
      <c r="G17" s="56">
        <v>95.262479999999002</v>
      </c>
      <c r="H17" s="56">
        <v>29.199850000000001</v>
      </c>
      <c r="I17" s="56">
        <v>44.728519999999001</v>
      </c>
      <c r="J17" s="56">
        <v>31.08277</v>
      </c>
      <c r="K17" s="56">
        <v>48.920099999999998</v>
      </c>
      <c r="L17" s="56">
        <v>109.81244</v>
      </c>
      <c r="M17" s="56">
        <v>411.66307</v>
      </c>
      <c r="N17" s="56">
        <v>92.856170000000006</v>
      </c>
      <c r="O17" s="56">
        <v>184.03807</v>
      </c>
      <c r="P17" s="57">
        <v>1308.41949</v>
      </c>
      <c r="Q17" s="185">
        <v>1.161963326984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18.02</v>
      </c>
      <c r="F18" s="56">
        <v>0</v>
      </c>
      <c r="G18" s="56">
        <v>1.5179999999989999</v>
      </c>
      <c r="H18" s="56">
        <v>0</v>
      </c>
      <c r="I18" s="56">
        <v>1.4899999999989999</v>
      </c>
      <c r="J18" s="56">
        <v>18.300999999999998</v>
      </c>
      <c r="K18" s="56">
        <v>0</v>
      </c>
      <c r="L18" s="56">
        <v>0</v>
      </c>
      <c r="M18" s="56">
        <v>0</v>
      </c>
      <c r="N18" s="56">
        <v>13.797000000000001</v>
      </c>
      <c r="O18" s="56">
        <v>0</v>
      </c>
      <c r="P18" s="57">
        <v>53.125999999999998</v>
      </c>
      <c r="Q18" s="185" t="s">
        <v>329</v>
      </c>
    </row>
    <row r="19" spans="1:17" ht="14.45" customHeight="1" x14ac:dyDescent="0.2">
      <c r="A19" s="19" t="s">
        <v>47</v>
      </c>
      <c r="B19" s="55">
        <v>1617.25648369639</v>
      </c>
      <c r="C19" s="56">
        <v>134.77137364136601</v>
      </c>
      <c r="D19" s="56">
        <v>147.41461000000001</v>
      </c>
      <c r="E19" s="56">
        <v>114.4225</v>
      </c>
      <c r="F19" s="56">
        <v>229.31339999999901</v>
      </c>
      <c r="G19" s="56">
        <v>212.50018999999901</v>
      </c>
      <c r="H19" s="56">
        <v>213.89035999999999</v>
      </c>
      <c r="I19" s="56">
        <v>190.121209999999</v>
      </c>
      <c r="J19" s="56">
        <v>167.91784999999999</v>
      </c>
      <c r="K19" s="56">
        <v>166.24634</v>
      </c>
      <c r="L19" s="56">
        <v>184.00728999999899</v>
      </c>
      <c r="M19" s="56">
        <v>232.40405999999999</v>
      </c>
      <c r="N19" s="56">
        <v>312.41309000000001</v>
      </c>
      <c r="O19" s="56">
        <v>402.06889000000001</v>
      </c>
      <c r="P19" s="57">
        <v>2572.7197900000001</v>
      </c>
      <c r="Q19" s="185">
        <v>1.590792688689</v>
      </c>
    </row>
    <row r="20" spans="1:17" ht="14.45" customHeight="1" x14ac:dyDescent="0.2">
      <c r="A20" s="19" t="s">
        <v>48</v>
      </c>
      <c r="B20" s="55">
        <v>41253.624922000003</v>
      </c>
      <c r="C20" s="56">
        <v>3437.8020768333399</v>
      </c>
      <c r="D20" s="56">
        <v>3670.0218400000099</v>
      </c>
      <c r="E20" s="56">
        <v>3207.7004000000102</v>
      </c>
      <c r="F20" s="56">
        <v>3501.0119299999901</v>
      </c>
      <c r="G20" s="56">
        <v>3580.4545399999802</v>
      </c>
      <c r="H20" s="56">
        <v>3610.1676200000002</v>
      </c>
      <c r="I20" s="56">
        <v>3538.3379399999899</v>
      </c>
      <c r="J20" s="56">
        <v>4641.10023</v>
      </c>
      <c r="K20" s="56">
        <v>3709.19787000001</v>
      </c>
      <c r="L20" s="56">
        <v>3599.8552999999802</v>
      </c>
      <c r="M20" s="56">
        <v>3540.9897799999999</v>
      </c>
      <c r="N20" s="56">
        <v>4271.1716500000002</v>
      </c>
      <c r="O20" s="56">
        <v>4373.75233999999</v>
      </c>
      <c r="P20" s="57">
        <v>45243.761440000002</v>
      </c>
      <c r="Q20" s="185">
        <v>1.096722082618</v>
      </c>
    </row>
    <row r="21" spans="1:17" ht="14.45" customHeight="1" x14ac:dyDescent="0.2">
      <c r="A21" s="20" t="s">
        <v>49</v>
      </c>
      <c r="B21" s="55">
        <v>2274.99999999997</v>
      </c>
      <c r="C21" s="56">
        <v>189.58333333333101</v>
      </c>
      <c r="D21" s="56">
        <v>165.24930000000001</v>
      </c>
      <c r="E21" s="56">
        <v>164.53831</v>
      </c>
      <c r="F21" s="56">
        <v>164.53729999999999</v>
      </c>
      <c r="G21" s="56">
        <v>164.537329999999</v>
      </c>
      <c r="H21" s="56">
        <v>164.53629000000001</v>
      </c>
      <c r="I21" s="56">
        <v>164.53628999999901</v>
      </c>
      <c r="J21" s="56">
        <v>164.53629000000001</v>
      </c>
      <c r="K21" s="56">
        <v>164.53629000000001</v>
      </c>
      <c r="L21" s="56">
        <v>223.10628999999901</v>
      </c>
      <c r="M21" s="56">
        <v>197.39628999999999</v>
      </c>
      <c r="N21" s="56">
        <v>199.18128999999999</v>
      </c>
      <c r="O21" s="56">
        <v>199.18029000000001</v>
      </c>
      <c r="P21" s="57">
        <v>2135.87156</v>
      </c>
      <c r="Q21" s="185">
        <v>0.93884464175799998</v>
      </c>
    </row>
    <row r="22" spans="1:17" ht="14.45" customHeight="1" x14ac:dyDescent="0.2">
      <c r="A22" s="19" t="s">
        <v>50</v>
      </c>
      <c r="B22" s="55">
        <v>118</v>
      </c>
      <c r="C22" s="56">
        <v>9.833333333333</v>
      </c>
      <c r="D22" s="56">
        <v>0</v>
      </c>
      <c r="E22" s="56">
        <v>9.7949999999999999</v>
      </c>
      <c r="F22" s="56">
        <v>19.825849999999001</v>
      </c>
      <c r="G22" s="56">
        <v>6.0499999999989997</v>
      </c>
      <c r="H22" s="56">
        <v>7.35</v>
      </c>
      <c r="I22" s="56">
        <v>0</v>
      </c>
      <c r="J22" s="56">
        <v>0</v>
      </c>
      <c r="K22" s="56">
        <v>42.948349999999998</v>
      </c>
      <c r="L22" s="56">
        <v>0</v>
      </c>
      <c r="M22" s="56">
        <v>0</v>
      </c>
      <c r="N22" s="56">
        <v>141.34735000000001</v>
      </c>
      <c r="O22" s="56">
        <v>38.72</v>
      </c>
      <c r="P22" s="57">
        <v>266.03654999999998</v>
      </c>
      <c r="Q22" s="185">
        <v>2.254547033898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9.0949470177292804E-13</v>
      </c>
      <c r="D24" s="56">
        <v>5.2649499999989997</v>
      </c>
      <c r="E24" s="56">
        <v>0.16644999999999999</v>
      </c>
      <c r="F24" s="56">
        <v>21.196979999997001</v>
      </c>
      <c r="G24" s="56">
        <v>6.19999999E-4</v>
      </c>
      <c r="H24" s="56">
        <v>12.199289999997999</v>
      </c>
      <c r="I24" s="56">
        <v>5.5999999999999995E-4</v>
      </c>
      <c r="J24" s="56">
        <v>-7.3000000099999996E-4</v>
      </c>
      <c r="K24" s="56">
        <v>0.71530000000000005</v>
      </c>
      <c r="L24" s="56">
        <v>0.99980999999999998</v>
      </c>
      <c r="M24" s="56">
        <v>2.5175299999999998</v>
      </c>
      <c r="N24" s="56">
        <v>3.8883599999989999</v>
      </c>
      <c r="O24" s="56">
        <v>2.9967700000000002</v>
      </c>
      <c r="P24" s="57">
        <v>49.945889999997</v>
      </c>
      <c r="Q24" s="185"/>
    </row>
    <row r="25" spans="1:17" ht="14.45" customHeight="1" x14ac:dyDescent="0.2">
      <c r="A25" s="21" t="s">
        <v>53</v>
      </c>
      <c r="B25" s="58">
        <v>56333.856482290903</v>
      </c>
      <c r="C25" s="59">
        <v>4694.4880401909104</v>
      </c>
      <c r="D25" s="59">
        <v>4869.0554700000102</v>
      </c>
      <c r="E25" s="59">
        <v>4393.0356400000101</v>
      </c>
      <c r="F25" s="59">
        <v>4875.95686999999</v>
      </c>
      <c r="G25" s="59">
        <v>5121.6671799999804</v>
      </c>
      <c r="H25" s="59">
        <v>4925.7142999999996</v>
      </c>
      <c r="I25" s="59">
        <v>4713.8834399999796</v>
      </c>
      <c r="J25" s="59">
        <v>5671.5901199999998</v>
      </c>
      <c r="K25" s="59">
        <v>4786.4810000000098</v>
      </c>
      <c r="L25" s="59">
        <v>4874.4719299999797</v>
      </c>
      <c r="M25" s="59">
        <v>5351.8704699999998</v>
      </c>
      <c r="N25" s="59">
        <v>6112.32629</v>
      </c>
      <c r="O25" s="59">
        <v>6067.7479899999898</v>
      </c>
      <c r="P25" s="60">
        <v>61763.8007</v>
      </c>
      <c r="Q25" s="186">
        <v>1.096388647196</v>
      </c>
    </row>
    <row r="26" spans="1:17" ht="14.45" customHeight="1" x14ac:dyDescent="0.2">
      <c r="A26" s="19" t="s">
        <v>54</v>
      </c>
      <c r="B26" s="55">
        <v>6836.3027392334998</v>
      </c>
      <c r="C26" s="56">
        <v>569.69189493612498</v>
      </c>
      <c r="D26" s="56">
        <v>575.18590000000097</v>
      </c>
      <c r="E26" s="56">
        <v>584.18593999999996</v>
      </c>
      <c r="F26" s="56">
        <v>574.030450000001</v>
      </c>
      <c r="G26" s="56">
        <v>635.47942999999998</v>
      </c>
      <c r="H26" s="56">
        <v>546.35842000000002</v>
      </c>
      <c r="I26" s="56">
        <v>759.90776000000005</v>
      </c>
      <c r="J26" s="56">
        <v>626.83672999999999</v>
      </c>
      <c r="K26" s="56">
        <v>523.43472999999994</v>
      </c>
      <c r="L26" s="56">
        <v>520.72929999999997</v>
      </c>
      <c r="M26" s="56">
        <v>593.50539000000003</v>
      </c>
      <c r="N26" s="56">
        <v>413.733</v>
      </c>
      <c r="O26" s="56">
        <v>562.28671000000099</v>
      </c>
      <c r="P26" s="57">
        <v>6915.6737599999997</v>
      </c>
      <c r="Q26" s="185">
        <v>1.01161022614</v>
      </c>
    </row>
    <row r="27" spans="1:17" ht="14.45" customHeight="1" x14ac:dyDescent="0.2">
      <c r="A27" s="22" t="s">
        <v>55</v>
      </c>
      <c r="B27" s="58">
        <v>63170.159221524402</v>
      </c>
      <c r="C27" s="59">
        <v>5264.1799351270402</v>
      </c>
      <c r="D27" s="59">
        <v>5444.2413700000097</v>
      </c>
      <c r="E27" s="59">
        <v>4977.2215800000104</v>
      </c>
      <c r="F27" s="59">
        <v>5449.9873199999902</v>
      </c>
      <c r="G27" s="59">
        <v>5757.1466099999798</v>
      </c>
      <c r="H27" s="59">
        <v>5472.0727200000001</v>
      </c>
      <c r="I27" s="59">
        <v>5473.7911999999797</v>
      </c>
      <c r="J27" s="59">
        <v>6298.4268499999998</v>
      </c>
      <c r="K27" s="59">
        <v>5309.9157300000097</v>
      </c>
      <c r="L27" s="59">
        <v>5395.2012299999797</v>
      </c>
      <c r="M27" s="59">
        <v>5945.3758600000001</v>
      </c>
      <c r="N27" s="59">
        <v>6526.0592900000001</v>
      </c>
      <c r="O27" s="59">
        <v>6630.0346999999902</v>
      </c>
      <c r="P27" s="60">
        <v>68679.474459999896</v>
      </c>
      <c r="Q27" s="186">
        <v>1.0872138887459999</v>
      </c>
    </row>
    <row r="28" spans="1:17" ht="14.45" customHeight="1" x14ac:dyDescent="0.2">
      <c r="A28" s="20" t="s">
        <v>56</v>
      </c>
      <c r="B28" s="55">
        <v>3006.2798068851498</v>
      </c>
      <c r="C28" s="56">
        <v>250.52331724042901</v>
      </c>
      <c r="D28" s="56">
        <v>83.230450000000005</v>
      </c>
      <c r="E28" s="56">
        <v>140.57069999999999</v>
      </c>
      <c r="F28" s="56">
        <v>279.45836000000003</v>
      </c>
      <c r="G28" s="56">
        <v>126.99484</v>
      </c>
      <c r="H28" s="56">
        <v>345.51299</v>
      </c>
      <c r="I28" s="56">
        <v>314.84773000000001</v>
      </c>
      <c r="J28" s="56">
        <v>94.805999999999997</v>
      </c>
      <c r="K28" s="56">
        <v>96.106549999999004</v>
      </c>
      <c r="L28" s="56">
        <v>258.98817000000003</v>
      </c>
      <c r="M28" s="56">
        <v>297.667519999999</v>
      </c>
      <c r="N28" s="56">
        <v>328.00986999999998</v>
      </c>
      <c r="O28" s="56">
        <v>173.43380999999999</v>
      </c>
      <c r="P28" s="57">
        <v>2539.6269900000002</v>
      </c>
      <c r="Q28" s="185">
        <v>0.84477399082500004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CD9C197-1785-475F-91F4-F80EB064F7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48103.424790762198</v>
      </c>
      <c r="C6" s="702">
        <v>56875.717620000098</v>
      </c>
      <c r="D6" s="703">
        <v>8772.2928292379202</v>
      </c>
      <c r="E6" s="704">
        <v>1.18236316577</v>
      </c>
      <c r="F6" s="702">
        <v>56333.856482290903</v>
      </c>
      <c r="G6" s="703">
        <v>56333.856482290903</v>
      </c>
      <c r="H6" s="705">
        <v>6067.7479899999898</v>
      </c>
      <c r="I6" s="702">
        <v>61763.8007</v>
      </c>
      <c r="J6" s="703">
        <v>5429.9442177090204</v>
      </c>
      <c r="K6" s="706">
        <v>1.096388647196</v>
      </c>
    </row>
    <row r="7" spans="1:11" ht="14.45" customHeight="1" thickBot="1" x14ac:dyDescent="0.25">
      <c r="A7" s="721" t="s">
        <v>332</v>
      </c>
      <c r="B7" s="702">
        <v>10199.969443592599</v>
      </c>
      <c r="C7" s="702">
        <v>9531.4775000000209</v>
      </c>
      <c r="D7" s="703">
        <v>-668.49194359262003</v>
      </c>
      <c r="E7" s="704">
        <v>0.93446137782100003</v>
      </c>
      <c r="F7" s="702">
        <v>9943.9330926403909</v>
      </c>
      <c r="G7" s="703">
        <v>9943.9330926403909</v>
      </c>
      <c r="H7" s="705">
        <v>866.98839999999905</v>
      </c>
      <c r="I7" s="702">
        <v>10134.17872</v>
      </c>
      <c r="J7" s="703">
        <v>190.24562735960501</v>
      </c>
      <c r="K7" s="706">
        <v>1.0191318289839999</v>
      </c>
    </row>
    <row r="8" spans="1:11" ht="14.45" customHeight="1" thickBot="1" x14ac:dyDescent="0.25">
      <c r="A8" s="722" t="s">
        <v>333</v>
      </c>
      <c r="B8" s="702">
        <v>7967.9929169398702</v>
      </c>
      <c r="C8" s="702">
        <v>7339.4395000000104</v>
      </c>
      <c r="D8" s="703">
        <v>-628.55341693985997</v>
      </c>
      <c r="E8" s="704">
        <v>0.92111521389399997</v>
      </c>
      <c r="F8" s="702">
        <v>7426.6586371447902</v>
      </c>
      <c r="G8" s="703">
        <v>7426.6586371447902</v>
      </c>
      <c r="H8" s="705">
        <v>598.83704999999895</v>
      </c>
      <c r="I8" s="702">
        <v>7625.9983699999902</v>
      </c>
      <c r="J8" s="703">
        <v>199.33973285519801</v>
      </c>
      <c r="K8" s="706">
        <v>1.0268411061539999</v>
      </c>
    </row>
    <row r="9" spans="1:11" ht="14.45" customHeight="1" thickBot="1" x14ac:dyDescent="0.25">
      <c r="A9" s="723" t="s">
        <v>334</v>
      </c>
      <c r="B9" s="707">
        <v>0</v>
      </c>
      <c r="C9" s="707">
        <v>4.9999999999998803E-5</v>
      </c>
      <c r="D9" s="708">
        <v>4.9999999999998803E-5</v>
      </c>
      <c r="E9" s="709" t="s">
        <v>329</v>
      </c>
      <c r="F9" s="707">
        <v>0</v>
      </c>
      <c r="G9" s="708">
        <v>0</v>
      </c>
      <c r="H9" s="710">
        <v>-3.2299999999999998E-3</v>
      </c>
      <c r="I9" s="707">
        <v>-5.2599999999999999E-3</v>
      </c>
      <c r="J9" s="708">
        <v>-5.2599999999999999E-3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4.9999999999998803E-5</v>
      </c>
      <c r="D10" s="703">
        <v>4.9999999999998803E-5</v>
      </c>
      <c r="E10" s="712" t="s">
        <v>329</v>
      </c>
      <c r="F10" s="702">
        <v>0</v>
      </c>
      <c r="G10" s="703">
        <v>0</v>
      </c>
      <c r="H10" s="705">
        <v>-3.2299999999999998E-3</v>
      </c>
      <c r="I10" s="702">
        <v>-5.2599999999999999E-3</v>
      </c>
      <c r="J10" s="703">
        <v>-5.2599999999999999E-3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1355</v>
      </c>
      <c r="C11" s="707">
        <v>1424.7701300000001</v>
      </c>
      <c r="D11" s="708">
        <v>69.770130000002993</v>
      </c>
      <c r="E11" s="714">
        <v>1.051490870848</v>
      </c>
      <c r="F11" s="707">
        <v>1375</v>
      </c>
      <c r="G11" s="708">
        <v>1375</v>
      </c>
      <c r="H11" s="710">
        <v>174.22376</v>
      </c>
      <c r="I11" s="707">
        <v>1545.46343</v>
      </c>
      <c r="J11" s="708">
        <v>170.463429999998</v>
      </c>
      <c r="K11" s="715">
        <v>1.1239734036360001</v>
      </c>
    </row>
    <row r="12" spans="1:11" ht="14.45" customHeight="1" thickBot="1" x14ac:dyDescent="0.25">
      <c r="A12" s="724" t="s">
        <v>337</v>
      </c>
      <c r="B12" s="702">
        <v>870</v>
      </c>
      <c r="C12" s="702">
        <v>766.08523000000196</v>
      </c>
      <c r="D12" s="703">
        <v>-103.914769999998</v>
      </c>
      <c r="E12" s="704">
        <v>0.88055773563200002</v>
      </c>
      <c r="F12" s="702">
        <v>770</v>
      </c>
      <c r="G12" s="703">
        <v>770</v>
      </c>
      <c r="H12" s="705">
        <v>92.600659999998996</v>
      </c>
      <c r="I12" s="702">
        <v>837.91924999999901</v>
      </c>
      <c r="J12" s="703">
        <v>67.919249999998001</v>
      </c>
      <c r="K12" s="706">
        <v>1.0882068181810001</v>
      </c>
    </row>
    <row r="13" spans="1:11" ht="14.45" customHeight="1" thickBot="1" x14ac:dyDescent="0.25">
      <c r="A13" s="724" t="s">
        <v>338</v>
      </c>
      <c r="B13" s="702">
        <v>20</v>
      </c>
      <c r="C13" s="702">
        <v>14.57545</v>
      </c>
      <c r="D13" s="703">
        <v>-5.4245499999989999</v>
      </c>
      <c r="E13" s="704">
        <v>0.72877250000000005</v>
      </c>
      <c r="F13" s="702">
        <v>20</v>
      </c>
      <c r="G13" s="703">
        <v>20</v>
      </c>
      <c r="H13" s="705">
        <v>11.361359999999999</v>
      </c>
      <c r="I13" s="702">
        <v>13.8751</v>
      </c>
      <c r="J13" s="703">
        <v>-6.1249000000000002</v>
      </c>
      <c r="K13" s="706">
        <v>0.69375499999900003</v>
      </c>
    </row>
    <row r="14" spans="1:11" ht="14.45" customHeight="1" thickBot="1" x14ac:dyDescent="0.25">
      <c r="A14" s="724" t="s">
        <v>339</v>
      </c>
      <c r="B14" s="702">
        <v>60</v>
      </c>
      <c r="C14" s="702">
        <v>65.643289999999993</v>
      </c>
      <c r="D14" s="703">
        <v>5.6432900000000004</v>
      </c>
      <c r="E14" s="704">
        <v>1.094054833333</v>
      </c>
      <c r="F14" s="702">
        <v>75</v>
      </c>
      <c r="G14" s="703">
        <v>75</v>
      </c>
      <c r="H14" s="705">
        <v>8.4385999999989991</v>
      </c>
      <c r="I14" s="702">
        <v>55.995989999998997</v>
      </c>
      <c r="J14" s="703">
        <v>-19.004010000000001</v>
      </c>
      <c r="K14" s="706">
        <v>0.746613199999</v>
      </c>
    </row>
    <row r="15" spans="1:11" ht="14.45" customHeight="1" thickBot="1" x14ac:dyDescent="0.25">
      <c r="A15" s="724" t="s">
        <v>340</v>
      </c>
      <c r="B15" s="702">
        <v>10</v>
      </c>
      <c r="C15" s="702">
        <v>0</v>
      </c>
      <c r="D15" s="703">
        <v>-10</v>
      </c>
      <c r="E15" s="704">
        <v>0</v>
      </c>
      <c r="F15" s="702">
        <v>5</v>
      </c>
      <c r="G15" s="703">
        <v>5</v>
      </c>
      <c r="H15" s="705">
        <v>26.61496</v>
      </c>
      <c r="I15" s="702">
        <v>113.40206000000001</v>
      </c>
      <c r="J15" s="703">
        <v>108.40206000000001</v>
      </c>
      <c r="K15" s="706">
        <v>22.680412</v>
      </c>
    </row>
    <row r="16" spans="1:11" ht="14.45" customHeight="1" thickBot="1" x14ac:dyDescent="0.25">
      <c r="A16" s="724" t="s">
        <v>341</v>
      </c>
      <c r="B16" s="702">
        <v>0</v>
      </c>
      <c r="C16" s="702">
        <v>3.036</v>
      </c>
      <c r="D16" s="703">
        <v>3.036</v>
      </c>
      <c r="E16" s="712" t="s">
        <v>342</v>
      </c>
      <c r="F16" s="702">
        <v>5</v>
      </c>
      <c r="G16" s="703">
        <v>5</v>
      </c>
      <c r="H16" s="705">
        <v>0</v>
      </c>
      <c r="I16" s="702">
        <v>0</v>
      </c>
      <c r="J16" s="703">
        <v>-5</v>
      </c>
      <c r="K16" s="706">
        <v>0</v>
      </c>
    </row>
    <row r="17" spans="1:11" ht="14.45" customHeight="1" thickBot="1" x14ac:dyDescent="0.25">
      <c r="A17" s="724" t="s">
        <v>343</v>
      </c>
      <c r="B17" s="702">
        <v>20</v>
      </c>
      <c r="C17" s="702">
        <v>110.88629</v>
      </c>
      <c r="D17" s="703">
        <v>90.886290000000002</v>
      </c>
      <c r="E17" s="704">
        <v>5.5443144999999996</v>
      </c>
      <c r="F17" s="702">
        <v>110</v>
      </c>
      <c r="G17" s="703">
        <v>110</v>
      </c>
      <c r="H17" s="705">
        <v>17.606819999999999</v>
      </c>
      <c r="I17" s="702">
        <v>168.54580999999999</v>
      </c>
      <c r="J17" s="703">
        <v>58.545809999999001</v>
      </c>
      <c r="K17" s="706">
        <v>1.5322346363629999</v>
      </c>
    </row>
    <row r="18" spans="1:11" ht="14.45" customHeight="1" thickBot="1" x14ac:dyDescent="0.25">
      <c r="A18" s="724" t="s">
        <v>344</v>
      </c>
      <c r="B18" s="702">
        <v>280</v>
      </c>
      <c r="C18" s="702">
        <v>296.18914000000098</v>
      </c>
      <c r="D18" s="703">
        <v>16.189139999999998</v>
      </c>
      <c r="E18" s="704">
        <v>1.0578183571419999</v>
      </c>
      <c r="F18" s="702">
        <v>260</v>
      </c>
      <c r="G18" s="703">
        <v>260</v>
      </c>
      <c r="H18" s="705">
        <v>13.92553</v>
      </c>
      <c r="I18" s="702">
        <v>258.91075000000001</v>
      </c>
      <c r="J18" s="703">
        <v>-1.0892500000000001</v>
      </c>
      <c r="K18" s="706">
        <v>0.99581057692300001</v>
      </c>
    </row>
    <row r="19" spans="1:11" ht="14.45" customHeight="1" thickBot="1" x14ac:dyDescent="0.25">
      <c r="A19" s="724" t="s">
        <v>345</v>
      </c>
      <c r="B19" s="702">
        <v>10</v>
      </c>
      <c r="C19" s="702">
        <v>103.57322000000001</v>
      </c>
      <c r="D19" s="703">
        <v>93.573220000000006</v>
      </c>
      <c r="E19" s="704">
        <v>10.357322</v>
      </c>
      <c r="F19" s="702">
        <v>50</v>
      </c>
      <c r="G19" s="703">
        <v>50</v>
      </c>
      <c r="H19" s="705">
        <v>0.19139999999999999</v>
      </c>
      <c r="I19" s="702">
        <v>42.015719999999</v>
      </c>
      <c r="J19" s="703">
        <v>-7.98428</v>
      </c>
      <c r="K19" s="706">
        <v>0.84031439999900004</v>
      </c>
    </row>
    <row r="20" spans="1:11" ht="14.45" customHeight="1" thickBot="1" x14ac:dyDescent="0.25">
      <c r="A20" s="724" t="s">
        <v>346</v>
      </c>
      <c r="B20" s="702">
        <v>85</v>
      </c>
      <c r="C20" s="702">
        <v>64.781509999999997</v>
      </c>
      <c r="D20" s="703">
        <v>-20.218489999999001</v>
      </c>
      <c r="E20" s="704">
        <v>0.76213541176400001</v>
      </c>
      <c r="F20" s="702">
        <v>80</v>
      </c>
      <c r="G20" s="703">
        <v>80</v>
      </c>
      <c r="H20" s="705">
        <v>3.4844300000000001</v>
      </c>
      <c r="I20" s="702">
        <v>54.798749999999998</v>
      </c>
      <c r="J20" s="703">
        <v>-25.201250000000002</v>
      </c>
      <c r="K20" s="706">
        <v>0.684984374999</v>
      </c>
    </row>
    <row r="21" spans="1:11" ht="14.45" customHeight="1" thickBot="1" x14ac:dyDescent="0.25">
      <c r="A21" s="723" t="s">
        <v>347</v>
      </c>
      <c r="B21" s="707">
        <v>180.89496111093499</v>
      </c>
      <c r="C21" s="707">
        <v>105.285</v>
      </c>
      <c r="D21" s="708">
        <v>-75.609961110933995</v>
      </c>
      <c r="E21" s="714">
        <v>0.58202284548600003</v>
      </c>
      <c r="F21" s="707">
        <v>108.76359556884501</v>
      </c>
      <c r="G21" s="708">
        <v>108.76359556884501</v>
      </c>
      <c r="H21" s="710">
        <v>0.78999999999899995</v>
      </c>
      <c r="I21" s="707">
        <v>95.309999999998993</v>
      </c>
      <c r="J21" s="708">
        <v>-13.453595568845</v>
      </c>
      <c r="K21" s="715">
        <v>0.87630424041699995</v>
      </c>
    </row>
    <row r="22" spans="1:11" ht="14.45" customHeight="1" thickBot="1" x14ac:dyDescent="0.25">
      <c r="A22" s="724" t="s">
        <v>348</v>
      </c>
      <c r="B22" s="702">
        <v>165.151212668771</v>
      </c>
      <c r="C22" s="702">
        <v>89.745000000000005</v>
      </c>
      <c r="D22" s="703">
        <v>-75.406212668769996</v>
      </c>
      <c r="E22" s="704">
        <v>0.54341108702600005</v>
      </c>
      <c r="F22" s="702">
        <v>92.344831122339997</v>
      </c>
      <c r="G22" s="703">
        <v>92.344831122339997</v>
      </c>
      <c r="H22" s="705">
        <v>0</v>
      </c>
      <c r="I22" s="702">
        <v>84.8</v>
      </c>
      <c r="J22" s="703">
        <v>-7.5448311223399998</v>
      </c>
      <c r="K22" s="706">
        <v>0.91829720157899997</v>
      </c>
    </row>
    <row r="23" spans="1:11" ht="14.45" customHeight="1" thickBot="1" x14ac:dyDescent="0.25">
      <c r="A23" s="724" t="s">
        <v>349</v>
      </c>
      <c r="B23" s="702">
        <v>15.743748442164</v>
      </c>
      <c r="C23" s="702">
        <v>15.54</v>
      </c>
      <c r="D23" s="703">
        <v>-0.20374844216400001</v>
      </c>
      <c r="E23" s="704">
        <v>0.98705845415899995</v>
      </c>
      <c r="F23" s="702">
        <v>16.418764446503999</v>
      </c>
      <c r="G23" s="703">
        <v>16.418764446503999</v>
      </c>
      <c r="H23" s="705">
        <v>0.78999999999899995</v>
      </c>
      <c r="I23" s="702">
        <v>10.51</v>
      </c>
      <c r="J23" s="703">
        <v>-5.9087644465039997</v>
      </c>
      <c r="K23" s="706">
        <v>0.64012124872300002</v>
      </c>
    </row>
    <row r="24" spans="1:11" ht="14.45" customHeight="1" thickBot="1" x14ac:dyDescent="0.25">
      <c r="A24" s="723" t="s">
        <v>350</v>
      </c>
      <c r="B24" s="707">
        <v>4220.4548339379098</v>
      </c>
      <c r="C24" s="707">
        <v>3623.72768000001</v>
      </c>
      <c r="D24" s="708">
        <v>-596.727153937906</v>
      </c>
      <c r="E24" s="714">
        <v>0.85861070016899999</v>
      </c>
      <c r="F24" s="707">
        <v>3899.44915801454</v>
      </c>
      <c r="G24" s="708">
        <v>3899.44915801454</v>
      </c>
      <c r="H24" s="710">
        <v>291.19733000000002</v>
      </c>
      <c r="I24" s="707">
        <v>3786.7074299999999</v>
      </c>
      <c r="J24" s="708">
        <v>-112.741728014543</v>
      </c>
      <c r="K24" s="715">
        <v>0.97108778100500004</v>
      </c>
    </row>
    <row r="25" spans="1:11" ht="14.45" customHeight="1" thickBot="1" x14ac:dyDescent="0.25">
      <c r="A25" s="724" t="s">
        <v>351</v>
      </c>
      <c r="B25" s="702">
        <v>1080</v>
      </c>
      <c r="C25" s="702">
        <v>658.704350000001</v>
      </c>
      <c r="D25" s="703">
        <v>-421.295649999999</v>
      </c>
      <c r="E25" s="704">
        <v>0.60991143518500002</v>
      </c>
      <c r="F25" s="702">
        <v>880</v>
      </c>
      <c r="G25" s="703">
        <v>880</v>
      </c>
      <c r="H25" s="705">
        <v>113.94232</v>
      </c>
      <c r="I25" s="702">
        <v>775.93408999999895</v>
      </c>
      <c r="J25" s="703">
        <v>-104.065910000001</v>
      </c>
      <c r="K25" s="706">
        <v>0.88174328409000002</v>
      </c>
    </row>
    <row r="26" spans="1:11" ht="14.45" customHeight="1" thickBot="1" x14ac:dyDescent="0.25">
      <c r="A26" s="724" t="s">
        <v>352</v>
      </c>
      <c r="B26" s="702">
        <v>10</v>
      </c>
      <c r="C26" s="702">
        <v>8.0885899999999999</v>
      </c>
      <c r="D26" s="703">
        <v>-1.911409999999</v>
      </c>
      <c r="E26" s="704">
        <v>0.80885899999999999</v>
      </c>
      <c r="F26" s="702">
        <v>10</v>
      </c>
      <c r="G26" s="703">
        <v>10</v>
      </c>
      <c r="H26" s="705">
        <v>0</v>
      </c>
      <c r="I26" s="702">
        <v>0.99499000000000004</v>
      </c>
      <c r="J26" s="703">
        <v>-9.0050100000000004</v>
      </c>
      <c r="K26" s="706">
        <v>9.9499000000000004E-2</v>
      </c>
    </row>
    <row r="27" spans="1:11" ht="14.45" customHeight="1" thickBot="1" x14ac:dyDescent="0.25">
      <c r="A27" s="724" t="s">
        <v>353</v>
      </c>
      <c r="B27" s="702">
        <v>5</v>
      </c>
      <c r="C27" s="702">
        <v>0</v>
      </c>
      <c r="D27" s="703">
        <v>-5</v>
      </c>
      <c r="E27" s="704">
        <v>0</v>
      </c>
      <c r="F27" s="702">
        <v>0</v>
      </c>
      <c r="G27" s="703">
        <v>0</v>
      </c>
      <c r="H27" s="705">
        <v>0</v>
      </c>
      <c r="I27" s="702">
        <v>0.29436000000000001</v>
      </c>
      <c r="J27" s="703">
        <v>0.29436000000000001</v>
      </c>
      <c r="K27" s="713" t="s">
        <v>342</v>
      </c>
    </row>
    <row r="28" spans="1:11" ht="14.45" customHeight="1" thickBot="1" x14ac:dyDescent="0.25">
      <c r="A28" s="724" t="s">
        <v>354</v>
      </c>
      <c r="B28" s="702">
        <v>420</v>
      </c>
      <c r="C28" s="702">
        <v>425.60602000000102</v>
      </c>
      <c r="D28" s="703">
        <v>5.60602</v>
      </c>
      <c r="E28" s="704">
        <v>1.013347666666</v>
      </c>
      <c r="F28" s="702">
        <v>489.97968153746598</v>
      </c>
      <c r="G28" s="703">
        <v>489.97968153746598</v>
      </c>
      <c r="H28" s="705">
        <v>8.7870799999989995</v>
      </c>
      <c r="I28" s="702">
        <v>414.75725999999997</v>
      </c>
      <c r="J28" s="703">
        <v>-75.222421537466005</v>
      </c>
      <c r="K28" s="706">
        <v>0.84647848804299997</v>
      </c>
    </row>
    <row r="29" spans="1:11" ht="14.45" customHeight="1" thickBot="1" x14ac:dyDescent="0.25">
      <c r="A29" s="724" t="s">
        <v>355</v>
      </c>
      <c r="B29" s="702">
        <v>545</v>
      </c>
      <c r="C29" s="702">
        <v>460.30219000000102</v>
      </c>
      <c r="D29" s="703">
        <v>-84.697809999998995</v>
      </c>
      <c r="E29" s="704">
        <v>0.84459117431099995</v>
      </c>
      <c r="F29" s="702">
        <v>539.84711283854904</v>
      </c>
      <c r="G29" s="703">
        <v>539.84711283854904</v>
      </c>
      <c r="H29" s="705">
        <v>23.197679999999998</v>
      </c>
      <c r="I29" s="702">
        <v>483.40616</v>
      </c>
      <c r="J29" s="703">
        <v>-56.440952838548</v>
      </c>
      <c r="K29" s="706">
        <v>0.89545011634500005</v>
      </c>
    </row>
    <row r="30" spans="1:11" ht="14.45" customHeight="1" thickBot="1" x14ac:dyDescent="0.25">
      <c r="A30" s="724" t="s">
        <v>356</v>
      </c>
      <c r="B30" s="702">
        <v>35</v>
      </c>
      <c r="C30" s="702">
        <v>39.637999999999998</v>
      </c>
      <c r="D30" s="703">
        <v>4.6379999999999999</v>
      </c>
      <c r="E30" s="704">
        <v>1.132514285714</v>
      </c>
      <c r="F30" s="702">
        <v>40</v>
      </c>
      <c r="G30" s="703">
        <v>40</v>
      </c>
      <c r="H30" s="705">
        <v>0</v>
      </c>
      <c r="I30" s="702">
        <v>37.914250000000003</v>
      </c>
      <c r="J30" s="703">
        <v>-2.08575</v>
      </c>
      <c r="K30" s="706">
        <v>0.94785624999999996</v>
      </c>
    </row>
    <row r="31" spans="1:11" ht="14.45" customHeight="1" thickBot="1" x14ac:dyDescent="0.25">
      <c r="A31" s="724" t="s">
        <v>357</v>
      </c>
      <c r="B31" s="702">
        <v>420</v>
      </c>
      <c r="C31" s="702">
        <v>405.963490000001</v>
      </c>
      <c r="D31" s="703">
        <v>-14.036509999999</v>
      </c>
      <c r="E31" s="704">
        <v>0.96657973809499997</v>
      </c>
      <c r="F31" s="702">
        <v>509.62236363852497</v>
      </c>
      <c r="G31" s="703">
        <v>509.62236363852497</v>
      </c>
      <c r="H31" s="705">
        <v>3.105</v>
      </c>
      <c r="I31" s="702">
        <v>576.13698999999895</v>
      </c>
      <c r="J31" s="703">
        <v>66.514626361474001</v>
      </c>
      <c r="K31" s="706">
        <v>1.130517479426</v>
      </c>
    </row>
    <row r="32" spans="1:11" ht="14.45" customHeight="1" thickBot="1" x14ac:dyDescent="0.25">
      <c r="A32" s="724" t="s">
        <v>358</v>
      </c>
      <c r="B32" s="702">
        <v>30</v>
      </c>
      <c r="C32" s="702">
        <v>36.791040000000002</v>
      </c>
      <c r="D32" s="703">
        <v>6.7910399999999997</v>
      </c>
      <c r="E32" s="704">
        <v>1.2263679999999999</v>
      </c>
      <c r="F32" s="702">
        <v>35</v>
      </c>
      <c r="G32" s="703">
        <v>35</v>
      </c>
      <c r="H32" s="705">
        <v>2.79</v>
      </c>
      <c r="I32" s="702">
        <v>38.363309999998997</v>
      </c>
      <c r="J32" s="703">
        <v>3.3633099999990002</v>
      </c>
      <c r="K32" s="706">
        <v>1.0960945714279999</v>
      </c>
    </row>
    <row r="33" spans="1:11" ht="14.45" customHeight="1" thickBot="1" x14ac:dyDescent="0.25">
      <c r="A33" s="724" t="s">
        <v>359</v>
      </c>
      <c r="B33" s="702">
        <v>200</v>
      </c>
      <c r="C33" s="702">
        <v>221.01885999999999</v>
      </c>
      <c r="D33" s="703">
        <v>21.01886</v>
      </c>
      <c r="E33" s="704">
        <v>1.1050943</v>
      </c>
      <c r="F33" s="702">
        <v>220</v>
      </c>
      <c r="G33" s="703">
        <v>220</v>
      </c>
      <c r="H33" s="705">
        <v>22.694600000000001</v>
      </c>
      <c r="I33" s="702">
        <v>255.60219000000001</v>
      </c>
      <c r="J33" s="703">
        <v>35.602189999998998</v>
      </c>
      <c r="K33" s="706">
        <v>1.1618281363630001</v>
      </c>
    </row>
    <row r="34" spans="1:11" ht="14.45" customHeight="1" thickBot="1" x14ac:dyDescent="0.25">
      <c r="A34" s="724" t="s">
        <v>360</v>
      </c>
      <c r="B34" s="702">
        <v>9</v>
      </c>
      <c r="C34" s="702">
        <v>0</v>
      </c>
      <c r="D34" s="703">
        <v>-9</v>
      </c>
      <c r="E34" s="704">
        <v>0</v>
      </c>
      <c r="F34" s="702">
        <v>0</v>
      </c>
      <c r="G34" s="703">
        <v>0</v>
      </c>
      <c r="H34" s="705">
        <v>0</v>
      </c>
      <c r="I34" s="702">
        <v>0</v>
      </c>
      <c r="J34" s="703">
        <v>0</v>
      </c>
      <c r="K34" s="706">
        <v>12</v>
      </c>
    </row>
    <row r="35" spans="1:11" ht="14.45" customHeight="1" thickBot="1" x14ac:dyDescent="0.25">
      <c r="A35" s="724" t="s">
        <v>361</v>
      </c>
      <c r="B35" s="702">
        <v>5</v>
      </c>
      <c r="C35" s="702">
        <v>1.6709499999999999</v>
      </c>
      <c r="D35" s="703">
        <v>-3.3290500000000001</v>
      </c>
      <c r="E35" s="704">
        <v>0.33418999999999999</v>
      </c>
      <c r="F35" s="702">
        <v>0</v>
      </c>
      <c r="G35" s="703">
        <v>0</v>
      </c>
      <c r="H35" s="705">
        <v>0.45710000000000001</v>
      </c>
      <c r="I35" s="702">
        <v>1.1088199999999999</v>
      </c>
      <c r="J35" s="703">
        <v>1.1088199999999999</v>
      </c>
      <c r="K35" s="713" t="s">
        <v>329</v>
      </c>
    </row>
    <row r="36" spans="1:11" ht="14.45" customHeight="1" thickBot="1" x14ac:dyDescent="0.25">
      <c r="A36" s="724" t="s">
        <v>362</v>
      </c>
      <c r="B36" s="702">
        <v>0</v>
      </c>
      <c r="C36" s="702">
        <v>0</v>
      </c>
      <c r="D36" s="703">
        <v>0</v>
      </c>
      <c r="E36" s="704">
        <v>1</v>
      </c>
      <c r="F36" s="702">
        <v>0</v>
      </c>
      <c r="G36" s="703">
        <v>0</v>
      </c>
      <c r="H36" s="705">
        <v>0</v>
      </c>
      <c r="I36" s="702">
        <v>39.929999999998998</v>
      </c>
      <c r="J36" s="703">
        <v>39.929999999998998</v>
      </c>
      <c r="K36" s="713" t="s">
        <v>342</v>
      </c>
    </row>
    <row r="37" spans="1:11" ht="14.45" customHeight="1" thickBot="1" x14ac:dyDescent="0.25">
      <c r="A37" s="724" t="s">
        <v>363</v>
      </c>
      <c r="B37" s="702">
        <v>311</v>
      </c>
      <c r="C37" s="702">
        <v>230.54528999999999</v>
      </c>
      <c r="D37" s="703">
        <v>-80.454709999998997</v>
      </c>
      <c r="E37" s="704">
        <v>0.74130318327900002</v>
      </c>
      <c r="F37" s="702">
        <v>0</v>
      </c>
      <c r="G37" s="703">
        <v>0</v>
      </c>
      <c r="H37" s="705">
        <v>0</v>
      </c>
      <c r="I37" s="702">
        <v>0</v>
      </c>
      <c r="J37" s="703">
        <v>0</v>
      </c>
      <c r="K37" s="713" t="s">
        <v>329</v>
      </c>
    </row>
    <row r="38" spans="1:11" ht="14.45" customHeight="1" thickBot="1" x14ac:dyDescent="0.25">
      <c r="A38" s="724" t="s">
        <v>364</v>
      </c>
      <c r="B38" s="702">
        <v>1150.4548339379101</v>
      </c>
      <c r="C38" s="702">
        <v>1135.3988999999999</v>
      </c>
      <c r="D38" s="703">
        <v>-15.055933937909</v>
      </c>
      <c r="E38" s="704">
        <v>0.98691305951800001</v>
      </c>
      <c r="F38" s="702">
        <v>1175</v>
      </c>
      <c r="G38" s="703">
        <v>1175</v>
      </c>
      <c r="H38" s="705">
        <v>116.22355</v>
      </c>
      <c r="I38" s="702">
        <v>1162.2650100000001</v>
      </c>
      <c r="J38" s="703">
        <v>-12.734990000001</v>
      </c>
      <c r="K38" s="706">
        <v>0.98916171063799996</v>
      </c>
    </row>
    <row r="39" spans="1:11" ht="14.45" customHeight="1" thickBot="1" x14ac:dyDescent="0.25">
      <c r="A39" s="723" t="s">
        <v>365</v>
      </c>
      <c r="B39" s="707">
        <v>253.880425278286</v>
      </c>
      <c r="C39" s="707">
        <v>274.59533000000101</v>
      </c>
      <c r="D39" s="708">
        <v>20.714904721713999</v>
      </c>
      <c r="E39" s="714">
        <v>1.0815931543320001</v>
      </c>
      <c r="F39" s="707">
        <v>264.74952679768302</v>
      </c>
      <c r="G39" s="708">
        <v>264.74952679768302</v>
      </c>
      <c r="H39" s="710">
        <v>24.75421</v>
      </c>
      <c r="I39" s="707">
        <v>340.42543999999998</v>
      </c>
      <c r="J39" s="708">
        <v>75.675913202317005</v>
      </c>
      <c r="K39" s="715">
        <v>1.285839654248</v>
      </c>
    </row>
    <row r="40" spans="1:11" ht="14.45" customHeight="1" thickBot="1" x14ac:dyDescent="0.25">
      <c r="A40" s="724" t="s">
        <v>366</v>
      </c>
      <c r="B40" s="702">
        <v>195.917530030004</v>
      </c>
      <c r="C40" s="702">
        <v>224.57391999999999</v>
      </c>
      <c r="D40" s="703">
        <v>28.656389969995999</v>
      </c>
      <c r="E40" s="704">
        <v>1.1462676155910001</v>
      </c>
      <c r="F40" s="702">
        <v>214.24916265924401</v>
      </c>
      <c r="G40" s="703">
        <v>214.24916265924401</v>
      </c>
      <c r="H40" s="705">
        <v>18.547740000000001</v>
      </c>
      <c r="I40" s="702">
        <v>273.58273000000003</v>
      </c>
      <c r="J40" s="703">
        <v>59.333567340755003</v>
      </c>
      <c r="K40" s="706">
        <v>1.276937219283</v>
      </c>
    </row>
    <row r="41" spans="1:11" ht="14.45" customHeight="1" thickBot="1" x14ac:dyDescent="0.25">
      <c r="A41" s="724" t="s">
        <v>367</v>
      </c>
      <c r="B41" s="702">
        <v>57.962895248281001</v>
      </c>
      <c r="C41" s="702">
        <v>50.021410000000003</v>
      </c>
      <c r="D41" s="703">
        <v>-7.9414852482810003</v>
      </c>
      <c r="E41" s="704">
        <v>0.86299019028799995</v>
      </c>
      <c r="F41" s="702">
        <v>50.500364138438002</v>
      </c>
      <c r="G41" s="703">
        <v>50.500364138438002</v>
      </c>
      <c r="H41" s="705">
        <v>6.2064699999990003</v>
      </c>
      <c r="I41" s="702">
        <v>66.842709999999997</v>
      </c>
      <c r="J41" s="703">
        <v>16.342345861561</v>
      </c>
      <c r="K41" s="706">
        <v>1.323608475708</v>
      </c>
    </row>
    <row r="42" spans="1:11" ht="14.45" customHeight="1" thickBot="1" x14ac:dyDescent="0.25">
      <c r="A42" s="723" t="s">
        <v>368</v>
      </c>
      <c r="B42" s="707">
        <v>723.818094542484</v>
      </c>
      <c r="C42" s="707">
        <v>765.66111000000103</v>
      </c>
      <c r="D42" s="708">
        <v>41.843015457516998</v>
      </c>
      <c r="E42" s="714">
        <v>1.057808744728</v>
      </c>
      <c r="F42" s="707">
        <v>684.42109853838394</v>
      </c>
      <c r="G42" s="708">
        <v>684.42109853838394</v>
      </c>
      <c r="H42" s="710">
        <v>54.343489999999001</v>
      </c>
      <c r="I42" s="707">
        <v>736.12405999999999</v>
      </c>
      <c r="J42" s="708">
        <v>51.702961461614997</v>
      </c>
      <c r="K42" s="715">
        <v>1.0755426178</v>
      </c>
    </row>
    <row r="43" spans="1:11" ht="14.45" customHeight="1" thickBot="1" x14ac:dyDescent="0.25">
      <c r="A43" s="724" t="s">
        <v>369</v>
      </c>
      <c r="B43" s="702">
        <v>0</v>
      </c>
      <c r="C43" s="702">
        <v>53.69059</v>
      </c>
      <c r="D43" s="703">
        <v>53.69059</v>
      </c>
      <c r="E43" s="712" t="s">
        <v>329</v>
      </c>
      <c r="F43" s="702">
        <v>0</v>
      </c>
      <c r="G43" s="703">
        <v>0</v>
      </c>
      <c r="H43" s="705">
        <v>5.4449999999990002</v>
      </c>
      <c r="I43" s="702">
        <v>25.618970000000001</v>
      </c>
      <c r="J43" s="703">
        <v>25.618970000000001</v>
      </c>
      <c r="K43" s="713" t="s">
        <v>329</v>
      </c>
    </row>
    <row r="44" spans="1:11" ht="14.45" customHeight="1" thickBot="1" x14ac:dyDescent="0.25">
      <c r="A44" s="724" t="s">
        <v>370</v>
      </c>
      <c r="B44" s="702">
        <v>75</v>
      </c>
      <c r="C44" s="702">
        <v>63.648560000000003</v>
      </c>
      <c r="D44" s="703">
        <v>-11.351439999999</v>
      </c>
      <c r="E44" s="704">
        <v>0.84864746666599999</v>
      </c>
      <c r="F44" s="702">
        <v>70</v>
      </c>
      <c r="G44" s="703">
        <v>70</v>
      </c>
      <c r="H44" s="705">
        <v>4.2374299999999998</v>
      </c>
      <c r="I44" s="702">
        <v>85.541989999999998</v>
      </c>
      <c r="J44" s="703">
        <v>15.54199</v>
      </c>
      <c r="K44" s="706">
        <v>1.2220284285709999</v>
      </c>
    </row>
    <row r="45" spans="1:11" ht="14.45" customHeight="1" thickBot="1" x14ac:dyDescent="0.25">
      <c r="A45" s="724" t="s">
        <v>371</v>
      </c>
      <c r="B45" s="702">
        <v>282.16551396686998</v>
      </c>
      <c r="C45" s="702">
        <v>252.46655999999999</v>
      </c>
      <c r="D45" s="703">
        <v>-29.698953966868999</v>
      </c>
      <c r="E45" s="704">
        <v>0.89474633682399995</v>
      </c>
      <c r="F45" s="702">
        <v>270</v>
      </c>
      <c r="G45" s="703">
        <v>270</v>
      </c>
      <c r="H45" s="705">
        <v>33.728659999999998</v>
      </c>
      <c r="I45" s="702">
        <v>284.80507999999998</v>
      </c>
      <c r="J45" s="703">
        <v>14.805079999999</v>
      </c>
      <c r="K45" s="706">
        <v>1.054833629629</v>
      </c>
    </row>
    <row r="46" spans="1:11" ht="14.45" customHeight="1" thickBot="1" x14ac:dyDescent="0.25">
      <c r="A46" s="724" t="s">
        <v>372</v>
      </c>
      <c r="B46" s="702">
        <v>55</v>
      </c>
      <c r="C46" s="702">
        <v>43.354930000000003</v>
      </c>
      <c r="D46" s="703">
        <v>-11.645069999999</v>
      </c>
      <c r="E46" s="704">
        <v>0.78827145454500003</v>
      </c>
      <c r="F46" s="702">
        <v>55</v>
      </c>
      <c r="G46" s="703">
        <v>55</v>
      </c>
      <c r="H46" s="705">
        <v>2.5459299999999998</v>
      </c>
      <c r="I46" s="702">
        <v>60.67165</v>
      </c>
      <c r="J46" s="703">
        <v>5.6716499999990004</v>
      </c>
      <c r="K46" s="706">
        <v>1.10312090909</v>
      </c>
    </row>
    <row r="47" spans="1:11" ht="14.45" customHeight="1" thickBot="1" x14ac:dyDescent="0.25">
      <c r="A47" s="724" t="s">
        <v>373</v>
      </c>
      <c r="B47" s="702">
        <v>30.829069152814</v>
      </c>
      <c r="C47" s="702">
        <v>16.13175</v>
      </c>
      <c r="D47" s="703">
        <v>-14.697319152814</v>
      </c>
      <c r="E47" s="704">
        <v>0.52326425815900002</v>
      </c>
      <c r="F47" s="702">
        <v>15.451789313759001</v>
      </c>
      <c r="G47" s="703">
        <v>15.451789313759001</v>
      </c>
      <c r="H47" s="705">
        <v>1.069</v>
      </c>
      <c r="I47" s="702">
        <v>12.03867</v>
      </c>
      <c r="J47" s="703">
        <v>-3.4131193137590001</v>
      </c>
      <c r="K47" s="706">
        <v>0.77911171033600002</v>
      </c>
    </row>
    <row r="48" spans="1:11" ht="14.45" customHeight="1" thickBot="1" x14ac:dyDescent="0.25">
      <c r="A48" s="724" t="s">
        <v>374</v>
      </c>
      <c r="B48" s="702">
        <v>0.34769400680599999</v>
      </c>
      <c r="C48" s="702">
        <v>1.4653400000000001</v>
      </c>
      <c r="D48" s="703">
        <v>1.1176459931930001</v>
      </c>
      <c r="E48" s="704">
        <v>4.2144528560010004</v>
      </c>
      <c r="F48" s="702">
        <v>0</v>
      </c>
      <c r="G48" s="703">
        <v>0</v>
      </c>
      <c r="H48" s="705">
        <v>0</v>
      </c>
      <c r="I48" s="702">
        <v>1.7905500000000001</v>
      </c>
      <c r="J48" s="703">
        <v>1.7905500000000001</v>
      </c>
      <c r="K48" s="713" t="s">
        <v>329</v>
      </c>
    </row>
    <row r="49" spans="1:11" ht="14.45" customHeight="1" thickBot="1" x14ac:dyDescent="0.25">
      <c r="A49" s="724" t="s">
        <v>375</v>
      </c>
      <c r="B49" s="702">
        <v>0</v>
      </c>
      <c r="C49" s="702">
        <v>4.8050300000000004</v>
      </c>
      <c r="D49" s="703">
        <v>4.8050300000000004</v>
      </c>
      <c r="E49" s="712" t="s">
        <v>329</v>
      </c>
      <c r="F49" s="702">
        <v>0</v>
      </c>
      <c r="G49" s="703">
        <v>0</v>
      </c>
      <c r="H49" s="705">
        <v>0</v>
      </c>
      <c r="I49" s="702">
        <v>5.1642799999999998</v>
      </c>
      <c r="J49" s="703">
        <v>5.1642799999999998</v>
      </c>
      <c r="K49" s="713" t="s">
        <v>329</v>
      </c>
    </row>
    <row r="50" spans="1:11" ht="14.45" customHeight="1" thickBot="1" x14ac:dyDescent="0.25">
      <c r="A50" s="724" t="s">
        <v>376</v>
      </c>
      <c r="B50" s="702">
        <v>1.009000568122</v>
      </c>
      <c r="C50" s="702">
        <v>0.26168999999999998</v>
      </c>
      <c r="D50" s="703">
        <v>-0.74731056812200003</v>
      </c>
      <c r="E50" s="704">
        <v>0.25935565178800002</v>
      </c>
      <c r="F50" s="702">
        <v>0</v>
      </c>
      <c r="G50" s="703">
        <v>0</v>
      </c>
      <c r="H50" s="705">
        <v>0</v>
      </c>
      <c r="I50" s="702">
        <v>0.16771</v>
      </c>
      <c r="J50" s="703">
        <v>0.16771</v>
      </c>
      <c r="K50" s="713" t="s">
        <v>329</v>
      </c>
    </row>
    <row r="51" spans="1:11" ht="14.45" customHeight="1" thickBot="1" x14ac:dyDescent="0.25">
      <c r="A51" s="724" t="s">
        <v>377</v>
      </c>
      <c r="B51" s="702">
        <v>160</v>
      </c>
      <c r="C51" s="702">
        <v>125.93376000000001</v>
      </c>
      <c r="D51" s="703">
        <v>-34.066239999998999</v>
      </c>
      <c r="E51" s="704">
        <v>0.78708599999999995</v>
      </c>
      <c r="F51" s="702">
        <v>150</v>
      </c>
      <c r="G51" s="703">
        <v>150</v>
      </c>
      <c r="H51" s="705">
        <v>0.94489999999899998</v>
      </c>
      <c r="I51" s="702">
        <v>108.71568000000001</v>
      </c>
      <c r="J51" s="703">
        <v>-41.284320000000001</v>
      </c>
      <c r="K51" s="706">
        <v>0.72477119999999995</v>
      </c>
    </row>
    <row r="52" spans="1:11" ht="14.45" customHeight="1" thickBot="1" x14ac:dyDescent="0.25">
      <c r="A52" s="724" t="s">
        <v>378</v>
      </c>
      <c r="B52" s="702">
        <v>17.204713342028001</v>
      </c>
      <c r="C52" s="702">
        <v>24.045010000000001</v>
      </c>
      <c r="D52" s="703">
        <v>6.8402966579709998</v>
      </c>
      <c r="E52" s="704">
        <v>1.397582715967</v>
      </c>
      <c r="F52" s="702">
        <v>23.969309224623</v>
      </c>
      <c r="G52" s="703">
        <v>23.969309224623</v>
      </c>
      <c r="H52" s="705">
        <v>0.38114999999999999</v>
      </c>
      <c r="I52" s="702">
        <v>25.37913</v>
      </c>
      <c r="J52" s="703">
        <v>1.4098207753759999</v>
      </c>
      <c r="K52" s="706">
        <v>1.058817747402</v>
      </c>
    </row>
    <row r="53" spans="1:11" ht="14.45" customHeight="1" thickBot="1" x14ac:dyDescent="0.25">
      <c r="A53" s="724" t="s">
        <v>379</v>
      </c>
      <c r="B53" s="702">
        <v>0</v>
      </c>
      <c r="C53" s="702">
        <v>39.289319999999996</v>
      </c>
      <c r="D53" s="703">
        <v>39.289319999999996</v>
      </c>
      <c r="E53" s="712" t="s">
        <v>329</v>
      </c>
      <c r="F53" s="702">
        <v>0</v>
      </c>
      <c r="G53" s="703">
        <v>0</v>
      </c>
      <c r="H53" s="705">
        <v>0</v>
      </c>
      <c r="I53" s="702">
        <v>10.32686</v>
      </c>
      <c r="J53" s="703">
        <v>10.32686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0</v>
      </c>
      <c r="C54" s="702">
        <v>39.596040000000002</v>
      </c>
      <c r="D54" s="703">
        <v>39.596040000000002</v>
      </c>
      <c r="E54" s="712" t="s">
        <v>329</v>
      </c>
      <c r="F54" s="702">
        <v>0</v>
      </c>
      <c r="G54" s="703">
        <v>0</v>
      </c>
      <c r="H54" s="705">
        <v>0</v>
      </c>
      <c r="I54" s="702">
        <v>2.9039999999999999</v>
      </c>
      <c r="J54" s="703">
        <v>2.9039999999999999</v>
      </c>
      <c r="K54" s="713" t="s">
        <v>329</v>
      </c>
    </row>
    <row r="55" spans="1:11" ht="14.45" customHeight="1" thickBot="1" x14ac:dyDescent="0.25">
      <c r="A55" s="724" t="s">
        <v>381</v>
      </c>
      <c r="B55" s="702">
        <v>100</v>
      </c>
      <c r="C55" s="702">
        <v>100.97253000000001</v>
      </c>
      <c r="D55" s="703">
        <v>0.97253000000000001</v>
      </c>
      <c r="E55" s="704">
        <v>1.0097252999999999</v>
      </c>
      <c r="F55" s="702">
        <v>100</v>
      </c>
      <c r="G55" s="703">
        <v>100</v>
      </c>
      <c r="H55" s="705">
        <v>5.9914199999989997</v>
      </c>
      <c r="I55" s="702">
        <v>112.99948999999999</v>
      </c>
      <c r="J55" s="703">
        <v>12.99949</v>
      </c>
      <c r="K55" s="706">
        <v>1.1299949</v>
      </c>
    </row>
    <row r="56" spans="1:11" ht="14.45" customHeight="1" thickBot="1" x14ac:dyDescent="0.25">
      <c r="A56" s="724" t="s">
        <v>382</v>
      </c>
      <c r="B56" s="702">
        <v>2.2621035058430001</v>
      </c>
      <c r="C56" s="702">
        <v>0</v>
      </c>
      <c r="D56" s="703">
        <v>-2.2621035058430001</v>
      </c>
      <c r="E56" s="704">
        <v>0</v>
      </c>
      <c r="F56" s="702">
        <v>0</v>
      </c>
      <c r="G56" s="703">
        <v>0</v>
      </c>
      <c r="H56" s="705">
        <v>0</v>
      </c>
      <c r="I56" s="702">
        <v>0</v>
      </c>
      <c r="J56" s="703">
        <v>0</v>
      </c>
      <c r="K56" s="706">
        <v>12</v>
      </c>
    </row>
    <row r="57" spans="1:11" ht="14.45" customHeight="1" thickBot="1" x14ac:dyDescent="0.25">
      <c r="A57" s="723" t="s">
        <v>383</v>
      </c>
      <c r="B57" s="707">
        <v>80.860750162361995</v>
      </c>
      <c r="C57" s="707">
        <v>56.286580000000001</v>
      </c>
      <c r="D57" s="708">
        <v>-24.574170162362002</v>
      </c>
      <c r="E57" s="714">
        <v>0.69609272591399995</v>
      </c>
      <c r="F57" s="707">
        <v>34.275258225343002</v>
      </c>
      <c r="G57" s="708">
        <v>34.275258225343002</v>
      </c>
      <c r="H57" s="710">
        <v>2.69</v>
      </c>
      <c r="I57" s="707">
        <v>38.321299999998999</v>
      </c>
      <c r="J57" s="708">
        <v>4.0460417746559996</v>
      </c>
      <c r="K57" s="715">
        <v>1.1180455519270001</v>
      </c>
    </row>
    <row r="58" spans="1:11" ht="14.45" customHeight="1" thickBot="1" x14ac:dyDescent="0.25">
      <c r="A58" s="724" t="s">
        <v>384</v>
      </c>
      <c r="B58" s="702">
        <v>0</v>
      </c>
      <c r="C58" s="702">
        <v>7.1905999999999999</v>
      </c>
      <c r="D58" s="703">
        <v>7.1905999999999999</v>
      </c>
      <c r="E58" s="712" t="s">
        <v>329</v>
      </c>
      <c r="F58" s="702">
        <v>0</v>
      </c>
      <c r="G58" s="703">
        <v>0</v>
      </c>
      <c r="H58" s="705">
        <v>0</v>
      </c>
      <c r="I58" s="702">
        <v>10.0463</v>
      </c>
      <c r="J58" s="703">
        <v>10.0463</v>
      </c>
      <c r="K58" s="713" t="s">
        <v>329</v>
      </c>
    </row>
    <row r="59" spans="1:11" ht="14.45" customHeight="1" thickBot="1" x14ac:dyDescent="0.25">
      <c r="A59" s="724" t="s">
        <v>385</v>
      </c>
      <c r="B59" s="702">
        <v>42.019232385861002</v>
      </c>
      <c r="C59" s="702">
        <v>16.939509999999999</v>
      </c>
      <c r="D59" s="703">
        <v>-25.079722385861</v>
      </c>
      <c r="E59" s="704">
        <v>0.40313706458100002</v>
      </c>
      <c r="F59" s="702">
        <v>17.978415816881999</v>
      </c>
      <c r="G59" s="703">
        <v>17.978415816881999</v>
      </c>
      <c r="H59" s="705">
        <v>1.2705</v>
      </c>
      <c r="I59" s="702">
        <v>11.0115</v>
      </c>
      <c r="J59" s="703">
        <v>-6.9669158168819996</v>
      </c>
      <c r="K59" s="706">
        <v>0.61248444313200001</v>
      </c>
    </row>
    <row r="60" spans="1:11" ht="14.45" customHeight="1" thickBot="1" x14ac:dyDescent="0.25">
      <c r="A60" s="724" t="s">
        <v>386</v>
      </c>
      <c r="B60" s="702">
        <v>4.2457572682120004</v>
      </c>
      <c r="C60" s="702">
        <v>3.2320000000000002</v>
      </c>
      <c r="D60" s="703">
        <v>-1.013757268212</v>
      </c>
      <c r="E60" s="704">
        <v>0.76123051691999999</v>
      </c>
      <c r="F60" s="702">
        <v>0.838559418226</v>
      </c>
      <c r="G60" s="703">
        <v>0.838559418226</v>
      </c>
      <c r="H60" s="705">
        <v>0</v>
      </c>
      <c r="I60" s="702">
        <v>1.764</v>
      </c>
      <c r="J60" s="703">
        <v>0.92544058177300004</v>
      </c>
      <c r="K60" s="706">
        <v>2.10360764146</v>
      </c>
    </row>
    <row r="61" spans="1:11" ht="14.45" customHeight="1" thickBot="1" x14ac:dyDescent="0.25">
      <c r="A61" s="724" t="s">
        <v>387</v>
      </c>
      <c r="B61" s="702">
        <v>21.998627447398</v>
      </c>
      <c r="C61" s="702">
        <v>23.304200000000002</v>
      </c>
      <c r="D61" s="703">
        <v>1.305572552601</v>
      </c>
      <c r="E61" s="704">
        <v>1.0593479095780001</v>
      </c>
      <c r="F61" s="702">
        <v>8.166617062557</v>
      </c>
      <c r="G61" s="703">
        <v>8.166617062557</v>
      </c>
      <c r="H61" s="705">
        <v>1.36</v>
      </c>
      <c r="I61" s="702">
        <v>12.77826</v>
      </c>
      <c r="J61" s="703">
        <v>4.6116429374420003</v>
      </c>
      <c r="K61" s="706">
        <v>1.56469440187</v>
      </c>
    </row>
    <row r="62" spans="1:11" ht="14.45" customHeight="1" thickBot="1" x14ac:dyDescent="0.25">
      <c r="A62" s="724" t="s">
        <v>388</v>
      </c>
      <c r="B62" s="702">
        <v>12.59713306089</v>
      </c>
      <c r="C62" s="702">
        <v>5.6202699999999997</v>
      </c>
      <c r="D62" s="703">
        <v>-6.9768630608900004</v>
      </c>
      <c r="E62" s="704">
        <v>0.44615469034299998</v>
      </c>
      <c r="F62" s="702">
        <v>5.3350272851479996</v>
      </c>
      <c r="G62" s="703">
        <v>5.3350272851479996</v>
      </c>
      <c r="H62" s="705">
        <v>5.9499999998999999E-2</v>
      </c>
      <c r="I62" s="702">
        <v>2.7212399999999999</v>
      </c>
      <c r="J62" s="703">
        <v>-2.6137872851480002</v>
      </c>
      <c r="K62" s="706">
        <v>0.51007049346699995</v>
      </c>
    </row>
    <row r="63" spans="1:11" ht="14.45" customHeight="1" thickBot="1" x14ac:dyDescent="0.25">
      <c r="A63" s="724" t="s">
        <v>389</v>
      </c>
      <c r="B63" s="702">
        <v>0</v>
      </c>
      <c r="C63" s="702">
        <v>0</v>
      </c>
      <c r="D63" s="703">
        <v>0</v>
      </c>
      <c r="E63" s="704">
        <v>1</v>
      </c>
      <c r="F63" s="702">
        <v>1.956638642528</v>
      </c>
      <c r="G63" s="703">
        <v>1.956638642528</v>
      </c>
      <c r="H63" s="705">
        <v>0</v>
      </c>
      <c r="I63" s="702">
        <v>0</v>
      </c>
      <c r="J63" s="703">
        <v>-1.956638642528</v>
      </c>
      <c r="K63" s="706">
        <v>0</v>
      </c>
    </row>
    <row r="64" spans="1:11" ht="14.45" customHeight="1" thickBot="1" x14ac:dyDescent="0.25">
      <c r="A64" s="723" t="s">
        <v>390</v>
      </c>
      <c r="B64" s="707">
        <v>1153.08385190789</v>
      </c>
      <c r="C64" s="707">
        <v>1089.1136200000001</v>
      </c>
      <c r="D64" s="708">
        <v>-63.970231907892</v>
      </c>
      <c r="E64" s="714">
        <v>0.94452248047499998</v>
      </c>
      <c r="F64" s="707">
        <v>1060</v>
      </c>
      <c r="G64" s="708">
        <v>1060</v>
      </c>
      <c r="H64" s="710">
        <v>50.841489999998998</v>
      </c>
      <c r="I64" s="707">
        <v>1083.38797</v>
      </c>
      <c r="J64" s="708">
        <v>23.387969999999001</v>
      </c>
      <c r="K64" s="715">
        <v>1.0220641226410001</v>
      </c>
    </row>
    <row r="65" spans="1:11" ht="14.45" customHeight="1" thickBot="1" x14ac:dyDescent="0.25">
      <c r="A65" s="724" t="s">
        <v>391</v>
      </c>
      <c r="B65" s="702">
        <v>0</v>
      </c>
      <c r="C65" s="702">
        <v>4.4733499999999999</v>
      </c>
      <c r="D65" s="703">
        <v>4.4733499999999999</v>
      </c>
      <c r="E65" s="712" t="s">
        <v>329</v>
      </c>
      <c r="F65" s="702">
        <v>0</v>
      </c>
      <c r="G65" s="703">
        <v>0</v>
      </c>
      <c r="H65" s="705">
        <v>0</v>
      </c>
      <c r="I65" s="702">
        <v>0.11495</v>
      </c>
      <c r="J65" s="703">
        <v>0.11495</v>
      </c>
      <c r="K65" s="713" t="s">
        <v>329</v>
      </c>
    </row>
    <row r="66" spans="1:11" ht="14.45" customHeight="1" thickBot="1" x14ac:dyDescent="0.25">
      <c r="A66" s="724" t="s">
        <v>392</v>
      </c>
      <c r="B66" s="702">
        <v>53.174769631663999</v>
      </c>
      <c r="C66" s="702">
        <v>23.53125</v>
      </c>
      <c r="D66" s="703">
        <v>-29.643519631663999</v>
      </c>
      <c r="E66" s="704">
        <v>0.44252659979499998</v>
      </c>
      <c r="F66" s="702">
        <v>0</v>
      </c>
      <c r="G66" s="703">
        <v>0</v>
      </c>
      <c r="H66" s="705">
        <v>4.7301099999989997</v>
      </c>
      <c r="I66" s="702">
        <v>10.364800000000001</v>
      </c>
      <c r="J66" s="703">
        <v>10.364800000000001</v>
      </c>
      <c r="K66" s="713" t="s">
        <v>329</v>
      </c>
    </row>
    <row r="67" spans="1:11" ht="14.45" customHeight="1" thickBot="1" x14ac:dyDescent="0.25">
      <c r="A67" s="724" t="s">
        <v>393</v>
      </c>
      <c r="B67" s="702">
        <v>0</v>
      </c>
      <c r="C67" s="702">
        <v>0.68969999999999998</v>
      </c>
      <c r="D67" s="703">
        <v>0.68969999999999998</v>
      </c>
      <c r="E67" s="712" t="s">
        <v>342</v>
      </c>
      <c r="F67" s="702">
        <v>0</v>
      </c>
      <c r="G67" s="703">
        <v>0</v>
      </c>
      <c r="H67" s="705">
        <v>0</v>
      </c>
      <c r="I67" s="702">
        <v>25.564540000000001</v>
      </c>
      <c r="J67" s="703">
        <v>25.564540000000001</v>
      </c>
      <c r="K67" s="713" t="s">
        <v>329</v>
      </c>
    </row>
    <row r="68" spans="1:11" ht="14.45" customHeight="1" thickBot="1" x14ac:dyDescent="0.25">
      <c r="A68" s="724" t="s">
        <v>394</v>
      </c>
      <c r="B68" s="702">
        <v>0</v>
      </c>
      <c r="C68" s="702">
        <v>14.868209999999999</v>
      </c>
      <c r="D68" s="703">
        <v>14.868209999999999</v>
      </c>
      <c r="E68" s="712" t="s">
        <v>329</v>
      </c>
      <c r="F68" s="702">
        <v>0</v>
      </c>
      <c r="G68" s="703">
        <v>0</v>
      </c>
      <c r="H68" s="705">
        <v>0</v>
      </c>
      <c r="I68" s="702">
        <v>0</v>
      </c>
      <c r="J68" s="703">
        <v>0</v>
      </c>
      <c r="K68" s="713" t="s">
        <v>329</v>
      </c>
    </row>
    <row r="69" spans="1:11" ht="14.45" customHeight="1" thickBot="1" x14ac:dyDescent="0.25">
      <c r="A69" s="724" t="s">
        <v>395</v>
      </c>
      <c r="B69" s="702">
        <v>190</v>
      </c>
      <c r="C69" s="702">
        <v>187.49381</v>
      </c>
      <c r="D69" s="703">
        <v>-2.5061899999990001</v>
      </c>
      <c r="E69" s="704">
        <v>0.98680952631499996</v>
      </c>
      <c r="F69" s="702">
        <v>190</v>
      </c>
      <c r="G69" s="703">
        <v>190</v>
      </c>
      <c r="H69" s="705">
        <v>16.561219999999999</v>
      </c>
      <c r="I69" s="702">
        <v>216.0463</v>
      </c>
      <c r="J69" s="703">
        <v>26.046299999999</v>
      </c>
      <c r="K69" s="706">
        <v>1.137085789473</v>
      </c>
    </row>
    <row r="70" spans="1:11" ht="14.45" customHeight="1" thickBot="1" x14ac:dyDescent="0.25">
      <c r="A70" s="724" t="s">
        <v>396</v>
      </c>
      <c r="B70" s="702">
        <v>834.77374033033402</v>
      </c>
      <c r="C70" s="702">
        <v>757.75718000000097</v>
      </c>
      <c r="D70" s="703">
        <v>-77.016560330331998</v>
      </c>
      <c r="E70" s="704">
        <v>0.90773959863599996</v>
      </c>
      <c r="F70" s="702">
        <v>780</v>
      </c>
      <c r="G70" s="703">
        <v>780</v>
      </c>
      <c r="H70" s="705">
        <v>29.550160000000002</v>
      </c>
      <c r="I70" s="702">
        <v>776.88359999999898</v>
      </c>
      <c r="J70" s="703">
        <v>-3.1164000000000001</v>
      </c>
      <c r="K70" s="706">
        <v>0.99600461538399998</v>
      </c>
    </row>
    <row r="71" spans="1:11" ht="14.45" customHeight="1" thickBot="1" x14ac:dyDescent="0.25">
      <c r="A71" s="724" t="s">
        <v>397</v>
      </c>
      <c r="B71" s="702">
        <v>75.135341945894993</v>
      </c>
      <c r="C71" s="702">
        <v>100.30012000000001</v>
      </c>
      <c r="D71" s="703">
        <v>25.164778054105</v>
      </c>
      <c r="E71" s="704">
        <v>1.3349259802689999</v>
      </c>
      <c r="F71" s="702">
        <v>90</v>
      </c>
      <c r="G71" s="703">
        <v>90</v>
      </c>
      <c r="H71" s="705">
        <v>0</v>
      </c>
      <c r="I71" s="702">
        <v>54.413779999999001</v>
      </c>
      <c r="J71" s="703">
        <v>-35.586219999999997</v>
      </c>
      <c r="K71" s="706">
        <v>0.60459755555500005</v>
      </c>
    </row>
    <row r="72" spans="1:11" ht="14.45" customHeight="1" thickBot="1" x14ac:dyDescent="0.25">
      <c r="A72" s="723" t="s">
        <v>398</v>
      </c>
      <c r="B72" s="707">
        <v>0</v>
      </c>
      <c r="C72" s="707">
        <v>0</v>
      </c>
      <c r="D72" s="708">
        <v>0</v>
      </c>
      <c r="E72" s="714">
        <v>1</v>
      </c>
      <c r="F72" s="707">
        <v>0</v>
      </c>
      <c r="G72" s="708">
        <v>0</v>
      </c>
      <c r="H72" s="710">
        <v>0</v>
      </c>
      <c r="I72" s="707">
        <v>0.26400000000000001</v>
      </c>
      <c r="J72" s="708">
        <v>0.26400000000000001</v>
      </c>
      <c r="K72" s="711" t="s">
        <v>342</v>
      </c>
    </row>
    <row r="73" spans="1:11" ht="14.45" customHeight="1" thickBot="1" x14ac:dyDescent="0.25">
      <c r="A73" s="724" t="s">
        <v>399</v>
      </c>
      <c r="B73" s="702">
        <v>0</v>
      </c>
      <c r="C73" s="702">
        <v>0</v>
      </c>
      <c r="D73" s="703">
        <v>0</v>
      </c>
      <c r="E73" s="704">
        <v>1</v>
      </c>
      <c r="F73" s="702">
        <v>0</v>
      </c>
      <c r="G73" s="703">
        <v>0</v>
      </c>
      <c r="H73" s="705">
        <v>0</v>
      </c>
      <c r="I73" s="702">
        <v>0.26400000000000001</v>
      </c>
      <c r="J73" s="703">
        <v>0.26400000000000001</v>
      </c>
      <c r="K73" s="713" t="s">
        <v>342</v>
      </c>
    </row>
    <row r="74" spans="1:11" ht="14.45" customHeight="1" thickBot="1" x14ac:dyDescent="0.25">
      <c r="A74" s="722" t="s">
        <v>42</v>
      </c>
      <c r="B74" s="702">
        <v>2231.9765266527602</v>
      </c>
      <c r="C74" s="702">
        <v>2192.038</v>
      </c>
      <c r="D74" s="703">
        <v>-39.938526652759002</v>
      </c>
      <c r="E74" s="704">
        <v>0.98210620668399995</v>
      </c>
      <c r="F74" s="702">
        <v>2517.2744554955898</v>
      </c>
      <c r="G74" s="703">
        <v>2517.2744554955898</v>
      </c>
      <c r="H74" s="705">
        <v>268.15134999999998</v>
      </c>
      <c r="I74" s="702">
        <v>2508.1803500000001</v>
      </c>
      <c r="J74" s="703">
        <v>-9.0941054955920002</v>
      </c>
      <c r="K74" s="706">
        <v>0.99638732062900004</v>
      </c>
    </row>
    <row r="75" spans="1:11" ht="14.45" customHeight="1" thickBot="1" x14ac:dyDescent="0.25">
      <c r="A75" s="723" t="s">
        <v>400</v>
      </c>
      <c r="B75" s="707">
        <v>2231.9765266527602</v>
      </c>
      <c r="C75" s="707">
        <v>2192.038</v>
      </c>
      <c r="D75" s="708">
        <v>-39.938526652759002</v>
      </c>
      <c r="E75" s="714">
        <v>0.98210620668399995</v>
      </c>
      <c r="F75" s="707">
        <v>2517.2744554955898</v>
      </c>
      <c r="G75" s="708">
        <v>2517.2744554955898</v>
      </c>
      <c r="H75" s="710">
        <v>268.15134999999998</v>
      </c>
      <c r="I75" s="707">
        <v>2508.1803500000001</v>
      </c>
      <c r="J75" s="708">
        <v>-9.0941054955920002</v>
      </c>
      <c r="K75" s="715">
        <v>0.99638732062900004</v>
      </c>
    </row>
    <row r="76" spans="1:11" ht="14.45" customHeight="1" thickBot="1" x14ac:dyDescent="0.25">
      <c r="A76" s="724" t="s">
        <v>401</v>
      </c>
      <c r="B76" s="702">
        <v>634.97889838415404</v>
      </c>
      <c r="C76" s="702">
        <v>661.64100000000099</v>
      </c>
      <c r="D76" s="703">
        <v>26.662101615847</v>
      </c>
      <c r="E76" s="704">
        <v>1.04198895693</v>
      </c>
      <c r="F76" s="702">
        <v>866.29313334383198</v>
      </c>
      <c r="G76" s="703">
        <v>866.29313334383198</v>
      </c>
      <c r="H76" s="705">
        <v>74.186999999999003</v>
      </c>
      <c r="I76" s="702">
        <v>921.35999999999899</v>
      </c>
      <c r="J76" s="703">
        <v>55.066866656167001</v>
      </c>
      <c r="K76" s="706">
        <v>1.063566089279</v>
      </c>
    </row>
    <row r="77" spans="1:11" ht="14.45" customHeight="1" thickBot="1" x14ac:dyDescent="0.25">
      <c r="A77" s="724" t="s">
        <v>402</v>
      </c>
      <c r="B77" s="702">
        <v>237.10324749021399</v>
      </c>
      <c r="C77" s="702">
        <v>250.27500000000001</v>
      </c>
      <c r="D77" s="703">
        <v>13.171752509786</v>
      </c>
      <c r="E77" s="704">
        <v>1.0555528135909999</v>
      </c>
      <c r="F77" s="702">
        <v>246.90630493632301</v>
      </c>
      <c r="G77" s="703">
        <v>246.90630493632301</v>
      </c>
      <c r="H77" s="705">
        <v>13.898999999999999</v>
      </c>
      <c r="I77" s="702">
        <v>236.887</v>
      </c>
      <c r="J77" s="703">
        <v>-10.019304936323</v>
      </c>
      <c r="K77" s="706">
        <v>0.95942061933599998</v>
      </c>
    </row>
    <row r="78" spans="1:11" ht="14.45" customHeight="1" thickBot="1" x14ac:dyDescent="0.25">
      <c r="A78" s="724" t="s">
        <v>403</v>
      </c>
      <c r="B78" s="702">
        <v>1358.0091484883301</v>
      </c>
      <c r="C78" s="702">
        <v>1278.92</v>
      </c>
      <c r="D78" s="703">
        <v>-79.089148488326998</v>
      </c>
      <c r="E78" s="704">
        <v>0.94176096046400004</v>
      </c>
      <c r="F78" s="702">
        <v>1401.0032205177799</v>
      </c>
      <c r="G78" s="703">
        <v>1401.0032205177799</v>
      </c>
      <c r="H78" s="705">
        <v>181.041</v>
      </c>
      <c r="I78" s="702">
        <v>1348.9090000000001</v>
      </c>
      <c r="J78" s="703">
        <v>-52.094220517783</v>
      </c>
      <c r="K78" s="706">
        <v>0.96281648767399997</v>
      </c>
    </row>
    <row r="79" spans="1:11" ht="14.45" customHeight="1" thickBot="1" x14ac:dyDescent="0.25">
      <c r="A79" s="724" t="s">
        <v>404</v>
      </c>
      <c r="B79" s="702">
        <v>1.885232290065</v>
      </c>
      <c r="C79" s="702">
        <v>1.202</v>
      </c>
      <c r="D79" s="703">
        <v>-0.68323229006499997</v>
      </c>
      <c r="E79" s="704">
        <v>0.63758721210799996</v>
      </c>
      <c r="F79" s="702">
        <v>3.0717966976520001</v>
      </c>
      <c r="G79" s="703">
        <v>3.0717966976520001</v>
      </c>
      <c r="H79" s="705">
        <v>-0.97564999999900004</v>
      </c>
      <c r="I79" s="702">
        <v>1.0243500000000001</v>
      </c>
      <c r="J79" s="703">
        <v>-2.047446697652</v>
      </c>
      <c r="K79" s="706">
        <v>0.33346933434100001</v>
      </c>
    </row>
    <row r="80" spans="1:11" ht="14.45" customHeight="1" thickBot="1" x14ac:dyDescent="0.25">
      <c r="A80" s="725" t="s">
        <v>405</v>
      </c>
      <c r="B80" s="707">
        <v>2980.7740995279</v>
      </c>
      <c r="C80" s="707">
        <v>3357.2971600000101</v>
      </c>
      <c r="D80" s="708">
        <v>376.52306047211198</v>
      </c>
      <c r="E80" s="714">
        <v>1.1263172075100001</v>
      </c>
      <c r="F80" s="707">
        <v>2743.2984676505398</v>
      </c>
      <c r="G80" s="708">
        <v>2743.2984676505398</v>
      </c>
      <c r="H80" s="710">
        <v>586.10695999999905</v>
      </c>
      <c r="I80" s="707">
        <v>3934.2652800000001</v>
      </c>
      <c r="J80" s="708">
        <v>1190.96681234946</v>
      </c>
      <c r="K80" s="715">
        <v>1.4341367978699999</v>
      </c>
    </row>
    <row r="81" spans="1:11" ht="14.45" customHeight="1" thickBot="1" x14ac:dyDescent="0.25">
      <c r="A81" s="722" t="s">
        <v>45</v>
      </c>
      <c r="B81" s="702">
        <v>1172.2937876482699</v>
      </c>
      <c r="C81" s="702">
        <v>893.52956000000199</v>
      </c>
      <c r="D81" s="703">
        <v>-278.764227648266</v>
      </c>
      <c r="E81" s="704">
        <v>0.762206171707</v>
      </c>
      <c r="F81" s="702">
        <v>1126.0419839541501</v>
      </c>
      <c r="G81" s="703">
        <v>1126.0419839541501</v>
      </c>
      <c r="H81" s="705">
        <v>184.03807</v>
      </c>
      <c r="I81" s="702">
        <v>1308.41949</v>
      </c>
      <c r="J81" s="703">
        <v>182.37750604585199</v>
      </c>
      <c r="K81" s="706">
        <v>1.161963326984</v>
      </c>
    </row>
    <row r="82" spans="1:11" ht="14.45" customHeight="1" thickBot="1" x14ac:dyDescent="0.25">
      <c r="A82" s="726" t="s">
        <v>406</v>
      </c>
      <c r="B82" s="702">
        <v>1172.2937876482699</v>
      </c>
      <c r="C82" s="702">
        <v>893.52956000000199</v>
      </c>
      <c r="D82" s="703">
        <v>-278.764227648266</v>
      </c>
      <c r="E82" s="704">
        <v>0.762206171707</v>
      </c>
      <c r="F82" s="702">
        <v>1126.0419839541501</v>
      </c>
      <c r="G82" s="703">
        <v>1126.0419839541501</v>
      </c>
      <c r="H82" s="705">
        <v>184.03807</v>
      </c>
      <c r="I82" s="702">
        <v>1308.41949</v>
      </c>
      <c r="J82" s="703">
        <v>182.37750604585199</v>
      </c>
      <c r="K82" s="706">
        <v>1.161963326984</v>
      </c>
    </row>
    <row r="83" spans="1:11" ht="14.45" customHeight="1" thickBot="1" x14ac:dyDescent="0.25">
      <c r="A83" s="724" t="s">
        <v>407</v>
      </c>
      <c r="B83" s="702">
        <v>315.56731535037699</v>
      </c>
      <c r="C83" s="702">
        <v>367.12702000000098</v>
      </c>
      <c r="D83" s="703">
        <v>51.559704649623001</v>
      </c>
      <c r="E83" s="704">
        <v>1.163387341278</v>
      </c>
      <c r="F83" s="702">
        <v>263.85755905549399</v>
      </c>
      <c r="G83" s="703">
        <v>263.85755905549399</v>
      </c>
      <c r="H83" s="705">
        <v>86.268819999998996</v>
      </c>
      <c r="I83" s="702">
        <v>650.24516999999901</v>
      </c>
      <c r="J83" s="703">
        <v>386.38761094450501</v>
      </c>
      <c r="K83" s="706">
        <v>2.4643795399589998</v>
      </c>
    </row>
    <row r="84" spans="1:11" ht="14.45" customHeight="1" thickBot="1" x14ac:dyDescent="0.25">
      <c r="A84" s="724" t="s">
        <v>408</v>
      </c>
      <c r="B84" s="702">
        <v>52.776591505356997</v>
      </c>
      <c r="C84" s="702">
        <v>42.851599999999998</v>
      </c>
      <c r="D84" s="703">
        <v>-9.9249915053569993</v>
      </c>
      <c r="E84" s="704">
        <v>0.81194330247000002</v>
      </c>
      <c r="F84" s="702">
        <v>2.371313768676</v>
      </c>
      <c r="G84" s="703">
        <v>2.371313768676</v>
      </c>
      <c r="H84" s="705">
        <v>0</v>
      </c>
      <c r="I84" s="702">
        <v>79.812700000000007</v>
      </c>
      <c r="J84" s="703">
        <v>77.441386231322994</v>
      </c>
      <c r="K84" s="706">
        <v>33.657587222019004</v>
      </c>
    </row>
    <row r="85" spans="1:11" ht="14.45" customHeight="1" thickBot="1" x14ac:dyDescent="0.25">
      <c r="A85" s="724" t="s">
        <v>409</v>
      </c>
      <c r="B85" s="702">
        <v>650.36009878797495</v>
      </c>
      <c r="C85" s="702">
        <v>304.10730000000098</v>
      </c>
      <c r="D85" s="703">
        <v>-346.25279878797397</v>
      </c>
      <c r="E85" s="704">
        <v>0.46759833600900003</v>
      </c>
      <c r="F85" s="702">
        <v>635.99045644990395</v>
      </c>
      <c r="G85" s="703">
        <v>635.99045644990395</v>
      </c>
      <c r="H85" s="705">
        <v>5.6325499999990001</v>
      </c>
      <c r="I85" s="702">
        <v>366.55896999999999</v>
      </c>
      <c r="J85" s="703">
        <v>-269.43148644990401</v>
      </c>
      <c r="K85" s="706">
        <v>0.57635923036600001</v>
      </c>
    </row>
    <row r="86" spans="1:11" ht="14.45" customHeight="1" thickBot="1" x14ac:dyDescent="0.25">
      <c r="A86" s="724" t="s">
        <v>410</v>
      </c>
      <c r="B86" s="702">
        <v>140.34848823823501</v>
      </c>
      <c r="C86" s="702">
        <v>167.45008000000001</v>
      </c>
      <c r="D86" s="703">
        <v>27.101591761765</v>
      </c>
      <c r="E86" s="704">
        <v>1.193102128152</v>
      </c>
      <c r="F86" s="702">
        <v>162.38249161828</v>
      </c>
      <c r="G86" s="703">
        <v>162.38249161828</v>
      </c>
      <c r="H86" s="705">
        <v>12.619059999999999</v>
      </c>
      <c r="I86" s="702">
        <v>119.16619</v>
      </c>
      <c r="J86" s="703">
        <v>-43.216301618278997</v>
      </c>
      <c r="K86" s="706">
        <v>0.73386107586100002</v>
      </c>
    </row>
    <row r="87" spans="1:11" ht="14.45" customHeight="1" thickBot="1" x14ac:dyDescent="0.25">
      <c r="A87" s="724" t="s">
        <v>411</v>
      </c>
      <c r="B87" s="702">
        <v>13.241293766323</v>
      </c>
      <c r="C87" s="702">
        <v>11.99356</v>
      </c>
      <c r="D87" s="703">
        <v>-1.2477337663229999</v>
      </c>
      <c r="E87" s="704">
        <v>0.90576949742599999</v>
      </c>
      <c r="F87" s="702">
        <v>11.991492314518</v>
      </c>
      <c r="G87" s="703">
        <v>11.991492314518</v>
      </c>
      <c r="H87" s="705">
        <v>0</v>
      </c>
      <c r="I87" s="702">
        <v>0</v>
      </c>
      <c r="J87" s="703">
        <v>-11.991492314518</v>
      </c>
      <c r="K87" s="706">
        <v>0</v>
      </c>
    </row>
    <row r="88" spans="1:11" ht="14.45" customHeight="1" thickBot="1" x14ac:dyDescent="0.25">
      <c r="A88" s="724" t="s">
        <v>412</v>
      </c>
      <c r="B88" s="702">
        <v>0</v>
      </c>
      <c r="C88" s="702">
        <v>0</v>
      </c>
      <c r="D88" s="703">
        <v>0</v>
      </c>
      <c r="E88" s="704">
        <v>1</v>
      </c>
      <c r="F88" s="702">
        <v>2.7554389591340001</v>
      </c>
      <c r="G88" s="703">
        <v>2.7554389591340001</v>
      </c>
      <c r="H88" s="705">
        <v>0</v>
      </c>
      <c r="I88" s="702">
        <v>0</v>
      </c>
      <c r="J88" s="703">
        <v>-2.7554389591340001</v>
      </c>
      <c r="K88" s="706">
        <v>0</v>
      </c>
    </row>
    <row r="89" spans="1:11" ht="14.45" customHeight="1" thickBot="1" x14ac:dyDescent="0.25">
      <c r="A89" s="724" t="s">
        <v>413</v>
      </c>
      <c r="B89" s="702">
        <v>0</v>
      </c>
      <c r="C89" s="702">
        <v>0</v>
      </c>
      <c r="D89" s="703">
        <v>0</v>
      </c>
      <c r="E89" s="704">
        <v>1</v>
      </c>
      <c r="F89" s="702">
        <v>35.258154615534004</v>
      </c>
      <c r="G89" s="703">
        <v>35.258154615534004</v>
      </c>
      <c r="H89" s="705">
        <v>0</v>
      </c>
      <c r="I89" s="702">
        <v>4.9113899999999999</v>
      </c>
      <c r="J89" s="703">
        <v>-30.346764615533999</v>
      </c>
      <c r="K89" s="706">
        <v>0.13929798804099999</v>
      </c>
    </row>
    <row r="90" spans="1:11" ht="14.45" customHeight="1" thickBot="1" x14ac:dyDescent="0.25">
      <c r="A90" s="724" t="s">
        <v>414</v>
      </c>
      <c r="B90" s="702">
        <v>0</v>
      </c>
      <c r="C90" s="702">
        <v>0</v>
      </c>
      <c r="D90" s="703">
        <v>0</v>
      </c>
      <c r="E90" s="704">
        <v>1</v>
      </c>
      <c r="F90" s="702">
        <v>11.435077172605</v>
      </c>
      <c r="G90" s="703">
        <v>11.435077172605</v>
      </c>
      <c r="H90" s="705">
        <v>79.517639999999005</v>
      </c>
      <c r="I90" s="702">
        <v>87.725069999998993</v>
      </c>
      <c r="J90" s="703">
        <v>76.289992827394002</v>
      </c>
      <c r="K90" s="706">
        <v>7.6715765600739996</v>
      </c>
    </row>
    <row r="91" spans="1:11" ht="14.45" customHeight="1" thickBot="1" x14ac:dyDescent="0.25">
      <c r="A91" s="727" t="s">
        <v>46</v>
      </c>
      <c r="B91" s="707">
        <v>0</v>
      </c>
      <c r="C91" s="707">
        <v>111.80000000000101</v>
      </c>
      <c r="D91" s="708">
        <v>111.80000000000101</v>
      </c>
      <c r="E91" s="709" t="s">
        <v>329</v>
      </c>
      <c r="F91" s="707">
        <v>0</v>
      </c>
      <c r="G91" s="708">
        <v>0</v>
      </c>
      <c r="H91" s="710">
        <v>0</v>
      </c>
      <c r="I91" s="707">
        <v>53.125999999999998</v>
      </c>
      <c r="J91" s="708">
        <v>53.125999999999998</v>
      </c>
      <c r="K91" s="711" t="s">
        <v>329</v>
      </c>
    </row>
    <row r="92" spans="1:11" ht="14.45" customHeight="1" thickBot="1" x14ac:dyDescent="0.25">
      <c r="A92" s="723" t="s">
        <v>415</v>
      </c>
      <c r="B92" s="707">
        <v>0</v>
      </c>
      <c r="C92" s="707">
        <v>10.477</v>
      </c>
      <c r="D92" s="708">
        <v>10.477</v>
      </c>
      <c r="E92" s="709" t="s">
        <v>329</v>
      </c>
      <c r="F92" s="707">
        <v>0</v>
      </c>
      <c r="G92" s="708">
        <v>0</v>
      </c>
      <c r="H92" s="710">
        <v>0</v>
      </c>
      <c r="I92" s="707">
        <v>53.125999999999998</v>
      </c>
      <c r="J92" s="708">
        <v>53.125999999999998</v>
      </c>
      <c r="K92" s="711" t="s">
        <v>329</v>
      </c>
    </row>
    <row r="93" spans="1:11" ht="14.45" customHeight="1" thickBot="1" x14ac:dyDescent="0.25">
      <c r="A93" s="724" t="s">
        <v>416</v>
      </c>
      <c r="B93" s="702">
        <v>0</v>
      </c>
      <c r="C93" s="702">
        <v>8.1769999999999996</v>
      </c>
      <c r="D93" s="703">
        <v>8.1769999999999996</v>
      </c>
      <c r="E93" s="712" t="s">
        <v>329</v>
      </c>
      <c r="F93" s="702">
        <v>0</v>
      </c>
      <c r="G93" s="703">
        <v>0</v>
      </c>
      <c r="H93" s="705">
        <v>0</v>
      </c>
      <c r="I93" s="702">
        <v>53.125999999999998</v>
      </c>
      <c r="J93" s="703">
        <v>53.125999999999998</v>
      </c>
      <c r="K93" s="713" t="s">
        <v>329</v>
      </c>
    </row>
    <row r="94" spans="1:11" ht="14.45" customHeight="1" thickBot="1" x14ac:dyDescent="0.25">
      <c r="A94" s="724" t="s">
        <v>417</v>
      </c>
      <c r="B94" s="702">
        <v>0</v>
      </c>
      <c r="C94" s="702">
        <v>2.2999999999999998</v>
      </c>
      <c r="D94" s="703">
        <v>2.2999999999999998</v>
      </c>
      <c r="E94" s="712" t="s">
        <v>329</v>
      </c>
      <c r="F94" s="702">
        <v>0</v>
      </c>
      <c r="G94" s="703">
        <v>0</v>
      </c>
      <c r="H94" s="705">
        <v>0</v>
      </c>
      <c r="I94" s="702">
        <v>0</v>
      </c>
      <c r="J94" s="703">
        <v>0</v>
      </c>
      <c r="K94" s="713" t="s">
        <v>329</v>
      </c>
    </row>
    <row r="95" spans="1:11" ht="14.45" customHeight="1" thickBot="1" x14ac:dyDescent="0.25">
      <c r="A95" s="723" t="s">
        <v>418</v>
      </c>
      <c r="B95" s="707">
        <v>0</v>
      </c>
      <c r="C95" s="707">
        <v>101.323000000001</v>
      </c>
      <c r="D95" s="708">
        <v>101.323000000001</v>
      </c>
      <c r="E95" s="709" t="s">
        <v>342</v>
      </c>
      <c r="F95" s="707">
        <v>0</v>
      </c>
      <c r="G95" s="708">
        <v>0</v>
      </c>
      <c r="H95" s="710">
        <v>0</v>
      </c>
      <c r="I95" s="707">
        <v>0</v>
      </c>
      <c r="J95" s="708">
        <v>0</v>
      </c>
      <c r="K95" s="711" t="s">
        <v>329</v>
      </c>
    </row>
    <row r="96" spans="1:11" ht="14.45" customHeight="1" thickBot="1" x14ac:dyDescent="0.25">
      <c r="A96" s="724" t="s">
        <v>419</v>
      </c>
      <c r="B96" s="702">
        <v>0</v>
      </c>
      <c r="C96" s="702">
        <v>101.323000000001</v>
      </c>
      <c r="D96" s="703">
        <v>101.323000000001</v>
      </c>
      <c r="E96" s="712" t="s">
        <v>342</v>
      </c>
      <c r="F96" s="702">
        <v>0</v>
      </c>
      <c r="G96" s="703">
        <v>0</v>
      </c>
      <c r="H96" s="705">
        <v>0</v>
      </c>
      <c r="I96" s="702">
        <v>0</v>
      </c>
      <c r="J96" s="703">
        <v>0</v>
      </c>
      <c r="K96" s="713" t="s">
        <v>329</v>
      </c>
    </row>
    <row r="97" spans="1:11" ht="14.45" customHeight="1" thickBot="1" x14ac:dyDescent="0.25">
      <c r="A97" s="722" t="s">
        <v>47</v>
      </c>
      <c r="B97" s="702">
        <v>1808.4803118796301</v>
      </c>
      <c r="C97" s="702">
        <v>2351.9675999999999</v>
      </c>
      <c r="D97" s="703">
        <v>543.487288120377</v>
      </c>
      <c r="E97" s="704">
        <v>1.3005215398529999</v>
      </c>
      <c r="F97" s="702">
        <v>1617.25648369639</v>
      </c>
      <c r="G97" s="703">
        <v>1617.25648369639</v>
      </c>
      <c r="H97" s="705">
        <v>402.06889000000001</v>
      </c>
      <c r="I97" s="702">
        <v>2572.7197900000001</v>
      </c>
      <c r="J97" s="703">
        <v>955.46330630360603</v>
      </c>
      <c r="K97" s="706">
        <v>1.590792688689</v>
      </c>
    </row>
    <row r="98" spans="1:11" ht="14.45" customHeight="1" thickBot="1" x14ac:dyDescent="0.25">
      <c r="A98" s="723" t="s">
        <v>420</v>
      </c>
      <c r="B98" s="707">
        <v>9.6954914251190001</v>
      </c>
      <c r="C98" s="707">
        <v>10.14348</v>
      </c>
      <c r="D98" s="708">
        <v>0.44798857487999999</v>
      </c>
      <c r="E98" s="714">
        <v>1.04620586572</v>
      </c>
      <c r="F98" s="707">
        <v>10.39647496742</v>
      </c>
      <c r="G98" s="708">
        <v>10.39647496742</v>
      </c>
      <c r="H98" s="710">
        <v>0.98067999999900002</v>
      </c>
      <c r="I98" s="707">
        <v>11.452769999999999</v>
      </c>
      <c r="J98" s="708">
        <v>1.0562950325789999</v>
      </c>
      <c r="K98" s="715">
        <v>1.1016012673419999</v>
      </c>
    </row>
    <row r="99" spans="1:11" ht="14.45" customHeight="1" thickBot="1" x14ac:dyDescent="0.25">
      <c r="A99" s="724" t="s">
        <v>421</v>
      </c>
      <c r="B99" s="702">
        <v>1.474942334858</v>
      </c>
      <c r="C99" s="702">
        <v>2.0145</v>
      </c>
      <c r="D99" s="703">
        <v>0.53955766514100001</v>
      </c>
      <c r="E99" s="704">
        <v>1.36581610846</v>
      </c>
      <c r="F99" s="702">
        <v>2.224278257365</v>
      </c>
      <c r="G99" s="703">
        <v>2.224278257365</v>
      </c>
      <c r="H99" s="705">
        <v>0.1338</v>
      </c>
      <c r="I99" s="702">
        <v>2.1703999999999999</v>
      </c>
      <c r="J99" s="703">
        <v>-5.3878257365000001E-2</v>
      </c>
      <c r="K99" s="706">
        <v>0.97577719550700004</v>
      </c>
    </row>
    <row r="100" spans="1:11" ht="14.45" customHeight="1" thickBot="1" x14ac:dyDescent="0.25">
      <c r="A100" s="724" t="s">
        <v>422</v>
      </c>
      <c r="B100" s="702">
        <v>8.2205490902610006</v>
      </c>
      <c r="C100" s="702">
        <v>8.1289800000000003</v>
      </c>
      <c r="D100" s="703">
        <v>-9.1569090261000005E-2</v>
      </c>
      <c r="E100" s="704">
        <v>0.98886095207699998</v>
      </c>
      <c r="F100" s="702">
        <v>8.1721967100539992</v>
      </c>
      <c r="G100" s="703">
        <v>8.1721967100539992</v>
      </c>
      <c r="H100" s="705">
        <v>0.84687999999899999</v>
      </c>
      <c r="I100" s="702">
        <v>9.2823699999990001</v>
      </c>
      <c r="J100" s="703">
        <v>1.1101732899450001</v>
      </c>
      <c r="K100" s="706">
        <v>1.1358475975710001</v>
      </c>
    </row>
    <row r="101" spans="1:11" ht="14.45" customHeight="1" thickBot="1" x14ac:dyDescent="0.25">
      <c r="A101" s="723" t="s">
        <v>423</v>
      </c>
      <c r="B101" s="707">
        <v>68.891064101469993</v>
      </c>
      <c r="C101" s="707">
        <v>56.327800000000003</v>
      </c>
      <c r="D101" s="708">
        <v>-12.563264101470001</v>
      </c>
      <c r="E101" s="714">
        <v>0.81763579550800003</v>
      </c>
      <c r="F101" s="707">
        <v>59.149978768175004</v>
      </c>
      <c r="G101" s="708">
        <v>59.149978768175004</v>
      </c>
      <c r="H101" s="710">
        <v>0</v>
      </c>
      <c r="I101" s="707">
        <v>42.078800000000001</v>
      </c>
      <c r="J101" s="708">
        <v>-17.071178768174999</v>
      </c>
      <c r="K101" s="715">
        <v>0.71139163320599996</v>
      </c>
    </row>
    <row r="102" spans="1:11" ht="14.45" customHeight="1" thickBot="1" x14ac:dyDescent="0.25">
      <c r="A102" s="724" t="s">
        <v>424</v>
      </c>
      <c r="B102" s="702">
        <v>29.530140845070001</v>
      </c>
      <c r="C102" s="702">
        <v>27.675000000000001</v>
      </c>
      <c r="D102" s="703">
        <v>-1.85514084507</v>
      </c>
      <c r="E102" s="704">
        <v>0.937178056318</v>
      </c>
      <c r="F102" s="702">
        <v>28.999999999999002</v>
      </c>
      <c r="G102" s="703">
        <v>28.999999999999002</v>
      </c>
      <c r="H102" s="705">
        <v>0</v>
      </c>
      <c r="I102" s="702">
        <v>27.54</v>
      </c>
      <c r="J102" s="703">
        <v>-1.4599999999990001</v>
      </c>
      <c r="K102" s="706">
        <v>0.94965517241300001</v>
      </c>
    </row>
    <row r="103" spans="1:11" ht="14.45" customHeight="1" thickBot="1" x14ac:dyDescent="0.25">
      <c r="A103" s="724" t="s">
        <v>425</v>
      </c>
      <c r="B103" s="702">
        <v>39.360923256398998</v>
      </c>
      <c r="C103" s="702">
        <v>28.652799999999999</v>
      </c>
      <c r="D103" s="703">
        <v>-10.708123256399</v>
      </c>
      <c r="E103" s="704">
        <v>0.72795040434699998</v>
      </c>
      <c r="F103" s="702">
        <v>30.149978768175998</v>
      </c>
      <c r="G103" s="703">
        <v>30.149978768175998</v>
      </c>
      <c r="H103" s="705">
        <v>0</v>
      </c>
      <c r="I103" s="702">
        <v>14.5388</v>
      </c>
      <c r="J103" s="703">
        <v>-15.611178768176</v>
      </c>
      <c r="K103" s="706">
        <v>0.482215928302</v>
      </c>
    </row>
    <row r="104" spans="1:11" ht="14.45" customHeight="1" thickBot="1" x14ac:dyDescent="0.25">
      <c r="A104" s="723" t="s">
        <v>426</v>
      </c>
      <c r="B104" s="707">
        <v>0</v>
      </c>
      <c r="C104" s="707">
        <v>11.5</v>
      </c>
      <c r="D104" s="708">
        <v>11.5</v>
      </c>
      <c r="E104" s="709" t="s">
        <v>329</v>
      </c>
      <c r="F104" s="707">
        <v>0</v>
      </c>
      <c r="G104" s="708">
        <v>0</v>
      </c>
      <c r="H104" s="710">
        <v>0</v>
      </c>
      <c r="I104" s="707">
        <v>0</v>
      </c>
      <c r="J104" s="708">
        <v>0</v>
      </c>
      <c r="K104" s="711" t="s">
        <v>329</v>
      </c>
    </row>
    <row r="105" spans="1:11" ht="14.45" customHeight="1" thickBot="1" x14ac:dyDescent="0.25">
      <c r="A105" s="724" t="s">
        <v>427</v>
      </c>
      <c r="B105" s="702">
        <v>0</v>
      </c>
      <c r="C105" s="702">
        <v>11.5</v>
      </c>
      <c r="D105" s="703">
        <v>11.5</v>
      </c>
      <c r="E105" s="712" t="s">
        <v>329</v>
      </c>
      <c r="F105" s="702">
        <v>0</v>
      </c>
      <c r="G105" s="703">
        <v>0</v>
      </c>
      <c r="H105" s="705">
        <v>0</v>
      </c>
      <c r="I105" s="702">
        <v>0</v>
      </c>
      <c r="J105" s="703">
        <v>0</v>
      </c>
      <c r="K105" s="713" t="s">
        <v>329</v>
      </c>
    </row>
    <row r="106" spans="1:11" ht="14.45" customHeight="1" thickBot="1" x14ac:dyDescent="0.25">
      <c r="A106" s="723" t="s">
        <v>428</v>
      </c>
      <c r="B106" s="707">
        <v>1340.9394141257201</v>
      </c>
      <c r="C106" s="707">
        <v>1341.34988</v>
      </c>
      <c r="D106" s="708">
        <v>0.41046587428100001</v>
      </c>
      <c r="E106" s="714">
        <v>1.0003061032210001</v>
      </c>
      <c r="F106" s="707">
        <v>1303.17227374864</v>
      </c>
      <c r="G106" s="708">
        <v>1303.17227374864</v>
      </c>
      <c r="H106" s="710">
        <v>172.49839</v>
      </c>
      <c r="I106" s="707">
        <v>1704.4889800000001</v>
      </c>
      <c r="J106" s="708">
        <v>401.31670625136098</v>
      </c>
      <c r="K106" s="715">
        <v>1.307953686811</v>
      </c>
    </row>
    <row r="107" spans="1:11" ht="14.45" customHeight="1" thickBot="1" x14ac:dyDescent="0.25">
      <c r="A107" s="724" t="s">
        <v>429</v>
      </c>
      <c r="B107" s="702">
        <v>1112.59459913916</v>
      </c>
      <c r="C107" s="702">
        <v>1160.7726600000001</v>
      </c>
      <c r="D107" s="703">
        <v>48.178060860839999</v>
      </c>
      <c r="E107" s="704">
        <v>1.043302439988</v>
      </c>
      <c r="F107" s="702">
        <v>1200.8133785345001</v>
      </c>
      <c r="G107" s="703">
        <v>1200.8133785345001</v>
      </c>
      <c r="H107" s="705">
        <v>102.57619</v>
      </c>
      <c r="I107" s="702">
        <v>1208.6682000000001</v>
      </c>
      <c r="J107" s="703">
        <v>7.8548214654989996</v>
      </c>
      <c r="K107" s="706">
        <v>1.0065412507930001</v>
      </c>
    </row>
    <row r="108" spans="1:11" ht="14.45" customHeight="1" thickBot="1" x14ac:dyDescent="0.25">
      <c r="A108" s="724" t="s">
        <v>430</v>
      </c>
      <c r="B108" s="702">
        <v>122.144835294291</v>
      </c>
      <c r="C108" s="702">
        <v>81.923050000000003</v>
      </c>
      <c r="D108" s="703">
        <v>-40.221785294290001</v>
      </c>
      <c r="E108" s="704">
        <v>0.67070416692199997</v>
      </c>
      <c r="F108" s="702">
        <v>0</v>
      </c>
      <c r="G108" s="703">
        <v>0</v>
      </c>
      <c r="H108" s="705">
        <v>5.9531999999989997</v>
      </c>
      <c r="I108" s="702">
        <v>77.899799999999004</v>
      </c>
      <c r="J108" s="703">
        <v>77.899799999999004</v>
      </c>
      <c r="K108" s="713" t="s">
        <v>329</v>
      </c>
    </row>
    <row r="109" spans="1:11" ht="14.45" customHeight="1" thickBot="1" x14ac:dyDescent="0.25">
      <c r="A109" s="724" t="s">
        <v>431</v>
      </c>
      <c r="B109" s="702">
        <v>2.9702970297019999</v>
      </c>
      <c r="C109" s="702">
        <v>0.84799999999999998</v>
      </c>
      <c r="D109" s="703">
        <v>-2.1222970297020001</v>
      </c>
      <c r="E109" s="704">
        <v>0.28549333333299998</v>
      </c>
      <c r="F109" s="702">
        <v>0.83135706295599998</v>
      </c>
      <c r="G109" s="703">
        <v>0.83135706295599998</v>
      </c>
      <c r="H109" s="705">
        <v>0</v>
      </c>
      <c r="I109" s="702">
        <v>0.84799999999999998</v>
      </c>
      <c r="J109" s="703">
        <v>1.6642937042999999E-2</v>
      </c>
      <c r="K109" s="706">
        <v>1.020019</v>
      </c>
    </row>
    <row r="110" spans="1:11" ht="14.45" customHeight="1" thickBot="1" x14ac:dyDescent="0.25">
      <c r="A110" s="724" t="s">
        <v>432</v>
      </c>
      <c r="B110" s="702">
        <v>103.229682662565</v>
      </c>
      <c r="C110" s="702">
        <v>97.806169999999995</v>
      </c>
      <c r="D110" s="703">
        <v>-5.4235126625639998</v>
      </c>
      <c r="E110" s="704">
        <v>0.94746169393599999</v>
      </c>
      <c r="F110" s="702">
        <v>101.527538151182</v>
      </c>
      <c r="G110" s="703">
        <v>101.527538151182</v>
      </c>
      <c r="H110" s="705">
        <v>8.8378699999990005</v>
      </c>
      <c r="I110" s="702">
        <v>104.31589</v>
      </c>
      <c r="J110" s="703">
        <v>2.7883518488179999</v>
      </c>
      <c r="K110" s="706">
        <v>1.0274639954789999</v>
      </c>
    </row>
    <row r="111" spans="1:11" ht="14.45" customHeight="1" thickBot="1" x14ac:dyDescent="0.25">
      <c r="A111" s="724" t="s">
        <v>433</v>
      </c>
      <c r="B111" s="702">
        <v>0</v>
      </c>
      <c r="C111" s="702">
        <v>0</v>
      </c>
      <c r="D111" s="703">
        <v>0</v>
      </c>
      <c r="E111" s="704">
        <v>1</v>
      </c>
      <c r="F111" s="702">
        <v>0</v>
      </c>
      <c r="G111" s="703">
        <v>0</v>
      </c>
      <c r="H111" s="705">
        <v>55.131129999998997</v>
      </c>
      <c r="I111" s="702">
        <v>312.75709000000001</v>
      </c>
      <c r="J111" s="703">
        <v>312.75709000000001</v>
      </c>
      <c r="K111" s="713" t="s">
        <v>342</v>
      </c>
    </row>
    <row r="112" spans="1:11" ht="14.45" customHeight="1" thickBot="1" x14ac:dyDescent="0.25">
      <c r="A112" s="723" t="s">
        <v>434</v>
      </c>
      <c r="B112" s="707">
        <v>198.43656208635801</v>
      </c>
      <c r="C112" s="707">
        <v>243.45863000000099</v>
      </c>
      <c r="D112" s="708">
        <v>45.022067913641997</v>
      </c>
      <c r="E112" s="714">
        <v>1.2268839342919999</v>
      </c>
      <c r="F112" s="707">
        <v>244.537756212158</v>
      </c>
      <c r="G112" s="708">
        <v>244.537756212158</v>
      </c>
      <c r="H112" s="710">
        <v>46.18177</v>
      </c>
      <c r="I112" s="707">
        <v>248.55769000000001</v>
      </c>
      <c r="J112" s="708">
        <v>4.0199337878410004</v>
      </c>
      <c r="K112" s="715">
        <v>1.0164389084529999</v>
      </c>
    </row>
    <row r="113" spans="1:11" ht="14.45" customHeight="1" thickBot="1" x14ac:dyDescent="0.25">
      <c r="A113" s="724" t="s">
        <v>435</v>
      </c>
      <c r="B113" s="702">
        <v>34.720052574409003</v>
      </c>
      <c r="C113" s="702">
        <v>53.851100000000002</v>
      </c>
      <c r="D113" s="703">
        <v>19.131047425590001</v>
      </c>
      <c r="E113" s="704">
        <v>1.5510085961010001</v>
      </c>
      <c r="F113" s="702">
        <v>43.080618069841996</v>
      </c>
      <c r="G113" s="703">
        <v>43.080618069841996</v>
      </c>
      <c r="H113" s="705">
        <v>0</v>
      </c>
      <c r="I113" s="702">
        <v>0</v>
      </c>
      <c r="J113" s="703">
        <v>-43.080618069841996</v>
      </c>
      <c r="K113" s="706">
        <v>0</v>
      </c>
    </row>
    <row r="114" spans="1:11" ht="14.45" customHeight="1" thickBot="1" x14ac:dyDescent="0.25">
      <c r="A114" s="724" t="s">
        <v>436</v>
      </c>
      <c r="B114" s="702">
        <v>132.664147104443</v>
      </c>
      <c r="C114" s="702">
        <v>172.11768000000001</v>
      </c>
      <c r="D114" s="703">
        <v>39.453532895556997</v>
      </c>
      <c r="E114" s="704">
        <v>1.2973940869230001</v>
      </c>
      <c r="F114" s="702">
        <v>182.273114660706</v>
      </c>
      <c r="G114" s="703">
        <v>182.273114660706</v>
      </c>
      <c r="H114" s="705">
        <v>23.764900000000001</v>
      </c>
      <c r="I114" s="702">
        <v>170.18671000000001</v>
      </c>
      <c r="J114" s="703">
        <v>-12.086404660706</v>
      </c>
      <c r="K114" s="706">
        <v>0.93369068892399998</v>
      </c>
    </row>
    <row r="115" spans="1:11" ht="14.45" customHeight="1" thickBot="1" x14ac:dyDescent="0.25">
      <c r="A115" s="724" t="s">
        <v>437</v>
      </c>
      <c r="B115" s="702">
        <v>0</v>
      </c>
      <c r="C115" s="702">
        <v>4.335</v>
      </c>
      <c r="D115" s="703">
        <v>4.335</v>
      </c>
      <c r="E115" s="712" t="s">
        <v>342</v>
      </c>
      <c r="F115" s="702">
        <v>5</v>
      </c>
      <c r="G115" s="703">
        <v>5</v>
      </c>
      <c r="H115" s="705">
        <v>0</v>
      </c>
      <c r="I115" s="702">
        <v>1.9856100000000001</v>
      </c>
      <c r="J115" s="703">
        <v>-3.0143900000000001</v>
      </c>
      <c r="K115" s="706">
        <v>0.39712199999999998</v>
      </c>
    </row>
    <row r="116" spans="1:11" ht="14.45" customHeight="1" thickBot="1" x14ac:dyDescent="0.25">
      <c r="A116" s="724" t="s">
        <v>438</v>
      </c>
      <c r="B116" s="702">
        <v>4.980750887848</v>
      </c>
      <c r="C116" s="702">
        <v>1.7709999999999999</v>
      </c>
      <c r="D116" s="703">
        <v>-3.2097508878480001</v>
      </c>
      <c r="E116" s="704">
        <v>0.355568877038</v>
      </c>
      <c r="F116" s="702">
        <v>1.673447148773</v>
      </c>
      <c r="G116" s="703">
        <v>1.673447148773</v>
      </c>
      <c r="H116" s="705">
        <v>2.1648700000000001</v>
      </c>
      <c r="I116" s="702">
        <v>4.9578699999989997</v>
      </c>
      <c r="J116" s="703">
        <v>3.2844228512260001</v>
      </c>
      <c r="K116" s="706">
        <v>2.9626690054910001</v>
      </c>
    </row>
    <row r="117" spans="1:11" ht="14.45" customHeight="1" thickBot="1" x14ac:dyDescent="0.25">
      <c r="A117" s="724" t="s">
        <v>439</v>
      </c>
      <c r="B117" s="702">
        <v>26.071611519657001</v>
      </c>
      <c r="C117" s="702">
        <v>11.383850000000001</v>
      </c>
      <c r="D117" s="703">
        <v>-14.687761519657</v>
      </c>
      <c r="E117" s="704">
        <v>0.43663775794600002</v>
      </c>
      <c r="F117" s="702">
        <v>12.510576332835999</v>
      </c>
      <c r="G117" s="703">
        <v>12.510576332835999</v>
      </c>
      <c r="H117" s="705">
        <v>1.3759999999999999</v>
      </c>
      <c r="I117" s="702">
        <v>44.391829999999999</v>
      </c>
      <c r="J117" s="703">
        <v>31.881253667163001</v>
      </c>
      <c r="K117" s="706">
        <v>3.5483441225229999</v>
      </c>
    </row>
    <row r="118" spans="1:11" ht="14.45" customHeight="1" thickBot="1" x14ac:dyDescent="0.25">
      <c r="A118" s="724" t="s">
        <v>440</v>
      </c>
      <c r="B118" s="702">
        <v>0</v>
      </c>
      <c r="C118" s="702">
        <v>0</v>
      </c>
      <c r="D118" s="703">
        <v>0</v>
      </c>
      <c r="E118" s="712" t="s">
        <v>329</v>
      </c>
      <c r="F118" s="702">
        <v>0</v>
      </c>
      <c r="G118" s="703">
        <v>0</v>
      </c>
      <c r="H118" s="705">
        <v>0</v>
      </c>
      <c r="I118" s="702">
        <v>2.0339999999990002</v>
      </c>
      <c r="J118" s="703">
        <v>2.0339999999990002</v>
      </c>
      <c r="K118" s="713" t="s">
        <v>342</v>
      </c>
    </row>
    <row r="119" spans="1:11" ht="14.45" customHeight="1" thickBot="1" x14ac:dyDescent="0.25">
      <c r="A119" s="724" t="s">
        <v>441</v>
      </c>
      <c r="B119" s="702">
        <v>0</v>
      </c>
      <c r="C119" s="702">
        <v>0</v>
      </c>
      <c r="D119" s="703">
        <v>0</v>
      </c>
      <c r="E119" s="704">
        <v>1</v>
      </c>
      <c r="F119" s="702">
        <v>0</v>
      </c>
      <c r="G119" s="703">
        <v>0</v>
      </c>
      <c r="H119" s="705">
        <v>18.876000000000001</v>
      </c>
      <c r="I119" s="702">
        <v>25.001670000000001</v>
      </c>
      <c r="J119" s="703">
        <v>25.001670000000001</v>
      </c>
      <c r="K119" s="713" t="s">
        <v>342</v>
      </c>
    </row>
    <row r="120" spans="1:11" ht="14.45" customHeight="1" thickBot="1" x14ac:dyDescent="0.25">
      <c r="A120" s="723" t="s">
        <v>442</v>
      </c>
      <c r="B120" s="707">
        <v>190.517780140958</v>
      </c>
      <c r="C120" s="707">
        <v>689.18781000000104</v>
      </c>
      <c r="D120" s="708">
        <v>498.67002985904298</v>
      </c>
      <c r="E120" s="714">
        <v>3.6174461485429998</v>
      </c>
      <c r="F120" s="707">
        <v>0</v>
      </c>
      <c r="G120" s="708">
        <v>0</v>
      </c>
      <c r="H120" s="710">
        <v>182.40805</v>
      </c>
      <c r="I120" s="707">
        <v>566.14154999999903</v>
      </c>
      <c r="J120" s="708">
        <v>566.14154999999903</v>
      </c>
      <c r="K120" s="711" t="s">
        <v>329</v>
      </c>
    </row>
    <row r="121" spans="1:11" ht="14.45" customHeight="1" thickBot="1" x14ac:dyDescent="0.25">
      <c r="A121" s="724" t="s">
        <v>443</v>
      </c>
      <c r="B121" s="702">
        <v>190.517780140958</v>
      </c>
      <c r="C121" s="702">
        <v>633.57500000000095</v>
      </c>
      <c r="D121" s="703">
        <v>443.05721985904302</v>
      </c>
      <c r="E121" s="704">
        <v>3.3255426319330001</v>
      </c>
      <c r="F121" s="702">
        <v>0</v>
      </c>
      <c r="G121" s="703">
        <v>0</v>
      </c>
      <c r="H121" s="705">
        <v>180.43799999999999</v>
      </c>
      <c r="I121" s="702">
        <v>563.68249999999898</v>
      </c>
      <c r="J121" s="703">
        <v>563.68249999999898</v>
      </c>
      <c r="K121" s="713" t="s">
        <v>329</v>
      </c>
    </row>
    <row r="122" spans="1:11" ht="14.45" customHeight="1" thickBot="1" x14ac:dyDescent="0.25">
      <c r="A122" s="724" t="s">
        <v>444</v>
      </c>
      <c r="B122" s="702">
        <v>0</v>
      </c>
      <c r="C122" s="702">
        <v>55.612810000000003</v>
      </c>
      <c r="D122" s="703">
        <v>55.612810000000003</v>
      </c>
      <c r="E122" s="712" t="s">
        <v>342</v>
      </c>
      <c r="F122" s="702">
        <v>0</v>
      </c>
      <c r="G122" s="703">
        <v>0</v>
      </c>
      <c r="H122" s="705">
        <v>1.9700500000000001</v>
      </c>
      <c r="I122" s="702">
        <v>2.45905</v>
      </c>
      <c r="J122" s="703">
        <v>2.45905</v>
      </c>
      <c r="K122" s="713" t="s">
        <v>342</v>
      </c>
    </row>
    <row r="123" spans="1:11" ht="14.45" customHeight="1" thickBot="1" x14ac:dyDescent="0.25">
      <c r="A123" s="721" t="s">
        <v>48</v>
      </c>
      <c r="B123" s="702">
        <v>32685.826719053399</v>
      </c>
      <c r="C123" s="702">
        <v>40665.826860000103</v>
      </c>
      <c r="D123" s="703">
        <v>7980.0001409466604</v>
      </c>
      <c r="E123" s="704">
        <v>1.244142521146</v>
      </c>
      <c r="F123" s="702">
        <v>41253.624922000003</v>
      </c>
      <c r="G123" s="703">
        <v>41253.624922000003</v>
      </c>
      <c r="H123" s="705">
        <v>4373.75233999999</v>
      </c>
      <c r="I123" s="702">
        <v>45243.761440000002</v>
      </c>
      <c r="J123" s="703">
        <v>3990.1365179999202</v>
      </c>
      <c r="K123" s="706">
        <v>1.096722082618</v>
      </c>
    </row>
    <row r="124" spans="1:11" ht="14.45" customHeight="1" thickBot="1" x14ac:dyDescent="0.25">
      <c r="A124" s="727" t="s">
        <v>445</v>
      </c>
      <c r="B124" s="707">
        <v>25733.506719053399</v>
      </c>
      <c r="C124" s="707">
        <v>30021.041000000001</v>
      </c>
      <c r="D124" s="708">
        <v>4287.5342809466401</v>
      </c>
      <c r="E124" s="714">
        <v>1.1666129038590001</v>
      </c>
      <c r="F124" s="707">
        <v>29810.120000000101</v>
      </c>
      <c r="G124" s="708">
        <v>29810.120000000101</v>
      </c>
      <c r="H124" s="710">
        <v>3232.0309999999999</v>
      </c>
      <c r="I124" s="707">
        <v>33439.129999999997</v>
      </c>
      <c r="J124" s="708">
        <v>3629.0099999999202</v>
      </c>
      <c r="K124" s="715">
        <v>1.121737517326</v>
      </c>
    </row>
    <row r="125" spans="1:11" ht="14.45" customHeight="1" thickBot="1" x14ac:dyDescent="0.25">
      <c r="A125" s="723" t="s">
        <v>446</v>
      </c>
      <c r="B125" s="707">
        <v>19311.999999999902</v>
      </c>
      <c r="C125" s="707">
        <v>22550.091</v>
      </c>
      <c r="D125" s="708">
        <v>3238.0910000000899</v>
      </c>
      <c r="E125" s="714">
        <v>1.1676724834300001</v>
      </c>
      <c r="F125" s="707">
        <v>22336.83</v>
      </c>
      <c r="G125" s="708">
        <v>22336.83</v>
      </c>
      <c r="H125" s="710">
        <v>2464.721</v>
      </c>
      <c r="I125" s="707">
        <v>25046.055</v>
      </c>
      <c r="J125" s="708">
        <v>2709.2249999999399</v>
      </c>
      <c r="K125" s="715">
        <v>1.1212895921220001</v>
      </c>
    </row>
    <row r="126" spans="1:11" ht="14.45" customHeight="1" thickBot="1" x14ac:dyDescent="0.25">
      <c r="A126" s="724" t="s">
        <v>447</v>
      </c>
      <c r="B126" s="702">
        <v>19311.999999999902</v>
      </c>
      <c r="C126" s="702">
        <v>22550.091</v>
      </c>
      <c r="D126" s="703">
        <v>3238.0910000000899</v>
      </c>
      <c r="E126" s="704">
        <v>1.1676724834300001</v>
      </c>
      <c r="F126" s="702">
        <v>22336.83</v>
      </c>
      <c r="G126" s="703">
        <v>22336.83</v>
      </c>
      <c r="H126" s="705">
        <v>2464.721</v>
      </c>
      <c r="I126" s="702">
        <v>25046.055</v>
      </c>
      <c r="J126" s="703">
        <v>2709.2249999999399</v>
      </c>
      <c r="K126" s="706">
        <v>1.1212895921220001</v>
      </c>
    </row>
    <row r="127" spans="1:11" ht="14.45" customHeight="1" thickBot="1" x14ac:dyDescent="0.25">
      <c r="A127" s="723" t="s">
        <v>448</v>
      </c>
      <c r="B127" s="707">
        <v>6375.4817190534704</v>
      </c>
      <c r="C127" s="707">
        <v>7393.7200000000103</v>
      </c>
      <c r="D127" s="708">
        <v>1018.23828094655</v>
      </c>
      <c r="E127" s="714">
        <v>1.1597115835030001</v>
      </c>
      <c r="F127" s="707">
        <v>7393.6800000000103</v>
      </c>
      <c r="G127" s="708">
        <v>7393.6800000000103</v>
      </c>
      <c r="H127" s="710">
        <v>765.05999999999904</v>
      </c>
      <c r="I127" s="707">
        <v>8287.0099999999893</v>
      </c>
      <c r="J127" s="708">
        <v>893.32999999998594</v>
      </c>
      <c r="K127" s="715">
        <v>1.1208234600360001</v>
      </c>
    </row>
    <row r="128" spans="1:11" ht="14.45" customHeight="1" thickBot="1" x14ac:dyDescent="0.25">
      <c r="A128" s="724" t="s">
        <v>449</v>
      </c>
      <c r="B128" s="702">
        <v>6375.4817190534704</v>
      </c>
      <c r="C128" s="702">
        <v>7393.7200000000103</v>
      </c>
      <c r="D128" s="703">
        <v>1018.23828094655</v>
      </c>
      <c r="E128" s="704">
        <v>1.1597115835030001</v>
      </c>
      <c r="F128" s="702">
        <v>7393.6800000000103</v>
      </c>
      <c r="G128" s="703">
        <v>7393.6800000000103</v>
      </c>
      <c r="H128" s="705">
        <v>765.05999999999904</v>
      </c>
      <c r="I128" s="702">
        <v>8287.0099999999893</v>
      </c>
      <c r="J128" s="703">
        <v>893.32999999998594</v>
      </c>
      <c r="K128" s="706">
        <v>1.1208234600360001</v>
      </c>
    </row>
    <row r="129" spans="1:11" ht="14.45" customHeight="1" thickBot="1" x14ac:dyDescent="0.25">
      <c r="A129" s="723" t="s">
        <v>450</v>
      </c>
      <c r="B129" s="707">
        <v>46.024999999999999</v>
      </c>
      <c r="C129" s="707">
        <v>40.229999999999997</v>
      </c>
      <c r="D129" s="708">
        <v>-5.7949999999989998</v>
      </c>
      <c r="E129" s="714">
        <v>0.87409016838599995</v>
      </c>
      <c r="F129" s="707">
        <v>36.770000000000003</v>
      </c>
      <c r="G129" s="708">
        <v>36.770000000000003</v>
      </c>
      <c r="H129" s="710">
        <v>0</v>
      </c>
      <c r="I129" s="707">
        <v>69.314999999999998</v>
      </c>
      <c r="J129" s="708">
        <v>32.545000000000002</v>
      </c>
      <c r="K129" s="715">
        <v>1.8850965460969999</v>
      </c>
    </row>
    <row r="130" spans="1:11" ht="14.45" customHeight="1" thickBot="1" x14ac:dyDescent="0.25">
      <c r="A130" s="724" t="s">
        <v>451</v>
      </c>
      <c r="B130" s="702">
        <v>46.024999999999999</v>
      </c>
      <c r="C130" s="702">
        <v>40.229999999999997</v>
      </c>
      <c r="D130" s="703">
        <v>-5.7949999999989998</v>
      </c>
      <c r="E130" s="704">
        <v>0.87409016838599995</v>
      </c>
      <c r="F130" s="702">
        <v>36.770000000000003</v>
      </c>
      <c r="G130" s="703">
        <v>36.770000000000003</v>
      </c>
      <c r="H130" s="705">
        <v>0</v>
      </c>
      <c r="I130" s="702">
        <v>69.314999999999998</v>
      </c>
      <c r="J130" s="703">
        <v>32.545000000000002</v>
      </c>
      <c r="K130" s="706">
        <v>1.8850965460969999</v>
      </c>
    </row>
    <row r="131" spans="1:11" ht="14.45" customHeight="1" thickBot="1" x14ac:dyDescent="0.25">
      <c r="A131" s="726" t="s">
        <v>452</v>
      </c>
      <c r="B131" s="702">
        <v>0</v>
      </c>
      <c r="C131" s="702">
        <v>37</v>
      </c>
      <c r="D131" s="703">
        <v>37</v>
      </c>
      <c r="E131" s="712" t="s">
        <v>329</v>
      </c>
      <c r="F131" s="702">
        <v>42.84</v>
      </c>
      <c r="G131" s="703">
        <v>42.84</v>
      </c>
      <c r="H131" s="705">
        <v>2.25</v>
      </c>
      <c r="I131" s="702">
        <v>36.75</v>
      </c>
      <c r="J131" s="703">
        <v>-6.09</v>
      </c>
      <c r="K131" s="706">
        <v>0.85784313725399997</v>
      </c>
    </row>
    <row r="132" spans="1:11" ht="14.45" customHeight="1" thickBot="1" x14ac:dyDescent="0.25">
      <c r="A132" s="724" t="s">
        <v>453</v>
      </c>
      <c r="B132" s="702">
        <v>0</v>
      </c>
      <c r="C132" s="702">
        <v>37</v>
      </c>
      <c r="D132" s="703">
        <v>37</v>
      </c>
      <c r="E132" s="712" t="s">
        <v>329</v>
      </c>
      <c r="F132" s="702">
        <v>42.84</v>
      </c>
      <c r="G132" s="703">
        <v>42.84</v>
      </c>
      <c r="H132" s="705">
        <v>2.25</v>
      </c>
      <c r="I132" s="702">
        <v>36.75</v>
      </c>
      <c r="J132" s="703">
        <v>-6.09</v>
      </c>
      <c r="K132" s="706">
        <v>0.85784313725399997</v>
      </c>
    </row>
    <row r="133" spans="1:11" ht="14.45" customHeight="1" thickBot="1" x14ac:dyDescent="0.25">
      <c r="A133" s="722" t="s">
        <v>454</v>
      </c>
      <c r="B133" s="702">
        <v>6566.08</v>
      </c>
      <c r="C133" s="702">
        <v>10192.97755</v>
      </c>
      <c r="D133" s="703">
        <v>3626.8975500000201</v>
      </c>
      <c r="E133" s="704">
        <v>1.5523687725399999</v>
      </c>
      <c r="F133" s="702">
        <v>10708.53</v>
      </c>
      <c r="G133" s="703">
        <v>10708.53</v>
      </c>
      <c r="H133" s="705">
        <v>1092.4247700000001</v>
      </c>
      <c r="I133" s="702">
        <v>11302.30493</v>
      </c>
      <c r="J133" s="703">
        <v>593.77493000000004</v>
      </c>
      <c r="K133" s="706">
        <v>1.055448780551</v>
      </c>
    </row>
    <row r="134" spans="1:11" ht="14.45" customHeight="1" thickBot="1" x14ac:dyDescent="0.25">
      <c r="A134" s="723" t="s">
        <v>455</v>
      </c>
      <c r="B134" s="707">
        <v>1738.08</v>
      </c>
      <c r="C134" s="707">
        <v>2698.1347999999998</v>
      </c>
      <c r="D134" s="708">
        <v>960.0548</v>
      </c>
      <c r="E134" s="714">
        <v>1.552365138543</v>
      </c>
      <c r="F134" s="707">
        <v>2834.61</v>
      </c>
      <c r="G134" s="708">
        <v>2834.61</v>
      </c>
      <c r="H134" s="710">
        <v>290.8811</v>
      </c>
      <c r="I134" s="707">
        <v>3001.2106899999999</v>
      </c>
      <c r="J134" s="708">
        <v>166.600690000002</v>
      </c>
      <c r="K134" s="715">
        <v>1.058773760764</v>
      </c>
    </row>
    <row r="135" spans="1:11" ht="14.45" customHeight="1" thickBot="1" x14ac:dyDescent="0.25">
      <c r="A135" s="724" t="s">
        <v>456</v>
      </c>
      <c r="B135" s="702">
        <v>1738.08</v>
      </c>
      <c r="C135" s="702">
        <v>2698.1347999999998</v>
      </c>
      <c r="D135" s="703">
        <v>960.0548</v>
      </c>
      <c r="E135" s="704">
        <v>1.552365138543</v>
      </c>
      <c r="F135" s="702">
        <v>2834.61</v>
      </c>
      <c r="G135" s="703">
        <v>2834.61</v>
      </c>
      <c r="H135" s="705">
        <v>290.8811</v>
      </c>
      <c r="I135" s="702">
        <v>3001.2106899999999</v>
      </c>
      <c r="J135" s="703">
        <v>166.600690000002</v>
      </c>
      <c r="K135" s="706">
        <v>1.058773760764</v>
      </c>
    </row>
    <row r="136" spans="1:11" ht="14.45" customHeight="1" thickBot="1" x14ac:dyDescent="0.25">
      <c r="A136" s="723" t="s">
        <v>457</v>
      </c>
      <c r="B136" s="707">
        <v>4827.99999999999</v>
      </c>
      <c r="C136" s="707">
        <v>7494.8427500000098</v>
      </c>
      <c r="D136" s="708">
        <v>2666.8427500000198</v>
      </c>
      <c r="E136" s="714">
        <v>1.5523700807780001</v>
      </c>
      <c r="F136" s="707">
        <v>7873.92</v>
      </c>
      <c r="G136" s="708">
        <v>7873.92</v>
      </c>
      <c r="H136" s="710">
        <v>801.543669999999</v>
      </c>
      <c r="I136" s="707">
        <v>8301.0942399999894</v>
      </c>
      <c r="J136" s="708">
        <v>427.17423999999897</v>
      </c>
      <c r="K136" s="715">
        <v>1.0542517881810001</v>
      </c>
    </row>
    <row r="137" spans="1:11" ht="14.45" customHeight="1" thickBot="1" x14ac:dyDescent="0.25">
      <c r="A137" s="724" t="s">
        <v>458</v>
      </c>
      <c r="B137" s="702">
        <v>4827.99999999999</v>
      </c>
      <c r="C137" s="702">
        <v>7494.8427500000098</v>
      </c>
      <c r="D137" s="703">
        <v>2666.8427500000198</v>
      </c>
      <c r="E137" s="704">
        <v>1.5523700807780001</v>
      </c>
      <c r="F137" s="702">
        <v>7873.92</v>
      </c>
      <c r="G137" s="703">
        <v>7873.92</v>
      </c>
      <c r="H137" s="705">
        <v>801.543669999999</v>
      </c>
      <c r="I137" s="702">
        <v>8301.0942399999894</v>
      </c>
      <c r="J137" s="703">
        <v>427.17423999999897</v>
      </c>
      <c r="K137" s="706">
        <v>1.0542517881810001</v>
      </c>
    </row>
    <row r="138" spans="1:11" ht="14.45" customHeight="1" thickBot="1" x14ac:dyDescent="0.25">
      <c r="A138" s="722" t="s">
        <v>459</v>
      </c>
      <c r="B138" s="702">
        <v>0</v>
      </c>
      <c r="C138" s="702">
        <v>0</v>
      </c>
      <c r="D138" s="703">
        <v>0</v>
      </c>
      <c r="E138" s="704">
        <v>1</v>
      </c>
      <c r="F138" s="702">
        <v>101.624922</v>
      </c>
      <c r="G138" s="703">
        <v>101.624922</v>
      </c>
      <c r="H138" s="705">
        <v>0</v>
      </c>
      <c r="I138" s="702">
        <v>0</v>
      </c>
      <c r="J138" s="703">
        <v>-101.624922</v>
      </c>
      <c r="K138" s="706">
        <v>0</v>
      </c>
    </row>
    <row r="139" spans="1:11" ht="14.45" customHeight="1" thickBot="1" x14ac:dyDescent="0.25">
      <c r="A139" s="723" t="s">
        <v>460</v>
      </c>
      <c r="B139" s="707">
        <v>0</v>
      </c>
      <c r="C139" s="707">
        <v>0</v>
      </c>
      <c r="D139" s="708">
        <v>0</v>
      </c>
      <c r="E139" s="714">
        <v>1</v>
      </c>
      <c r="F139" s="707">
        <v>101.624922</v>
      </c>
      <c r="G139" s="708">
        <v>101.624922</v>
      </c>
      <c r="H139" s="710">
        <v>0</v>
      </c>
      <c r="I139" s="707">
        <v>0</v>
      </c>
      <c r="J139" s="708">
        <v>-101.624922</v>
      </c>
      <c r="K139" s="715">
        <v>0</v>
      </c>
    </row>
    <row r="140" spans="1:11" ht="14.45" customHeight="1" thickBot="1" x14ac:dyDescent="0.25">
      <c r="A140" s="724" t="s">
        <v>461</v>
      </c>
      <c r="B140" s="702">
        <v>0</v>
      </c>
      <c r="C140" s="702">
        <v>0</v>
      </c>
      <c r="D140" s="703">
        <v>0</v>
      </c>
      <c r="E140" s="704">
        <v>1</v>
      </c>
      <c r="F140" s="702">
        <v>101.624922</v>
      </c>
      <c r="G140" s="703">
        <v>101.624922</v>
      </c>
      <c r="H140" s="705">
        <v>0</v>
      </c>
      <c r="I140" s="702">
        <v>0</v>
      </c>
      <c r="J140" s="703">
        <v>-101.624922</v>
      </c>
      <c r="K140" s="706">
        <v>0</v>
      </c>
    </row>
    <row r="141" spans="1:11" ht="14.45" customHeight="1" thickBot="1" x14ac:dyDescent="0.25">
      <c r="A141" s="722" t="s">
        <v>462</v>
      </c>
      <c r="B141" s="702">
        <v>386.24000000000098</v>
      </c>
      <c r="C141" s="702">
        <v>451.80831000000097</v>
      </c>
      <c r="D141" s="703">
        <v>65.568309999999002</v>
      </c>
      <c r="E141" s="704">
        <v>1.1697605374890001</v>
      </c>
      <c r="F141" s="702">
        <v>633.349999999999</v>
      </c>
      <c r="G141" s="703">
        <v>633.349999999999</v>
      </c>
      <c r="H141" s="705">
        <v>49.296569999999001</v>
      </c>
      <c r="I141" s="702">
        <v>502.32650999999998</v>
      </c>
      <c r="J141" s="703">
        <v>-131.02349000000001</v>
      </c>
      <c r="K141" s="706">
        <v>0.793126249309</v>
      </c>
    </row>
    <row r="142" spans="1:11" ht="14.45" customHeight="1" thickBot="1" x14ac:dyDescent="0.25">
      <c r="A142" s="723" t="s">
        <v>463</v>
      </c>
      <c r="B142" s="707">
        <v>386.24000000000098</v>
      </c>
      <c r="C142" s="707">
        <v>451.80831000000097</v>
      </c>
      <c r="D142" s="708">
        <v>65.568309999999002</v>
      </c>
      <c r="E142" s="714">
        <v>1.1697605374890001</v>
      </c>
      <c r="F142" s="707">
        <v>633.349999999999</v>
      </c>
      <c r="G142" s="708">
        <v>633.349999999999</v>
      </c>
      <c r="H142" s="710">
        <v>49.296569999999001</v>
      </c>
      <c r="I142" s="707">
        <v>502.32650999999998</v>
      </c>
      <c r="J142" s="708">
        <v>-131.02349000000001</v>
      </c>
      <c r="K142" s="715">
        <v>0.793126249309</v>
      </c>
    </row>
    <row r="143" spans="1:11" ht="14.45" customHeight="1" thickBot="1" x14ac:dyDescent="0.25">
      <c r="A143" s="724" t="s">
        <v>464</v>
      </c>
      <c r="B143" s="702">
        <v>386.24000000000098</v>
      </c>
      <c r="C143" s="702">
        <v>451.80831000000097</v>
      </c>
      <c r="D143" s="703">
        <v>65.568309999999002</v>
      </c>
      <c r="E143" s="704">
        <v>1.1697605374890001</v>
      </c>
      <c r="F143" s="702">
        <v>633.349999999999</v>
      </c>
      <c r="G143" s="703">
        <v>633.349999999999</v>
      </c>
      <c r="H143" s="705">
        <v>49.296569999999001</v>
      </c>
      <c r="I143" s="702">
        <v>502.32650999999998</v>
      </c>
      <c r="J143" s="703">
        <v>-131.02349000000001</v>
      </c>
      <c r="K143" s="706">
        <v>0.793126249309</v>
      </c>
    </row>
    <row r="144" spans="1:11" ht="14.45" customHeight="1" thickBot="1" x14ac:dyDescent="0.25">
      <c r="A144" s="721" t="s">
        <v>465</v>
      </c>
      <c r="B144" s="702">
        <v>0</v>
      </c>
      <c r="C144" s="702">
        <v>126.373000000001</v>
      </c>
      <c r="D144" s="703">
        <v>126.373000000001</v>
      </c>
      <c r="E144" s="712" t="s">
        <v>329</v>
      </c>
      <c r="F144" s="702">
        <v>0</v>
      </c>
      <c r="G144" s="703">
        <v>0</v>
      </c>
      <c r="H144" s="705">
        <v>3</v>
      </c>
      <c r="I144" s="702">
        <v>49.687149999999001</v>
      </c>
      <c r="J144" s="703">
        <v>49.687149999999001</v>
      </c>
      <c r="K144" s="713" t="s">
        <v>329</v>
      </c>
    </row>
    <row r="145" spans="1:11" ht="14.45" customHeight="1" thickBot="1" x14ac:dyDescent="0.25">
      <c r="A145" s="722" t="s">
        <v>466</v>
      </c>
      <c r="B145" s="702">
        <v>0</v>
      </c>
      <c r="C145" s="702">
        <v>1.3</v>
      </c>
      <c r="D145" s="703">
        <v>1.3</v>
      </c>
      <c r="E145" s="712" t="s">
        <v>342</v>
      </c>
      <c r="F145" s="702">
        <v>0</v>
      </c>
      <c r="G145" s="703">
        <v>0</v>
      </c>
      <c r="H145" s="705">
        <v>0</v>
      </c>
      <c r="I145" s="702">
        <v>0</v>
      </c>
      <c r="J145" s="703">
        <v>0</v>
      </c>
      <c r="K145" s="713" t="s">
        <v>329</v>
      </c>
    </row>
    <row r="146" spans="1:11" ht="14.45" customHeight="1" thickBot="1" x14ac:dyDescent="0.25">
      <c r="A146" s="726" t="s">
        <v>467</v>
      </c>
      <c r="B146" s="702">
        <v>0</v>
      </c>
      <c r="C146" s="702">
        <v>1.3</v>
      </c>
      <c r="D146" s="703">
        <v>1.3</v>
      </c>
      <c r="E146" s="712" t="s">
        <v>342</v>
      </c>
      <c r="F146" s="702">
        <v>0</v>
      </c>
      <c r="G146" s="703">
        <v>0</v>
      </c>
      <c r="H146" s="705">
        <v>0</v>
      </c>
      <c r="I146" s="702">
        <v>0</v>
      </c>
      <c r="J146" s="703">
        <v>0</v>
      </c>
      <c r="K146" s="713" t="s">
        <v>329</v>
      </c>
    </row>
    <row r="147" spans="1:11" ht="14.45" customHeight="1" thickBot="1" x14ac:dyDescent="0.25">
      <c r="A147" s="724" t="s">
        <v>468</v>
      </c>
      <c r="B147" s="702">
        <v>0</v>
      </c>
      <c r="C147" s="702">
        <v>1.3</v>
      </c>
      <c r="D147" s="703">
        <v>1.3</v>
      </c>
      <c r="E147" s="712" t="s">
        <v>342</v>
      </c>
      <c r="F147" s="702">
        <v>0</v>
      </c>
      <c r="G147" s="703">
        <v>0</v>
      </c>
      <c r="H147" s="705">
        <v>0</v>
      </c>
      <c r="I147" s="702">
        <v>0</v>
      </c>
      <c r="J147" s="703">
        <v>0</v>
      </c>
      <c r="K147" s="713" t="s">
        <v>329</v>
      </c>
    </row>
    <row r="148" spans="1:11" ht="14.45" customHeight="1" thickBot="1" x14ac:dyDescent="0.25">
      <c r="A148" s="722" t="s">
        <v>469</v>
      </c>
      <c r="B148" s="702">
        <v>0</v>
      </c>
      <c r="C148" s="702">
        <v>125.073000000001</v>
      </c>
      <c r="D148" s="703">
        <v>125.073000000001</v>
      </c>
      <c r="E148" s="712" t="s">
        <v>329</v>
      </c>
      <c r="F148" s="702">
        <v>0</v>
      </c>
      <c r="G148" s="703">
        <v>0</v>
      </c>
      <c r="H148" s="705">
        <v>3</v>
      </c>
      <c r="I148" s="702">
        <v>49.687149999999001</v>
      </c>
      <c r="J148" s="703">
        <v>49.687149999999001</v>
      </c>
      <c r="K148" s="713" t="s">
        <v>329</v>
      </c>
    </row>
    <row r="149" spans="1:11" ht="14.45" customHeight="1" thickBot="1" x14ac:dyDescent="0.25">
      <c r="A149" s="723" t="s">
        <v>470</v>
      </c>
      <c r="B149" s="707">
        <v>0</v>
      </c>
      <c r="C149" s="707">
        <v>16.295000000000002</v>
      </c>
      <c r="D149" s="708">
        <v>16.295000000000002</v>
      </c>
      <c r="E149" s="709" t="s">
        <v>329</v>
      </c>
      <c r="F149" s="707">
        <v>0</v>
      </c>
      <c r="G149" s="708">
        <v>0</v>
      </c>
      <c r="H149" s="710">
        <v>3</v>
      </c>
      <c r="I149" s="707">
        <v>25.710149999999999</v>
      </c>
      <c r="J149" s="708">
        <v>25.710149999999999</v>
      </c>
      <c r="K149" s="711" t="s">
        <v>329</v>
      </c>
    </row>
    <row r="150" spans="1:11" ht="14.45" customHeight="1" thickBot="1" x14ac:dyDescent="0.25">
      <c r="A150" s="724" t="s">
        <v>471</v>
      </c>
      <c r="B150" s="702">
        <v>0</v>
      </c>
      <c r="C150" s="702">
        <v>6.5910000000000002</v>
      </c>
      <c r="D150" s="703">
        <v>6.5910000000000002</v>
      </c>
      <c r="E150" s="712" t="s">
        <v>329</v>
      </c>
      <c r="F150" s="702">
        <v>0</v>
      </c>
      <c r="G150" s="703">
        <v>0</v>
      </c>
      <c r="H150" s="705">
        <v>0</v>
      </c>
      <c r="I150" s="702">
        <v>2.2601499999999999</v>
      </c>
      <c r="J150" s="703">
        <v>2.2601499999999999</v>
      </c>
      <c r="K150" s="713" t="s">
        <v>329</v>
      </c>
    </row>
    <row r="151" spans="1:11" ht="14.45" customHeight="1" thickBot="1" x14ac:dyDescent="0.25">
      <c r="A151" s="724" t="s">
        <v>472</v>
      </c>
      <c r="B151" s="702">
        <v>0</v>
      </c>
      <c r="C151" s="702">
        <v>5</v>
      </c>
      <c r="D151" s="703">
        <v>5</v>
      </c>
      <c r="E151" s="712" t="s">
        <v>329</v>
      </c>
      <c r="F151" s="702">
        <v>0</v>
      </c>
      <c r="G151" s="703">
        <v>0</v>
      </c>
      <c r="H151" s="705">
        <v>3</v>
      </c>
      <c r="I151" s="702">
        <v>23.45</v>
      </c>
      <c r="J151" s="703">
        <v>23.45</v>
      </c>
      <c r="K151" s="713" t="s">
        <v>342</v>
      </c>
    </row>
    <row r="152" spans="1:11" ht="14.45" customHeight="1" thickBot="1" x14ac:dyDescent="0.25">
      <c r="A152" s="724" t="s">
        <v>473</v>
      </c>
      <c r="B152" s="702">
        <v>0</v>
      </c>
      <c r="C152" s="702">
        <v>4.7039999999999997</v>
      </c>
      <c r="D152" s="703">
        <v>4.7039999999999997</v>
      </c>
      <c r="E152" s="712" t="s">
        <v>329</v>
      </c>
      <c r="F152" s="702">
        <v>0</v>
      </c>
      <c r="G152" s="703">
        <v>0</v>
      </c>
      <c r="H152" s="705">
        <v>0</v>
      </c>
      <c r="I152" s="702">
        <v>0</v>
      </c>
      <c r="J152" s="703">
        <v>0</v>
      </c>
      <c r="K152" s="713" t="s">
        <v>329</v>
      </c>
    </row>
    <row r="153" spans="1:11" ht="14.45" customHeight="1" thickBot="1" x14ac:dyDescent="0.25">
      <c r="A153" s="726" t="s">
        <v>474</v>
      </c>
      <c r="B153" s="702">
        <v>0</v>
      </c>
      <c r="C153" s="702">
        <v>0</v>
      </c>
      <c r="D153" s="703">
        <v>0</v>
      </c>
      <c r="E153" s="704">
        <v>1</v>
      </c>
      <c r="F153" s="702">
        <v>0</v>
      </c>
      <c r="G153" s="703">
        <v>0</v>
      </c>
      <c r="H153" s="705">
        <v>0</v>
      </c>
      <c r="I153" s="702">
        <v>21.196999999999001</v>
      </c>
      <c r="J153" s="703">
        <v>21.196999999999001</v>
      </c>
      <c r="K153" s="713" t="s">
        <v>342</v>
      </c>
    </row>
    <row r="154" spans="1:11" ht="14.45" customHeight="1" thickBot="1" x14ac:dyDescent="0.25">
      <c r="A154" s="724" t="s">
        <v>475</v>
      </c>
      <c r="B154" s="702">
        <v>0</v>
      </c>
      <c r="C154" s="702">
        <v>0</v>
      </c>
      <c r="D154" s="703">
        <v>0</v>
      </c>
      <c r="E154" s="704">
        <v>1</v>
      </c>
      <c r="F154" s="702">
        <v>0</v>
      </c>
      <c r="G154" s="703">
        <v>0</v>
      </c>
      <c r="H154" s="705">
        <v>0</v>
      </c>
      <c r="I154" s="702">
        <v>21.196999999999001</v>
      </c>
      <c r="J154" s="703">
        <v>21.196999999999001</v>
      </c>
      <c r="K154" s="713" t="s">
        <v>342</v>
      </c>
    </row>
    <row r="155" spans="1:11" ht="14.45" customHeight="1" thickBot="1" x14ac:dyDescent="0.25">
      <c r="A155" s="726" t="s">
        <v>476</v>
      </c>
      <c r="B155" s="702">
        <v>0</v>
      </c>
      <c r="C155" s="702">
        <v>7.95</v>
      </c>
      <c r="D155" s="703">
        <v>7.95</v>
      </c>
      <c r="E155" s="712" t="s">
        <v>342</v>
      </c>
      <c r="F155" s="702">
        <v>0</v>
      </c>
      <c r="G155" s="703">
        <v>0</v>
      </c>
      <c r="H155" s="705">
        <v>0</v>
      </c>
      <c r="I155" s="702">
        <v>0</v>
      </c>
      <c r="J155" s="703">
        <v>0</v>
      </c>
      <c r="K155" s="713" t="s">
        <v>329</v>
      </c>
    </row>
    <row r="156" spans="1:11" ht="14.45" customHeight="1" thickBot="1" x14ac:dyDescent="0.25">
      <c r="A156" s="724" t="s">
        <v>477</v>
      </c>
      <c r="B156" s="702">
        <v>0</v>
      </c>
      <c r="C156" s="702">
        <v>7.95</v>
      </c>
      <c r="D156" s="703">
        <v>7.95</v>
      </c>
      <c r="E156" s="712" t="s">
        <v>342</v>
      </c>
      <c r="F156" s="702">
        <v>0</v>
      </c>
      <c r="G156" s="703">
        <v>0</v>
      </c>
      <c r="H156" s="705">
        <v>0</v>
      </c>
      <c r="I156" s="702">
        <v>0</v>
      </c>
      <c r="J156" s="703">
        <v>0</v>
      </c>
      <c r="K156" s="713" t="s">
        <v>329</v>
      </c>
    </row>
    <row r="157" spans="1:11" ht="14.45" customHeight="1" thickBot="1" x14ac:dyDescent="0.25">
      <c r="A157" s="726" t="s">
        <v>478</v>
      </c>
      <c r="B157" s="702">
        <v>0</v>
      </c>
      <c r="C157" s="702">
        <v>0</v>
      </c>
      <c r="D157" s="703">
        <v>0</v>
      </c>
      <c r="E157" s="712" t="s">
        <v>329</v>
      </c>
      <c r="F157" s="702">
        <v>0</v>
      </c>
      <c r="G157" s="703">
        <v>0</v>
      </c>
      <c r="H157" s="705">
        <v>0</v>
      </c>
      <c r="I157" s="702">
        <v>2.78</v>
      </c>
      <c r="J157" s="703">
        <v>2.78</v>
      </c>
      <c r="K157" s="713" t="s">
        <v>342</v>
      </c>
    </row>
    <row r="158" spans="1:11" ht="14.45" customHeight="1" thickBot="1" x14ac:dyDescent="0.25">
      <c r="A158" s="724" t="s">
        <v>479</v>
      </c>
      <c r="B158" s="702">
        <v>0</v>
      </c>
      <c r="C158" s="702">
        <v>0</v>
      </c>
      <c r="D158" s="703">
        <v>0</v>
      </c>
      <c r="E158" s="712" t="s">
        <v>329</v>
      </c>
      <c r="F158" s="702">
        <v>0</v>
      </c>
      <c r="G158" s="703">
        <v>0</v>
      </c>
      <c r="H158" s="705">
        <v>0</v>
      </c>
      <c r="I158" s="702">
        <v>2.78</v>
      </c>
      <c r="J158" s="703">
        <v>2.78</v>
      </c>
      <c r="K158" s="713" t="s">
        <v>342</v>
      </c>
    </row>
    <row r="159" spans="1:11" ht="14.45" customHeight="1" thickBot="1" x14ac:dyDescent="0.25">
      <c r="A159" s="726" t="s">
        <v>480</v>
      </c>
      <c r="B159" s="702">
        <v>0</v>
      </c>
      <c r="C159" s="702">
        <v>100.828000000001</v>
      </c>
      <c r="D159" s="703">
        <v>100.828000000001</v>
      </c>
      <c r="E159" s="712" t="s">
        <v>342</v>
      </c>
      <c r="F159" s="702">
        <v>0</v>
      </c>
      <c r="G159" s="703">
        <v>0</v>
      </c>
      <c r="H159" s="705">
        <v>0</v>
      </c>
      <c r="I159" s="702">
        <v>0</v>
      </c>
      <c r="J159" s="703">
        <v>0</v>
      </c>
      <c r="K159" s="713" t="s">
        <v>329</v>
      </c>
    </row>
    <row r="160" spans="1:11" ht="14.45" customHeight="1" thickBot="1" x14ac:dyDescent="0.25">
      <c r="A160" s="724" t="s">
        <v>481</v>
      </c>
      <c r="B160" s="702">
        <v>0</v>
      </c>
      <c r="C160" s="702">
        <v>100.828000000001</v>
      </c>
      <c r="D160" s="703">
        <v>100.828000000001</v>
      </c>
      <c r="E160" s="712" t="s">
        <v>342</v>
      </c>
      <c r="F160" s="702">
        <v>0</v>
      </c>
      <c r="G160" s="703">
        <v>0</v>
      </c>
      <c r="H160" s="705">
        <v>0</v>
      </c>
      <c r="I160" s="702">
        <v>0</v>
      </c>
      <c r="J160" s="703">
        <v>0</v>
      </c>
      <c r="K160" s="713" t="s">
        <v>329</v>
      </c>
    </row>
    <row r="161" spans="1:11" ht="14.45" customHeight="1" thickBot="1" x14ac:dyDescent="0.25">
      <c r="A161" s="721" t="s">
        <v>482</v>
      </c>
      <c r="B161" s="702">
        <v>2236.8545285882401</v>
      </c>
      <c r="C161" s="702">
        <v>3194.7431000000101</v>
      </c>
      <c r="D161" s="703">
        <v>957.88857141176504</v>
      </c>
      <c r="E161" s="704">
        <v>1.428230159435</v>
      </c>
      <c r="F161" s="702">
        <v>2392.99999999997</v>
      </c>
      <c r="G161" s="703">
        <v>2392.99999999997</v>
      </c>
      <c r="H161" s="705">
        <v>237.90029000000001</v>
      </c>
      <c r="I161" s="702">
        <v>2401.9081099999999</v>
      </c>
      <c r="J161" s="703">
        <v>8.9081100000309998</v>
      </c>
      <c r="K161" s="706">
        <v>1.0037225699950001</v>
      </c>
    </row>
    <row r="162" spans="1:11" ht="14.45" customHeight="1" thickBot="1" x14ac:dyDescent="0.25">
      <c r="A162" s="722" t="s">
        <v>483</v>
      </c>
      <c r="B162" s="702">
        <v>1892.8545285882401</v>
      </c>
      <c r="C162" s="702">
        <v>2007.8050000000001</v>
      </c>
      <c r="D162" s="703">
        <v>114.950471411762</v>
      </c>
      <c r="E162" s="704">
        <v>1.0607286348080001</v>
      </c>
      <c r="F162" s="702">
        <v>2274.99999999997</v>
      </c>
      <c r="G162" s="703">
        <v>2274.99999999997</v>
      </c>
      <c r="H162" s="705">
        <v>199.18029000000001</v>
      </c>
      <c r="I162" s="702">
        <v>2135.87156</v>
      </c>
      <c r="J162" s="703">
        <v>-139.128439999969</v>
      </c>
      <c r="K162" s="706">
        <v>0.93884464175799998</v>
      </c>
    </row>
    <row r="163" spans="1:11" ht="14.45" customHeight="1" thickBot="1" x14ac:dyDescent="0.25">
      <c r="A163" s="723" t="s">
        <v>484</v>
      </c>
      <c r="B163" s="707">
        <v>1892.8545285882401</v>
      </c>
      <c r="C163" s="707">
        <v>2007.8050000000001</v>
      </c>
      <c r="D163" s="708">
        <v>114.950471411762</v>
      </c>
      <c r="E163" s="714">
        <v>1.0607286348080001</v>
      </c>
      <c r="F163" s="707">
        <v>2274.99999999997</v>
      </c>
      <c r="G163" s="708">
        <v>2274.99999999997</v>
      </c>
      <c r="H163" s="710">
        <v>199.18029000000001</v>
      </c>
      <c r="I163" s="707">
        <v>2110.16156</v>
      </c>
      <c r="J163" s="708">
        <v>-164.83843999996901</v>
      </c>
      <c r="K163" s="715">
        <v>0.92754354285700003</v>
      </c>
    </row>
    <row r="164" spans="1:11" ht="14.45" customHeight="1" thickBot="1" x14ac:dyDescent="0.25">
      <c r="A164" s="724" t="s">
        <v>485</v>
      </c>
      <c r="B164" s="702">
        <v>446.27781550497599</v>
      </c>
      <c r="C164" s="702">
        <v>554.72100000000103</v>
      </c>
      <c r="D164" s="703">
        <v>108.44318449502499</v>
      </c>
      <c r="E164" s="704">
        <v>1.242994790974</v>
      </c>
      <c r="F164" s="702">
        <v>565.99999999999204</v>
      </c>
      <c r="G164" s="703">
        <v>565.99999999999204</v>
      </c>
      <c r="H164" s="705">
        <v>47.189039999998997</v>
      </c>
      <c r="I164" s="702">
        <v>566.26849000000004</v>
      </c>
      <c r="J164" s="703">
        <v>0.268490000008</v>
      </c>
      <c r="K164" s="706">
        <v>1.000474363957</v>
      </c>
    </row>
    <row r="165" spans="1:11" ht="14.45" customHeight="1" thickBot="1" x14ac:dyDescent="0.25">
      <c r="A165" s="724" t="s">
        <v>486</v>
      </c>
      <c r="B165" s="702">
        <v>1032.66831998622</v>
      </c>
      <c r="C165" s="702">
        <v>1146.817</v>
      </c>
      <c r="D165" s="703">
        <v>114.14868001377999</v>
      </c>
      <c r="E165" s="704">
        <v>1.1105376022519999</v>
      </c>
      <c r="F165" s="702">
        <v>1405.99999999998</v>
      </c>
      <c r="G165" s="703">
        <v>1405.99999999998</v>
      </c>
      <c r="H165" s="705">
        <v>126.651</v>
      </c>
      <c r="I165" s="702">
        <v>1239.806</v>
      </c>
      <c r="J165" s="703">
        <v>-166.19399999998001</v>
      </c>
      <c r="K165" s="706">
        <v>0.88179658605900002</v>
      </c>
    </row>
    <row r="166" spans="1:11" ht="14.45" customHeight="1" thickBot="1" x14ac:dyDescent="0.25">
      <c r="A166" s="724" t="s">
        <v>487</v>
      </c>
      <c r="B166" s="702">
        <v>125.818620705646</v>
      </c>
      <c r="C166" s="702">
        <v>128.55600000000001</v>
      </c>
      <c r="D166" s="703">
        <v>2.737379294353</v>
      </c>
      <c r="E166" s="704">
        <v>1.0217565514460001</v>
      </c>
      <c r="F166" s="702">
        <v>127.999999999998</v>
      </c>
      <c r="G166" s="703">
        <v>127.999999999998</v>
      </c>
      <c r="H166" s="705">
        <v>10.712</v>
      </c>
      <c r="I166" s="702">
        <v>128.548</v>
      </c>
      <c r="J166" s="703">
        <v>0.54800000000100002</v>
      </c>
      <c r="K166" s="706">
        <v>1.00428125</v>
      </c>
    </row>
    <row r="167" spans="1:11" ht="14.45" customHeight="1" thickBot="1" x14ac:dyDescent="0.25">
      <c r="A167" s="724" t="s">
        <v>488</v>
      </c>
      <c r="B167" s="702">
        <v>70.765734121639994</v>
      </c>
      <c r="C167" s="702">
        <v>72.528999999999996</v>
      </c>
      <c r="D167" s="703">
        <v>1.7632658783590001</v>
      </c>
      <c r="E167" s="704">
        <v>1.024916944623</v>
      </c>
      <c r="F167" s="702">
        <v>71.999999999997996</v>
      </c>
      <c r="G167" s="703">
        <v>71.999999999997996</v>
      </c>
      <c r="H167" s="705">
        <v>6.0812499999989997</v>
      </c>
      <c r="I167" s="702">
        <v>72.975069999998993</v>
      </c>
      <c r="J167" s="703">
        <v>0.97506999999999999</v>
      </c>
      <c r="K167" s="706">
        <v>1.013542638888</v>
      </c>
    </row>
    <row r="168" spans="1:11" ht="14.45" customHeight="1" thickBot="1" x14ac:dyDescent="0.25">
      <c r="A168" s="724" t="s">
        <v>489</v>
      </c>
      <c r="B168" s="702">
        <v>217.32403826975801</v>
      </c>
      <c r="C168" s="702">
        <v>105.182</v>
      </c>
      <c r="D168" s="703">
        <v>-112.14203826975699</v>
      </c>
      <c r="E168" s="704">
        <v>0.48398695716000001</v>
      </c>
      <c r="F168" s="702">
        <v>102.999999999998</v>
      </c>
      <c r="G168" s="703">
        <v>102.999999999998</v>
      </c>
      <c r="H168" s="705">
        <v>8.5469999999990005</v>
      </c>
      <c r="I168" s="702">
        <v>102.56399999999999</v>
      </c>
      <c r="J168" s="703">
        <v>-0.43599999999799999</v>
      </c>
      <c r="K168" s="706">
        <v>0.99576699029100002</v>
      </c>
    </row>
    <row r="169" spans="1:11" ht="14.45" customHeight="1" thickBot="1" x14ac:dyDescent="0.25">
      <c r="A169" s="723" t="s">
        <v>490</v>
      </c>
      <c r="B169" s="707">
        <v>0</v>
      </c>
      <c r="C169" s="707">
        <v>0</v>
      </c>
      <c r="D169" s="708">
        <v>0</v>
      </c>
      <c r="E169" s="709" t="s">
        <v>329</v>
      </c>
      <c r="F169" s="707">
        <v>0</v>
      </c>
      <c r="G169" s="708">
        <v>0</v>
      </c>
      <c r="H169" s="710">
        <v>0</v>
      </c>
      <c r="I169" s="707">
        <v>25.709999999998999</v>
      </c>
      <c r="J169" s="708">
        <v>25.709999999998999</v>
      </c>
      <c r="K169" s="711" t="s">
        <v>342</v>
      </c>
    </row>
    <row r="170" spans="1:11" ht="14.45" customHeight="1" thickBot="1" x14ac:dyDescent="0.25">
      <c r="A170" s="724" t="s">
        <v>491</v>
      </c>
      <c r="B170" s="702">
        <v>0</v>
      </c>
      <c r="C170" s="702">
        <v>0</v>
      </c>
      <c r="D170" s="703">
        <v>0</v>
      </c>
      <c r="E170" s="712" t="s">
        <v>329</v>
      </c>
      <c r="F170" s="702">
        <v>0</v>
      </c>
      <c r="G170" s="703">
        <v>0</v>
      </c>
      <c r="H170" s="705">
        <v>0</v>
      </c>
      <c r="I170" s="702">
        <v>25.709999999998999</v>
      </c>
      <c r="J170" s="703">
        <v>25.709999999998999</v>
      </c>
      <c r="K170" s="713" t="s">
        <v>342</v>
      </c>
    </row>
    <row r="171" spans="1:11" ht="14.45" customHeight="1" thickBot="1" x14ac:dyDescent="0.25">
      <c r="A171" s="722" t="s">
        <v>492</v>
      </c>
      <c r="B171" s="702">
        <v>344</v>
      </c>
      <c r="C171" s="702">
        <v>1186.9381000000001</v>
      </c>
      <c r="D171" s="703">
        <v>842.93810000000303</v>
      </c>
      <c r="E171" s="704">
        <v>3.4504014534879999</v>
      </c>
      <c r="F171" s="702">
        <v>118</v>
      </c>
      <c r="G171" s="703">
        <v>118</v>
      </c>
      <c r="H171" s="705">
        <v>38.72</v>
      </c>
      <c r="I171" s="702">
        <v>266.03654999999998</v>
      </c>
      <c r="J171" s="703">
        <v>148.03655000000001</v>
      </c>
      <c r="K171" s="706">
        <v>2.254547033898</v>
      </c>
    </row>
    <row r="172" spans="1:11" ht="14.45" customHeight="1" thickBot="1" x14ac:dyDescent="0.25">
      <c r="A172" s="723" t="s">
        <v>493</v>
      </c>
      <c r="B172" s="707">
        <v>344</v>
      </c>
      <c r="C172" s="707">
        <v>545.66033000000095</v>
      </c>
      <c r="D172" s="708">
        <v>201.66033000000101</v>
      </c>
      <c r="E172" s="714">
        <v>1.5862218895339999</v>
      </c>
      <c r="F172" s="707">
        <v>118</v>
      </c>
      <c r="G172" s="708">
        <v>118</v>
      </c>
      <c r="H172" s="710">
        <v>0</v>
      </c>
      <c r="I172" s="707">
        <v>62.7742</v>
      </c>
      <c r="J172" s="708">
        <v>-55.2258</v>
      </c>
      <c r="K172" s="715">
        <v>0.53198474576200006</v>
      </c>
    </row>
    <row r="173" spans="1:11" ht="14.45" customHeight="1" thickBot="1" x14ac:dyDescent="0.25">
      <c r="A173" s="724" t="s">
        <v>494</v>
      </c>
      <c r="B173" s="702">
        <v>344</v>
      </c>
      <c r="C173" s="702">
        <v>526.01997000000097</v>
      </c>
      <c r="D173" s="703">
        <v>182.019970000001</v>
      </c>
      <c r="E173" s="704">
        <v>1.529127819767</v>
      </c>
      <c r="F173" s="702">
        <v>118</v>
      </c>
      <c r="G173" s="703">
        <v>118</v>
      </c>
      <c r="H173" s="705">
        <v>0</v>
      </c>
      <c r="I173" s="702">
        <v>62.7742</v>
      </c>
      <c r="J173" s="703">
        <v>-55.2258</v>
      </c>
      <c r="K173" s="706">
        <v>0.53198474576200006</v>
      </c>
    </row>
    <row r="174" spans="1:11" ht="14.45" customHeight="1" thickBot="1" x14ac:dyDescent="0.25">
      <c r="A174" s="724" t="s">
        <v>495</v>
      </c>
      <c r="B174" s="702">
        <v>0</v>
      </c>
      <c r="C174" s="702">
        <v>19.640360000000001</v>
      </c>
      <c r="D174" s="703">
        <v>19.640360000000001</v>
      </c>
      <c r="E174" s="712" t="s">
        <v>342</v>
      </c>
      <c r="F174" s="702">
        <v>0</v>
      </c>
      <c r="G174" s="703">
        <v>0</v>
      </c>
      <c r="H174" s="705">
        <v>0</v>
      </c>
      <c r="I174" s="702">
        <v>0</v>
      </c>
      <c r="J174" s="703">
        <v>0</v>
      </c>
      <c r="K174" s="713" t="s">
        <v>329</v>
      </c>
    </row>
    <row r="175" spans="1:11" ht="14.45" customHeight="1" thickBot="1" x14ac:dyDescent="0.25">
      <c r="A175" s="723" t="s">
        <v>496</v>
      </c>
      <c r="B175" s="707">
        <v>0</v>
      </c>
      <c r="C175" s="707">
        <v>26.1769</v>
      </c>
      <c r="D175" s="708">
        <v>26.1769</v>
      </c>
      <c r="E175" s="709" t="s">
        <v>329</v>
      </c>
      <c r="F175" s="707">
        <v>0</v>
      </c>
      <c r="G175" s="708">
        <v>0</v>
      </c>
      <c r="H175" s="710">
        <v>0</v>
      </c>
      <c r="I175" s="707">
        <v>7.35</v>
      </c>
      <c r="J175" s="708">
        <v>7.35</v>
      </c>
      <c r="K175" s="711" t="s">
        <v>329</v>
      </c>
    </row>
    <row r="176" spans="1:11" ht="14.45" customHeight="1" thickBot="1" x14ac:dyDescent="0.25">
      <c r="A176" s="724" t="s">
        <v>497</v>
      </c>
      <c r="B176" s="702">
        <v>0</v>
      </c>
      <c r="C176" s="702">
        <v>21.712</v>
      </c>
      <c r="D176" s="703">
        <v>21.712</v>
      </c>
      <c r="E176" s="712" t="s">
        <v>342</v>
      </c>
      <c r="F176" s="702">
        <v>0</v>
      </c>
      <c r="G176" s="703">
        <v>0</v>
      </c>
      <c r="H176" s="705">
        <v>0</v>
      </c>
      <c r="I176" s="702">
        <v>7.35</v>
      </c>
      <c r="J176" s="703">
        <v>7.35</v>
      </c>
      <c r="K176" s="713" t="s">
        <v>329</v>
      </c>
    </row>
    <row r="177" spans="1:11" ht="14.45" customHeight="1" thickBot="1" x14ac:dyDescent="0.25">
      <c r="A177" s="724" t="s">
        <v>498</v>
      </c>
      <c r="B177" s="702">
        <v>0</v>
      </c>
      <c r="C177" s="702">
        <v>4.4649000000000001</v>
      </c>
      <c r="D177" s="703">
        <v>4.4649000000000001</v>
      </c>
      <c r="E177" s="712" t="s">
        <v>342</v>
      </c>
      <c r="F177" s="702">
        <v>0</v>
      </c>
      <c r="G177" s="703">
        <v>0</v>
      </c>
      <c r="H177" s="705">
        <v>0</v>
      </c>
      <c r="I177" s="702">
        <v>0</v>
      </c>
      <c r="J177" s="703">
        <v>0</v>
      </c>
      <c r="K177" s="713" t="s">
        <v>329</v>
      </c>
    </row>
    <row r="178" spans="1:11" ht="14.45" customHeight="1" thickBot="1" x14ac:dyDescent="0.25">
      <c r="A178" s="723" t="s">
        <v>499</v>
      </c>
      <c r="B178" s="707">
        <v>0</v>
      </c>
      <c r="C178" s="707">
        <v>615.10087000000306</v>
      </c>
      <c r="D178" s="708">
        <v>615.10087000000306</v>
      </c>
      <c r="E178" s="709" t="s">
        <v>329</v>
      </c>
      <c r="F178" s="707">
        <v>0</v>
      </c>
      <c r="G178" s="708">
        <v>0</v>
      </c>
      <c r="H178" s="710">
        <v>38.72</v>
      </c>
      <c r="I178" s="707">
        <v>195.91235</v>
      </c>
      <c r="J178" s="708">
        <v>195.91235</v>
      </c>
      <c r="K178" s="711" t="s">
        <v>329</v>
      </c>
    </row>
    <row r="179" spans="1:11" ht="14.45" customHeight="1" thickBot="1" x14ac:dyDescent="0.25">
      <c r="A179" s="724" t="s">
        <v>500</v>
      </c>
      <c r="B179" s="702">
        <v>0</v>
      </c>
      <c r="C179" s="702">
        <v>0</v>
      </c>
      <c r="D179" s="703">
        <v>0</v>
      </c>
      <c r="E179" s="712" t="s">
        <v>329</v>
      </c>
      <c r="F179" s="702">
        <v>0</v>
      </c>
      <c r="G179" s="703">
        <v>0</v>
      </c>
      <c r="H179" s="705">
        <v>0</v>
      </c>
      <c r="I179" s="702">
        <v>6.58</v>
      </c>
      <c r="J179" s="703">
        <v>6.58</v>
      </c>
      <c r="K179" s="713" t="s">
        <v>342</v>
      </c>
    </row>
    <row r="180" spans="1:11" ht="14.45" customHeight="1" thickBot="1" x14ac:dyDescent="0.25">
      <c r="A180" s="724" t="s">
        <v>501</v>
      </c>
      <c r="B180" s="702">
        <v>0</v>
      </c>
      <c r="C180" s="702">
        <v>615.10087000000306</v>
      </c>
      <c r="D180" s="703">
        <v>615.10087000000306</v>
      </c>
      <c r="E180" s="712" t="s">
        <v>329</v>
      </c>
      <c r="F180" s="702">
        <v>0</v>
      </c>
      <c r="G180" s="703">
        <v>0</v>
      </c>
      <c r="H180" s="705">
        <v>38.72</v>
      </c>
      <c r="I180" s="702">
        <v>189.33234999999999</v>
      </c>
      <c r="J180" s="703">
        <v>189.33234999999999</v>
      </c>
      <c r="K180" s="713" t="s">
        <v>329</v>
      </c>
    </row>
    <row r="181" spans="1:11" ht="14.45" customHeight="1" thickBot="1" x14ac:dyDescent="0.25">
      <c r="A181" s="720" t="s">
        <v>502</v>
      </c>
      <c r="B181" s="702">
        <v>38289.591252864797</v>
      </c>
      <c r="C181" s="702">
        <v>42086.983220000002</v>
      </c>
      <c r="D181" s="703">
        <v>3797.39196713516</v>
      </c>
      <c r="E181" s="704">
        <v>1.0991755681599999</v>
      </c>
      <c r="F181" s="702">
        <v>39048.576606130999</v>
      </c>
      <c r="G181" s="703">
        <v>39048.576606130999</v>
      </c>
      <c r="H181" s="705">
        <v>8471.2800299999999</v>
      </c>
      <c r="I181" s="702">
        <v>49105.885880000002</v>
      </c>
      <c r="J181" s="703">
        <v>10057.309273868999</v>
      </c>
      <c r="K181" s="706">
        <v>1.257558921425</v>
      </c>
    </row>
    <row r="182" spans="1:11" ht="14.45" customHeight="1" thickBot="1" x14ac:dyDescent="0.25">
      <c r="A182" s="721" t="s">
        <v>503</v>
      </c>
      <c r="B182" s="702">
        <v>36289.591252864797</v>
      </c>
      <c r="C182" s="702">
        <v>40048.757619999997</v>
      </c>
      <c r="D182" s="703">
        <v>3759.1663671351598</v>
      </c>
      <c r="E182" s="704">
        <v>1.103588005192</v>
      </c>
      <c r="F182" s="702">
        <v>34246.2799908831</v>
      </c>
      <c r="G182" s="703">
        <v>34246.2799908831</v>
      </c>
      <c r="H182" s="705">
        <v>3668.7764499999998</v>
      </c>
      <c r="I182" s="702">
        <v>44248.115669999999</v>
      </c>
      <c r="J182" s="703">
        <v>10001.835679116901</v>
      </c>
      <c r="K182" s="706">
        <v>1.292056120599</v>
      </c>
    </row>
    <row r="183" spans="1:11" ht="14.45" customHeight="1" thickBot="1" x14ac:dyDescent="0.25">
      <c r="A183" s="722" t="s">
        <v>504</v>
      </c>
      <c r="B183" s="702">
        <v>36289.591252864797</v>
      </c>
      <c r="C183" s="702">
        <v>40048.757619999997</v>
      </c>
      <c r="D183" s="703">
        <v>3759.1663671351598</v>
      </c>
      <c r="E183" s="704">
        <v>1.103588005192</v>
      </c>
      <c r="F183" s="702">
        <v>34246.2799908831</v>
      </c>
      <c r="G183" s="703">
        <v>34246.2799908831</v>
      </c>
      <c r="H183" s="705">
        <v>3668.7764499999998</v>
      </c>
      <c r="I183" s="702">
        <v>44248.115669999999</v>
      </c>
      <c r="J183" s="703">
        <v>10001.835679116901</v>
      </c>
      <c r="K183" s="706">
        <v>1.292056120599</v>
      </c>
    </row>
    <row r="184" spans="1:11" ht="14.45" customHeight="1" thickBot="1" x14ac:dyDescent="0.25">
      <c r="A184" s="723" t="s">
        <v>505</v>
      </c>
      <c r="B184" s="707">
        <v>2885.7862965406498</v>
      </c>
      <c r="C184" s="707">
        <v>3277.06837</v>
      </c>
      <c r="D184" s="708">
        <v>391.28207345934999</v>
      </c>
      <c r="E184" s="714">
        <v>1.1355894142009999</v>
      </c>
      <c r="F184" s="707">
        <v>3006.2798068851498</v>
      </c>
      <c r="G184" s="708">
        <v>3006.2798068851498</v>
      </c>
      <c r="H184" s="710">
        <v>173.43380999999999</v>
      </c>
      <c r="I184" s="707">
        <v>2539.6269900000002</v>
      </c>
      <c r="J184" s="708">
        <v>-466.65281688515199</v>
      </c>
      <c r="K184" s="715">
        <v>0.84477399082500004</v>
      </c>
    </row>
    <row r="185" spans="1:11" ht="14.45" customHeight="1" thickBot="1" x14ac:dyDescent="0.25">
      <c r="A185" s="724" t="s">
        <v>506</v>
      </c>
      <c r="B185" s="702">
        <v>6.5456867986580001</v>
      </c>
      <c r="C185" s="702">
        <v>3.1502400000000002</v>
      </c>
      <c r="D185" s="703">
        <v>-3.3954467986579999</v>
      </c>
      <c r="E185" s="704">
        <v>0.48126958971599998</v>
      </c>
      <c r="F185" s="702">
        <v>2.5935049458549999</v>
      </c>
      <c r="G185" s="703">
        <v>2.5935049458549999</v>
      </c>
      <c r="H185" s="705">
        <v>4.9590000000000002E-2</v>
      </c>
      <c r="I185" s="702">
        <v>44.908650000000002</v>
      </c>
      <c r="J185" s="703">
        <v>42.315145054143997</v>
      </c>
      <c r="K185" s="706">
        <v>17.315814288984001</v>
      </c>
    </row>
    <row r="186" spans="1:11" ht="14.45" customHeight="1" thickBot="1" x14ac:dyDescent="0.25">
      <c r="A186" s="724" t="s">
        <v>507</v>
      </c>
      <c r="B186" s="702">
        <v>5.1147523496279996</v>
      </c>
      <c r="C186" s="702">
        <v>4.6853499999999997</v>
      </c>
      <c r="D186" s="703">
        <v>-0.429402349628</v>
      </c>
      <c r="E186" s="704">
        <v>0.91604630678499999</v>
      </c>
      <c r="F186" s="702">
        <v>4.0579567176850002</v>
      </c>
      <c r="G186" s="703">
        <v>4.0579567176850002</v>
      </c>
      <c r="H186" s="705">
        <v>0.55000000000000004</v>
      </c>
      <c r="I186" s="702">
        <v>4.407</v>
      </c>
      <c r="J186" s="703">
        <v>0.349043282314</v>
      </c>
      <c r="K186" s="706">
        <v>1.0860145404679999</v>
      </c>
    </row>
    <row r="187" spans="1:11" ht="14.45" customHeight="1" thickBot="1" x14ac:dyDescent="0.25">
      <c r="A187" s="724" t="s">
        <v>508</v>
      </c>
      <c r="B187" s="702">
        <v>24.915880885364999</v>
      </c>
      <c r="C187" s="702">
        <v>49.393279999999997</v>
      </c>
      <c r="D187" s="703">
        <v>24.477399114634</v>
      </c>
      <c r="E187" s="704">
        <v>1.9824015144089999</v>
      </c>
      <c r="F187" s="702">
        <v>45.131265772195</v>
      </c>
      <c r="G187" s="703">
        <v>45.131265772195</v>
      </c>
      <c r="H187" s="705">
        <v>5.5652200000000001</v>
      </c>
      <c r="I187" s="702">
        <v>46.610410000000002</v>
      </c>
      <c r="J187" s="703">
        <v>1.4791442278039999</v>
      </c>
      <c r="K187" s="706">
        <v>1.0327742686250001</v>
      </c>
    </row>
    <row r="188" spans="1:11" ht="14.45" customHeight="1" thickBot="1" x14ac:dyDescent="0.25">
      <c r="A188" s="724" t="s">
        <v>509</v>
      </c>
      <c r="B188" s="702">
        <v>0</v>
      </c>
      <c r="C188" s="702">
        <v>4.1749999999999998</v>
      </c>
      <c r="D188" s="703">
        <v>4.1749999999999998</v>
      </c>
      <c r="E188" s="712" t="s">
        <v>342</v>
      </c>
      <c r="F188" s="702">
        <v>5.1188912918799998</v>
      </c>
      <c r="G188" s="703">
        <v>5.1188912918799998</v>
      </c>
      <c r="H188" s="705">
        <v>0</v>
      </c>
      <c r="I188" s="702">
        <v>2.0870000000000002</v>
      </c>
      <c r="J188" s="703">
        <v>-3.0318912918800001</v>
      </c>
      <c r="K188" s="706">
        <v>0.4077054739</v>
      </c>
    </row>
    <row r="189" spans="1:11" ht="14.45" customHeight="1" thickBot="1" x14ac:dyDescent="0.25">
      <c r="A189" s="724" t="s">
        <v>510</v>
      </c>
      <c r="B189" s="702">
        <v>123.111748117697</v>
      </c>
      <c r="C189" s="702">
        <v>132.91858999999999</v>
      </c>
      <c r="D189" s="703">
        <v>9.8068418823030008</v>
      </c>
      <c r="E189" s="704">
        <v>1.0796580507719999</v>
      </c>
      <c r="F189" s="702">
        <v>144.02849881322501</v>
      </c>
      <c r="G189" s="703">
        <v>144.02849881322501</v>
      </c>
      <c r="H189" s="705">
        <v>7.0540000000000003</v>
      </c>
      <c r="I189" s="702">
        <v>155.42871</v>
      </c>
      <c r="J189" s="703">
        <v>11.400211186773999</v>
      </c>
      <c r="K189" s="706">
        <v>1.0791524683010001</v>
      </c>
    </row>
    <row r="190" spans="1:11" ht="14.45" customHeight="1" thickBot="1" x14ac:dyDescent="0.25">
      <c r="A190" s="724" t="s">
        <v>511</v>
      </c>
      <c r="B190" s="702">
        <v>2726.0982283892999</v>
      </c>
      <c r="C190" s="702">
        <v>3082.7459100000001</v>
      </c>
      <c r="D190" s="703">
        <v>356.64768161069998</v>
      </c>
      <c r="E190" s="704">
        <v>1.1308271572519999</v>
      </c>
      <c r="F190" s="702">
        <v>2805.3496893443098</v>
      </c>
      <c r="G190" s="703">
        <v>2805.3496893443098</v>
      </c>
      <c r="H190" s="705">
        <v>160.215</v>
      </c>
      <c r="I190" s="702">
        <v>2286.1852199999998</v>
      </c>
      <c r="J190" s="703">
        <v>-519.16446934430996</v>
      </c>
      <c r="K190" s="706">
        <v>0.81493769874099997</v>
      </c>
    </row>
    <row r="191" spans="1:11" ht="14.45" customHeight="1" thickBot="1" x14ac:dyDescent="0.25">
      <c r="A191" s="723" t="s">
        <v>512</v>
      </c>
      <c r="B191" s="707">
        <v>9440.4198198552604</v>
      </c>
      <c r="C191" s="707">
        <v>9529.3918300000005</v>
      </c>
      <c r="D191" s="708">
        <v>88.972010144736004</v>
      </c>
      <c r="E191" s="714">
        <v>1.0094245819400001</v>
      </c>
      <c r="F191" s="707">
        <v>0</v>
      </c>
      <c r="G191" s="708">
        <v>0</v>
      </c>
      <c r="H191" s="710">
        <v>0</v>
      </c>
      <c r="I191" s="707">
        <v>0</v>
      </c>
      <c r="J191" s="708">
        <v>0</v>
      </c>
      <c r="K191" s="711" t="s">
        <v>329</v>
      </c>
    </row>
    <row r="192" spans="1:11" ht="14.45" customHeight="1" thickBot="1" x14ac:dyDescent="0.25">
      <c r="A192" s="724" t="s">
        <v>513</v>
      </c>
      <c r="B192" s="702">
        <v>2777</v>
      </c>
      <c r="C192" s="702">
        <v>2898.0410000000002</v>
      </c>
      <c r="D192" s="703">
        <v>121.04100000000101</v>
      </c>
      <c r="E192" s="704">
        <v>1.04358696435</v>
      </c>
      <c r="F192" s="702">
        <v>0</v>
      </c>
      <c r="G192" s="703">
        <v>0</v>
      </c>
      <c r="H192" s="705">
        <v>0</v>
      </c>
      <c r="I192" s="702">
        <v>0</v>
      </c>
      <c r="J192" s="703">
        <v>0</v>
      </c>
      <c r="K192" s="713" t="s">
        <v>329</v>
      </c>
    </row>
    <row r="193" spans="1:11" ht="14.45" customHeight="1" thickBot="1" x14ac:dyDescent="0.25">
      <c r="A193" s="724" t="s">
        <v>514</v>
      </c>
      <c r="B193" s="702">
        <v>6528</v>
      </c>
      <c r="C193" s="702">
        <v>6576.8181999999997</v>
      </c>
      <c r="D193" s="703">
        <v>48.818199999999003</v>
      </c>
      <c r="E193" s="704">
        <v>1.0074782781860001</v>
      </c>
      <c r="F193" s="702">
        <v>0</v>
      </c>
      <c r="G193" s="703">
        <v>0</v>
      </c>
      <c r="H193" s="705">
        <v>0</v>
      </c>
      <c r="I193" s="702">
        <v>0</v>
      </c>
      <c r="J193" s="703">
        <v>0</v>
      </c>
      <c r="K193" s="713" t="s">
        <v>329</v>
      </c>
    </row>
    <row r="194" spans="1:11" ht="14.45" customHeight="1" thickBot="1" x14ac:dyDescent="0.25">
      <c r="A194" s="724" t="s">
        <v>515</v>
      </c>
      <c r="B194" s="702">
        <v>122.518044321791</v>
      </c>
      <c r="C194" s="702">
        <v>48.697189999999999</v>
      </c>
      <c r="D194" s="703">
        <v>-73.820854321789994</v>
      </c>
      <c r="E194" s="704">
        <v>0.39746953413699998</v>
      </c>
      <c r="F194" s="702">
        <v>0</v>
      </c>
      <c r="G194" s="703">
        <v>0</v>
      </c>
      <c r="H194" s="705">
        <v>0</v>
      </c>
      <c r="I194" s="702">
        <v>0</v>
      </c>
      <c r="J194" s="703">
        <v>0</v>
      </c>
      <c r="K194" s="713" t="s">
        <v>329</v>
      </c>
    </row>
    <row r="195" spans="1:11" ht="14.45" customHeight="1" thickBot="1" x14ac:dyDescent="0.25">
      <c r="A195" s="724" t="s">
        <v>516</v>
      </c>
      <c r="B195" s="702">
        <v>12.901775533474</v>
      </c>
      <c r="C195" s="702">
        <v>5.8354400000000002</v>
      </c>
      <c r="D195" s="703">
        <v>-7.0663355334739997</v>
      </c>
      <c r="E195" s="704">
        <v>0.45229743649300003</v>
      </c>
      <c r="F195" s="702">
        <v>0</v>
      </c>
      <c r="G195" s="703">
        <v>0</v>
      </c>
      <c r="H195" s="705">
        <v>0</v>
      </c>
      <c r="I195" s="702">
        <v>0</v>
      </c>
      <c r="J195" s="703">
        <v>0</v>
      </c>
      <c r="K195" s="713" t="s">
        <v>329</v>
      </c>
    </row>
    <row r="196" spans="1:11" ht="14.45" customHeight="1" thickBot="1" x14ac:dyDescent="0.25">
      <c r="A196" s="726" t="s">
        <v>517</v>
      </c>
      <c r="B196" s="702">
        <v>14362.6667020722</v>
      </c>
      <c r="C196" s="702">
        <v>14957.68316</v>
      </c>
      <c r="D196" s="703">
        <v>595.01645792775196</v>
      </c>
      <c r="E196" s="704">
        <v>1.0414279931620001</v>
      </c>
      <c r="F196" s="702">
        <v>18110.6019762699</v>
      </c>
      <c r="G196" s="703">
        <v>18110.6019762699</v>
      </c>
      <c r="H196" s="705">
        <v>2077.3590899999999</v>
      </c>
      <c r="I196" s="702">
        <v>26083.274580000001</v>
      </c>
      <c r="J196" s="703">
        <v>7972.6726037301296</v>
      </c>
      <c r="K196" s="706">
        <v>1.440221292156</v>
      </c>
    </row>
    <row r="197" spans="1:11" ht="14.45" customHeight="1" thickBot="1" x14ac:dyDescent="0.25">
      <c r="A197" s="724" t="s">
        <v>518</v>
      </c>
      <c r="B197" s="702">
        <v>0</v>
      </c>
      <c r="C197" s="702">
        <v>0</v>
      </c>
      <c r="D197" s="703">
        <v>0</v>
      </c>
      <c r="E197" s="704">
        <v>1</v>
      </c>
      <c r="F197" s="702">
        <v>18059.828137664601</v>
      </c>
      <c r="G197" s="703">
        <v>18059.828137664601</v>
      </c>
      <c r="H197" s="705">
        <v>2074.9205400000001</v>
      </c>
      <c r="I197" s="702">
        <v>26012.41517</v>
      </c>
      <c r="J197" s="703">
        <v>7952.5870323354002</v>
      </c>
      <c r="K197" s="706">
        <v>1.4403467725000001</v>
      </c>
    </row>
    <row r="198" spans="1:11" ht="14.45" customHeight="1" thickBot="1" x14ac:dyDescent="0.25">
      <c r="A198" s="724" t="s">
        <v>519</v>
      </c>
      <c r="B198" s="702">
        <v>0</v>
      </c>
      <c r="C198" s="702">
        <v>0</v>
      </c>
      <c r="D198" s="703">
        <v>0</v>
      </c>
      <c r="E198" s="704">
        <v>1</v>
      </c>
      <c r="F198" s="702">
        <v>50.773838605267002</v>
      </c>
      <c r="G198" s="703">
        <v>50.773838605267002</v>
      </c>
      <c r="H198" s="705">
        <v>2.4385500000000002</v>
      </c>
      <c r="I198" s="702">
        <v>70.859409999999997</v>
      </c>
      <c r="J198" s="703">
        <v>20.085571394732</v>
      </c>
      <c r="K198" s="706">
        <v>1.39558898729</v>
      </c>
    </row>
    <row r="199" spans="1:11" ht="14.45" customHeight="1" thickBot="1" x14ac:dyDescent="0.25">
      <c r="A199" s="724" t="s">
        <v>520</v>
      </c>
      <c r="B199" s="702">
        <v>4366.2081385602796</v>
      </c>
      <c r="C199" s="702">
        <v>5061.8549999999996</v>
      </c>
      <c r="D199" s="703">
        <v>695.64686143972096</v>
      </c>
      <c r="E199" s="704">
        <v>1.1593251717190001</v>
      </c>
      <c r="F199" s="702">
        <v>0</v>
      </c>
      <c r="G199" s="703">
        <v>0</v>
      </c>
      <c r="H199" s="705">
        <v>0</v>
      </c>
      <c r="I199" s="702">
        <v>0</v>
      </c>
      <c r="J199" s="703">
        <v>0</v>
      </c>
      <c r="K199" s="713" t="s">
        <v>329</v>
      </c>
    </row>
    <row r="200" spans="1:11" ht="14.45" customHeight="1" thickBot="1" x14ac:dyDescent="0.25">
      <c r="A200" s="724" t="s">
        <v>521</v>
      </c>
      <c r="B200" s="702">
        <v>9996.4585635119693</v>
      </c>
      <c r="C200" s="702">
        <v>9895.7844999999998</v>
      </c>
      <c r="D200" s="703">
        <v>-100.67406351197</v>
      </c>
      <c r="E200" s="704">
        <v>0.98992902707700003</v>
      </c>
      <c r="F200" s="702">
        <v>0</v>
      </c>
      <c r="G200" s="703">
        <v>0</v>
      </c>
      <c r="H200" s="705">
        <v>0</v>
      </c>
      <c r="I200" s="702">
        <v>0</v>
      </c>
      <c r="J200" s="703">
        <v>0</v>
      </c>
      <c r="K200" s="713" t="s">
        <v>329</v>
      </c>
    </row>
    <row r="201" spans="1:11" ht="14.45" customHeight="1" thickBot="1" x14ac:dyDescent="0.25">
      <c r="A201" s="724" t="s">
        <v>522</v>
      </c>
      <c r="B201" s="702">
        <v>0</v>
      </c>
      <c r="C201" s="702">
        <v>4.3659999999999997E-2</v>
      </c>
      <c r="D201" s="703">
        <v>4.3659999999999997E-2</v>
      </c>
      <c r="E201" s="712" t="s">
        <v>342</v>
      </c>
      <c r="F201" s="702">
        <v>0</v>
      </c>
      <c r="G201" s="703">
        <v>0</v>
      </c>
      <c r="H201" s="705">
        <v>0</v>
      </c>
      <c r="I201" s="702">
        <v>0</v>
      </c>
      <c r="J201" s="703">
        <v>0</v>
      </c>
      <c r="K201" s="713" t="s">
        <v>329</v>
      </c>
    </row>
    <row r="202" spans="1:11" ht="14.45" customHeight="1" thickBot="1" x14ac:dyDescent="0.25">
      <c r="A202" s="723" t="s">
        <v>523</v>
      </c>
      <c r="B202" s="707">
        <v>0</v>
      </c>
      <c r="C202" s="707">
        <v>0</v>
      </c>
      <c r="D202" s="708">
        <v>0</v>
      </c>
      <c r="E202" s="709" t="s">
        <v>329</v>
      </c>
      <c r="F202" s="707">
        <v>0</v>
      </c>
      <c r="G202" s="708">
        <v>0</v>
      </c>
      <c r="H202" s="710">
        <v>0</v>
      </c>
      <c r="I202" s="707">
        <v>-1.93055</v>
      </c>
      <c r="J202" s="708">
        <v>-1.93055</v>
      </c>
      <c r="K202" s="711" t="s">
        <v>342</v>
      </c>
    </row>
    <row r="203" spans="1:11" ht="14.45" customHeight="1" thickBot="1" x14ac:dyDescent="0.25">
      <c r="A203" s="724" t="s">
        <v>524</v>
      </c>
      <c r="B203" s="702">
        <v>0</v>
      </c>
      <c r="C203" s="702">
        <v>0</v>
      </c>
      <c r="D203" s="703">
        <v>0</v>
      </c>
      <c r="E203" s="704">
        <v>1</v>
      </c>
      <c r="F203" s="702">
        <v>0</v>
      </c>
      <c r="G203" s="703">
        <v>0</v>
      </c>
      <c r="H203" s="705">
        <v>0</v>
      </c>
      <c r="I203" s="702">
        <v>-1.93055</v>
      </c>
      <c r="J203" s="703">
        <v>-1.93055</v>
      </c>
      <c r="K203" s="713" t="s">
        <v>342</v>
      </c>
    </row>
    <row r="204" spans="1:11" ht="14.45" customHeight="1" thickBot="1" x14ac:dyDescent="0.25">
      <c r="A204" s="723" t="s">
        <v>525</v>
      </c>
      <c r="B204" s="707">
        <v>9600.7184343966801</v>
      </c>
      <c r="C204" s="707">
        <v>11745.02766</v>
      </c>
      <c r="D204" s="708">
        <v>2144.3092256033201</v>
      </c>
      <c r="E204" s="714">
        <v>1.223348829596</v>
      </c>
      <c r="F204" s="707">
        <v>13129.3982077281</v>
      </c>
      <c r="G204" s="708">
        <v>13129.3982077281</v>
      </c>
      <c r="H204" s="710">
        <v>1408.75811</v>
      </c>
      <c r="I204" s="707">
        <v>15065.705110000001</v>
      </c>
      <c r="J204" s="708">
        <v>1936.3069022719201</v>
      </c>
      <c r="K204" s="715">
        <v>1.147478724587</v>
      </c>
    </row>
    <row r="205" spans="1:11" ht="14.45" customHeight="1" thickBot="1" x14ac:dyDescent="0.25">
      <c r="A205" s="724" t="s">
        <v>526</v>
      </c>
      <c r="B205" s="702">
        <v>4333.62727774621</v>
      </c>
      <c r="C205" s="702">
        <v>5160.3932599999998</v>
      </c>
      <c r="D205" s="703">
        <v>826.76598225378598</v>
      </c>
      <c r="E205" s="704">
        <v>1.1907792085619999</v>
      </c>
      <c r="F205" s="702">
        <v>0</v>
      </c>
      <c r="G205" s="703">
        <v>0</v>
      </c>
      <c r="H205" s="705">
        <v>0</v>
      </c>
      <c r="I205" s="702">
        <v>0</v>
      </c>
      <c r="J205" s="703">
        <v>0</v>
      </c>
      <c r="K205" s="713" t="s">
        <v>329</v>
      </c>
    </row>
    <row r="206" spans="1:11" ht="14.45" customHeight="1" thickBot="1" x14ac:dyDescent="0.25">
      <c r="A206" s="724" t="s">
        <v>527</v>
      </c>
      <c r="B206" s="702">
        <v>5267.0911566504701</v>
      </c>
      <c r="C206" s="702">
        <v>6584.6343999999999</v>
      </c>
      <c r="D206" s="703">
        <v>1317.54324334954</v>
      </c>
      <c r="E206" s="704">
        <v>1.2501462769789999</v>
      </c>
      <c r="F206" s="702">
        <v>13129.3982077281</v>
      </c>
      <c r="G206" s="703">
        <v>13129.3982077281</v>
      </c>
      <c r="H206" s="705">
        <v>1408.75811</v>
      </c>
      <c r="I206" s="702">
        <v>15065.705110000001</v>
      </c>
      <c r="J206" s="703">
        <v>1936.3069022719201</v>
      </c>
      <c r="K206" s="706">
        <v>1.147478724587</v>
      </c>
    </row>
    <row r="207" spans="1:11" ht="14.45" customHeight="1" thickBot="1" x14ac:dyDescent="0.25">
      <c r="A207" s="723" t="s">
        <v>528</v>
      </c>
      <c r="B207" s="707">
        <v>0</v>
      </c>
      <c r="C207" s="707">
        <v>539.58659999999998</v>
      </c>
      <c r="D207" s="708">
        <v>539.58659999999998</v>
      </c>
      <c r="E207" s="709" t="s">
        <v>329</v>
      </c>
      <c r="F207" s="707">
        <v>0</v>
      </c>
      <c r="G207" s="708">
        <v>0</v>
      </c>
      <c r="H207" s="710">
        <v>9.2254400000000008</v>
      </c>
      <c r="I207" s="707">
        <v>561.43953999999997</v>
      </c>
      <c r="J207" s="708">
        <v>561.43953999999997</v>
      </c>
      <c r="K207" s="711" t="s">
        <v>329</v>
      </c>
    </row>
    <row r="208" spans="1:11" ht="14.45" customHeight="1" thickBot="1" x14ac:dyDescent="0.25">
      <c r="A208" s="724" t="s">
        <v>529</v>
      </c>
      <c r="B208" s="702">
        <v>0</v>
      </c>
      <c r="C208" s="702">
        <v>208.19062</v>
      </c>
      <c r="D208" s="703">
        <v>208.19062</v>
      </c>
      <c r="E208" s="712" t="s">
        <v>329</v>
      </c>
      <c r="F208" s="702">
        <v>0</v>
      </c>
      <c r="G208" s="703">
        <v>0</v>
      </c>
      <c r="H208" s="705">
        <v>0</v>
      </c>
      <c r="I208" s="702">
        <v>0</v>
      </c>
      <c r="J208" s="703">
        <v>0</v>
      </c>
      <c r="K208" s="713" t="s">
        <v>329</v>
      </c>
    </row>
    <row r="209" spans="1:11" ht="14.45" customHeight="1" thickBot="1" x14ac:dyDescent="0.25">
      <c r="A209" s="724" t="s">
        <v>530</v>
      </c>
      <c r="B209" s="702">
        <v>0</v>
      </c>
      <c r="C209" s="702">
        <v>331.39598000000001</v>
      </c>
      <c r="D209" s="703">
        <v>331.39598000000001</v>
      </c>
      <c r="E209" s="712" t="s">
        <v>329</v>
      </c>
      <c r="F209" s="702">
        <v>0</v>
      </c>
      <c r="G209" s="703">
        <v>0</v>
      </c>
      <c r="H209" s="705">
        <v>9.2254400000000008</v>
      </c>
      <c r="I209" s="702">
        <v>561.43953999999997</v>
      </c>
      <c r="J209" s="703">
        <v>561.43953999999997</v>
      </c>
      <c r="K209" s="713" t="s">
        <v>329</v>
      </c>
    </row>
    <row r="210" spans="1:11" ht="14.45" customHeight="1" thickBot="1" x14ac:dyDescent="0.25">
      <c r="A210" s="721" t="s">
        <v>531</v>
      </c>
      <c r="B210" s="702">
        <v>2000</v>
      </c>
      <c r="C210" s="702">
        <v>2038.2256</v>
      </c>
      <c r="D210" s="703">
        <v>38.225600000001997</v>
      </c>
      <c r="E210" s="704">
        <v>1.0191128</v>
      </c>
      <c r="F210" s="702">
        <v>4802.2966152478803</v>
      </c>
      <c r="G210" s="703">
        <v>4802.2966152478803</v>
      </c>
      <c r="H210" s="705">
        <v>4802.5035799999996</v>
      </c>
      <c r="I210" s="702">
        <v>4857.7702099999997</v>
      </c>
      <c r="J210" s="703">
        <v>55.473594752122999</v>
      </c>
      <c r="K210" s="706">
        <v>1.0115514719709999</v>
      </c>
    </row>
    <row r="211" spans="1:11" ht="14.45" customHeight="1" thickBot="1" x14ac:dyDescent="0.25">
      <c r="A211" s="722" t="s">
        <v>532</v>
      </c>
      <c r="B211" s="702">
        <v>0</v>
      </c>
      <c r="C211" s="702">
        <v>37</v>
      </c>
      <c r="D211" s="703">
        <v>37</v>
      </c>
      <c r="E211" s="712" t="s">
        <v>329</v>
      </c>
      <c r="F211" s="702">
        <v>0</v>
      </c>
      <c r="G211" s="703">
        <v>0</v>
      </c>
      <c r="H211" s="705">
        <v>2.25</v>
      </c>
      <c r="I211" s="702">
        <v>36.75</v>
      </c>
      <c r="J211" s="703">
        <v>36.75</v>
      </c>
      <c r="K211" s="713" t="s">
        <v>329</v>
      </c>
    </row>
    <row r="212" spans="1:11" ht="14.45" customHeight="1" thickBot="1" x14ac:dyDescent="0.25">
      <c r="A212" s="723" t="s">
        <v>533</v>
      </c>
      <c r="B212" s="707">
        <v>0</v>
      </c>
      <c r="C212" s="707">
        <v>37</v>
      </c>
      <c r="D212" s="708">
        <v>37</v>
      </c>
      <c r="E212" s="709" t="s">
        <v>329</v>
      </c>
      <c r="F212" s="707">
        <v>0</v>
      </c>
      <c r="G212" s="708">
        <v>0</v>
      </c>
      <c r="H212" s="710">
        <v>2.25</v>
      </c>
      <c r="I212" s="707">
        <v>36.75</v>
      </c>
      <c r="J212" s="708">
        <v>36.75</v>
      </c>
      <c r="K212" s="711" t="s">
        <v>329</v>
      </c>
    </row>
    <row r="213" spans="1:11" ht="14.45" customHeight="1" thickBot="1" x14ac:dyDescent="0.25">
      <c r="A213" s="724" t="s">
        <v>534</v>
      </c>
      <c r="B213" s="702">
        <v>0</v>
      </c>
      <c r="C213" s="702">
        <v>37</v>
      </c>
      <c r="D213" s="703">
        <v>37</v>
      </c>
      <c r="E213" s="712" t="s">
        <v>329</v>
      </c>
      <c r="F213" s="702">
        <v>0</v>
      </c>
      <c r="G213" s="703">
        <v>0</v>
      </c>
      <c r="H213" s="705">
        <v>2.25</v>
      </c>
      <c r="I213" s="702">
        <v>36.75</v>
      </c>
      <c r="J213" s="703">
        <v>36.75</v>
      </c>
      <c r="K213" s="713" t="s">
        <v>329</v>
      </c>
    </row>
    <row r="214" spans="1:11" ht="14.45" customHeight="1" thickBot="1" x14ac:dyDescent="0.25">
      <c r="A214" s="727" t="s">
        <v>535</v>
      </c>
      <c r="B214" s="707">
        <v>2000</v>
      </c>
      <c r="C214" s="707">
        <v>2001.2256</v>
      </c>
      <c r="D214" s="708">
        <v>1.225600000002</v>
      </c>
      <c r="E214" s="714">
        <v>1.0006128000000001</v>
      </c>
      <c r="F214" s="707">
        <v>4802.2966152478803</v>
      </c>
      <c r="G214" s="708">
        <v>4802.2966152478803</v>
      </c>
      <c r="H214" s="710">
        <v>4800.2535799999996</v>
      </c>
      <c r="I214" s="707">
        <v>4821.0202099999997</v>
      </c>
      <c r="J214" s="708">
        <v>18.723594752122999</v>
      </c>
      <c r="K214" s="715">
        <v>1.0038988834410001</v>
      </c>
    </row>
    <row r="215" spans="1:11" ht="14.45" customHeight="1" thickBot="1" x14ac:dyDescent="0.25">
      <c r="A215" s="723" t="s">
        <v>536</v>
      </c>
      <c r="B215" s="707">
        <v>0</v>
      </c>
      <c r="C215" s="707">
        <v>0.30021999999999999</v>
      </c>
      <c r="D215" s="708">
        <v>0.30021999999999999</v>
      </c>
      <c r="E215" s="709" t="s">
        <v>329</v>
      </c>
      <c r="F215" s="707">
        <v>0</v>
      </c>
      <c r="G215" s="708">
        <v>0</v>
      </c>
      <c r="H215" s="710">
        <v>0</v>
      </c>
      <c r="I215" s="707">
        <v>-2.1000000000000001E-4</v>
      </c>
      <c r="J215" s="708">
        <v>-2.1000000000000001E-4</v>
      </c>
      <c r="K215" s="711" t="s">
        <v>329</v>
      </c>
    </row>
    <row r="216" spans="1:11" ht="14.45" customHeight="1" thickBot="1" x14ac:dyDescent="0.25">
      <c r="A216" s="724" t="s">
        <v>537</v>
      </c>
      <c r="B216" s="702">
        <v>0</v>
      </c>
      <c r="C216" s="702">
        <v>2.2000000000000001E-4</v>
      </c>
      <c r="D216" s="703">
        <v>2.2000000000000001E-4</v>
      </c>
      <c r="E216" s="712" t="s">
        <v>329</v>
      </c>
      <c r="F216" s="702">
        <v>0</v>
      </c>
      <c r="G216" s="703">
        <v>0</v>
      </c>
      <c r="H216" s="705">
        <v>0</v>
      </c>
      <c r="I216" s="702">
        <v>-2.1000000000000001E-4</v>
      </c>
      <c r="J216" s="703">
        <v>-2.1000000000000001E-4</v>
      </c>
      <c r="K216" s="713" t="s">
        <v>329</v>
      </c>
    </row>
    <row r="217" spans="1:11" ht="14.45" customHeight="1" thickBot="1" x14ac:dyDescent="0.25">
      <c r="A217" s="724" t="s">
        <v>538</v>
      </c>
      <c r="B217" s="702">
        <v>0</v>
      </c>
      <c r="C217" s="702">
        <v>0.3</v>
      </c>
      <c r="D217" s="703">
        <v>0.3</v>
      </c>
      <c r="E217" s="712" t="s">
        <v>329</v>
      </c>
      <c r="F217" s="702">
        <v>0</v>
      </c>
      <c r="G217" s="703">
        <v>0</v>
      </c>
      <c r="H217" s="705">
        <v>0</v>
      </c>
      <c r="I217" s="702">
        <v>0</v>
      </c>
      <c r="J217" s="703">
        <v>0</v>
      </c>
      <c r="K217" s="713" t="s">
        <v>329</v>
      </c>
    </row>
    <row r="218" spans="1:11" ht="14.45" customHeight="1" thickBot="1" x14ac:dyDescent="0.25">
      <c r="A218" s="723" t="s">
        <v>539</v>
      </c>
      <c r="B218" s="707">
        <v>2000</v>
      </c>
      <c r="C218" s="707">
        <v>2000.9253799999999</v>
      </c>
      <c r="D218" s="708">
        <v>0.92538000000200005</v>
      </c>
      <c r="E218" s="714">
        <v>1.00046269</v>
      </c>
      <c r="F218" s="707">
        <v>4802.2966152478803</v>
      </c>
      <c r="G218" s="708">
        <v>4802.2966152478803</v>
      </c>
      <c r="H218" s="710">
        <v>4800.2535799999996</v>
      </c>
      <c r="I218" s="707">
        <v>4821.0204199999998</v>
      </c>
      <c r="J218" s="708">
        <v>18.723804752123002</v>
      </c>
      <c r="K218" s="715">
        <v>1.0038989271700001</v>
      </c>
    </row>
    <row r="219" spans="1:11" ht="14.45" customHeight="1" thickBot="1" x14ac:dyDescent="0.25">
      <c r="A219" s="724" t="s">
        <v>540</v>
      </c>
      <c r="B219" s="702">
        <v>2000</v>
      </c>
      <c r="C219" s="702">
        <v>1990.14</v>
      </c>
      <c r="D219" s="703">
        <v>-9.8599999999969992</v>
      </c>
      <c r="E219" s="704">
        <v>0.99507000000000001</v>
      </c>
      <c r="F219" s="702">
        <v>4800</v>
      </c>
      <c r="G219" s="703">
        <v>4800</v>
      </c>
      <c r="H219" s="705">
        <v>0</v>
      </c>
      <c r="I219" s="702">
        <v>0</v>
      </c>
      <c r="J219" s="703">
        <v>-4800</v>
      </c>
      <c r="K219" s="706">
        <v>0</v>
      </c>
    </row>
    <row r="220" spans="1:11" ht="14.45" customHeight="1" thickBot="1" x14ac:dyDescent="0.25">
      <c r="A220" s="724" t="s">
        <v>541</v>
      </c>
      <c r="B220" s="702">
        <v>0</v>
      </c>
      <c r="C220" s="702">
        <v>0</v>
      </c>
      <c r="D220" s="703">
        <v>0</v>
      </c>
      <c r="E220" s="704">
        <v>1</v>
      </c>
      <c r="F220" s="702">
        <v>0</v>
      </c>
      <c r="G220" s="703">
        <v>0</v>
      </c>
      <c r="H220" s="705">
        <v>4800</v>
      </c>
      <c r="I220" s="702">
        <v>4800</v>
      </c>
      <c r="J220" s="703">
        <v>4800</v>
      </c>
      <c r="K220" s="713" t="s">
        <v>342</v>
      </c>
    </row>
    <row r="221" spans="1:11" ht="14.45" customHeight="1" thickBot="1" x14ac:dyDescent="0.25">
      <c r="A221" s="724" t="s">
        <v>542</v>
      </c>
      <c r="B221" s="702">
        <v>0</v>
      </c>
      <c r="C221" s="702">
        <v>4.4999999999999998E-2</v>
      </c>
      <c r="D221" s="703">
        <v>4.4999999999999998E-2</v>
      </c>
      <c r="E221" s="712" t="s">
        <v>342</v>
      </c>
      <c r="F221" s="702">
        <v>0</v>
      </c>
      <c r="G221" s="703">
        <v>0</v>
      </c>
      <c r="H221" s="705">
        <v>4.2000000000000003E-2</v>
      </c>
      <c r="I221" s="702">
        <v>4.2000000000000003E-2</v>
      </c>
      <c r="J221" s="703">
        <v>4.2000000000000003E-2</v>
      </c>
      <c r="K221" s="713" t="s">
        <v>329</v>
      </c>
    </row>
    <row r="222" spans="1:11" ht="14.45" customHeight="1" thickBot="1" x14ac:dyDescent="0.25">
      <c r="A222" s="724" t="s">
        <v>543</v>
      </c>
      <c r="B222" s="702">
        <v>0</v>
      </c>
      <c r="C222" s="702">
        <v>9.6033000000000008</v>
      </c>
      <c r="D222" s="703">
        <v>9.6033000000000008</v>
      </c>
      <c r="E222" s="712" t="s">
        <v>342</v>
      </c>
      <c r="F222" s="702">
        <v>0</v>
      </c>
      <c r="G222" s="703">
        <v>0</v>
      </c>
      <c r="H222" s="705">
        <v>0</v>
      </c>
      <c r="I222" s="702">
        <v>18.942209999999999</v>
      </c>
      <c r="J222" s="703">
        <v>18.942209999999999</v>
      </c>
      <c r="K222" s="713" t="s">
        <v>329</v>
      </c>
    </row>
    <row r="223" spans="1:11" ht="14.45" customHeight="1" thickBot="1" x14ac:dyDescent="0.25">
      <c r="A223" s="724" t="s">
        <v>544</v>
      </c>
      <c r="B223" s="702">
        <v>0</v>
      </c>
      <c r="C223" s="702">
        <v>1.1370800000000001</v>
      </c>
      <c r="D223" s="703">
        <v>1.1370800000000001</v>
      </c>
      <c r="E223" s="712" t="s">
        <v>342</v>
      </c>
      <c r="F223" s="702">
        <v>2.2966152478769999</v>
      </c>
      <c r="G223" s="703">
        <v>2.2966152478769999</v>
      </c>
      <c r="H223" s="705">
        <v>0.21157999999999999</v>
      </c>
      <c r="I223" s="702">
        <v>2.0362100000000001</v>
      </c>
      <c r="J223" s="703">
        <v>-0.26040524787699998</v>
      </c>
      <c r="K223" s="706">
        <v>0.88661346382700001</v>
      </c>
    </row>
    <row r="224" spans="1:11" ht="14.45" customHeight="1" thickBot="1" x14ac:dyDescent="0.25">
      <c r="A224" s="720" t="s">
        <v>545</v>
      </c>
      <c r="B224" s="702">
        <v>6423.9414528524803</v>
      </c>
      <c r="C224" s="702">
        <v>6879.3118400000003</v>
      </c>
      <c r="D224" s="703">
        <v>455.37038714751702</v>
      </c>
      <c r="E224" s="704">
        <v>1.070886447283</v>
      </c>
      <c r="F224" s="702">
        <v>6836.3027392334998</v>
      </c>
      <c r="G224" s="703">
        <v>6836.3027392334998</v>
      </c>
      <c r="H224" s="705">
        <v>562.28671000000099</v>
      </c>
      <c r="I224" s="702">
        <v>6915.6737599999997</v>
      </c>
      <c r="J224" s="703">
        <v>79.371020766499001</v>
      </c>
      <c r="K224" s="706">
        <v>1.01161022614</v>
      </c>
    </row>
    <row r="225" spans="1:11" ht="14.45" customHeight="1" thickBot="1" x14ac:dyDescent="0.25">
      <c r="A225" s="725" t="s">
        <v>546</v>
      </c>
      <c r="B225" s="707">
        <v>6423.9414528524803</v>
      </c>
      <c r="C225" s="707">
        <v>6879.3118400000003</v>
      </c>
      <c r="D225" s="708">
        <v>455.37038714751702</v>
      </c>
      <c r="E225" s="714">
        <v>1.070886447283</v>
      </c>
      <c r="F225" s="707">
        <v>6836.3027392334998</v>
      </c>
      <c r="G225" s="708">
        <v>6836.3027392334998</v>
      </c>
      <c r="H225" s="710">
        <v>562.28671000000099</v>
      </c>
      <c r="I225" s="707">
        <v>6915.6737599999997</v>
      </c>
      <c r="J225" s="708">
        <v>79.371020766499001</v>
      </c>
      <c r="K225" s="715">
        <v>1.01161022614</v>
      </c>
    </row>
    <row r="226" spans="1:11" ht="14.45" customHeight="1" thickBot="1" x14ac:dyDescent="0.25">
      <c r="A226" s="727" t="s">
        <v>54</v>
      </c>
      <c r="B226" s="707">
        <v>6423.9414528524803</v>
      </c>
      <c r="C226" s="707">
        <v>6879.3118400000003</v>
      </c>
      <c r="D226" s="708">
        <v>455.37038714751702</v>
      </c>
      <c r="E226" s="714">
        <v>1.070886447283</v>
      </c>
      <c r="F226" s="707">
        <v>6836.3027392334998</v>
      </c>
      <c r="G226" s="708">
        <v>6836.3027392334998</v>
      </c>
      <c r="H226" s="710">
        <v>562.28671000000099</v>
      </c>
      <c r="I226" s="707">
        <v>6915.6737599999997</v>
      </c>
      <c r="J226" s="708">
        <v>79.371020766499001</v>
      </c>
      <c r="K226" s="715">
        <v>1.01161022614</v>
      </c>
    </row>
    <row r="227" spans="1:11" ht="14.45" customHeight="1" thickBot="1" x14ac:dyDescent="0.25">
      <c r="A227" s="726" t="s">
        <v>547</v>
      </c>
      <c r="B227" s="702">
        <v>0</v>
      </c>
      <c r="C227" s="702">
        <v>80.946770000000001</v>
      </c>
      <c r="D227" s="703">
        <v>80.946770000000001</v>
      </c>
      <c r="E227" s="712" t="s">
        <v>342</v>
      </c>
      <c r="F227" s="702">
        <v>84.337227516042006</v>
      </c>
      <c r="G227" s="703">
        <v>84.337227516042006</v>
      </c>
      <c r="H227" s="705">
        <v>4.1952100000000003</v>
      </c>
      <c r="I227" s="702">
        <v>110.72865</v>
      </c>
      <c r="J227" s="703">
        <v>26.391422483957999</v>
      </c>
      <c r="K227" s="706">
        <v>1.3129273188270001</v>
      </c>
    </row>
    <row r="228" spans="1:11" ht="14.45" customHeight="1" thickBot="1" x14ac:dyDescent="0.25">
      <c r="A228" s="724" t="s">
        <v>548</v>
      </c>
      <c r="B228" s="702">
        <v>0</v>
      </c>
      <c r="C228" s="702">
        <v>80.946770000000001</v>
      </c>
      <c r="D228" s="703">
        <v>80.946770000000001</v>
      </c>
      <c r="E228" s="712" t="s">
        <v>342</v>
      </c>
      <c r="F228" s="702">
        <v>84.337227516042006</v>
      </c>
      <c r="G228" s="703">
        <v>84.337227516042006</v>
      </c>
      <c r="H228" s="705">
        <v>4.1952100000000003</v>
      </c>
      <c r="I228" s="702">
        <v>110.72865</v>
      </c>
      <c r="J228" s="703">
        <v>26.391422483957999</v>
      </c>
      <c r="K228" s="706">
        <v>1.3129273188270001</v>
      </c>
    </row>
    <row r="229" spans="1:11" ht="14.45" customHeight="1" thickBot="1" x14ac:dyDescent="0.25">
      <c r="A229" s="723" t="s">
        <v>549</v>
      </c>
      <c r="B229" s="707">
        <v>154.54690966961999</v>
      </c>
      <c r="C229" s="707">
        <v>82.498999999999995</v>
      </c>
      <c r="D229" s="708">
        <v>-72.047909669619003</v>
      </c>
      <c r="E229" s="714">
        <v>0.53381203271099997</v>
      </c>
      <c r="F229" s="707">
        <v>94.897705723092002</v>
      </c>
      <c r="G229" s="708">
        <v>94.897705723092002</v>
      </c>
      <c r="H229" s="710">
        <v>3.96</v>
      </c>
      <c r="I229" s="707">
        <v>57.816000000000003</v>
      </c>
      <c r="J229" s="708">
        <v>-37.081705723092</v>
      </c>
      <c r="K229" s="715">
        <v>0.60924549818600005</v>
      </c>
    </row>
    <row r="230" spans="1:11" ht="14.45" customHeight="1" thickBot="1" x14ac:dyDescent="0.25">
      <c r="A230" s="724" t="s">
        <v>550</v>
      </c>
      <c r="B230" s="702">
        <v>154.54690966961999</v>
      </c>
      <c r="C230" s="702">
        <v>82.498999999999995</v>
      </c>
      <c r="D230" s="703">
        <v>-72.047909669619003</v>
      </c>
      <c r="E230" s="704">
        <v>0.53381203271099997</v>
      </c>
      <c r="F230" s="702">
        <v>94.897705723092002</v>
      </c>
      <c r="G230" s="703">
        <v>94.897705723092002</v>
      </c>
      <c r="H230" s="705">
        <v>3.96</v>
      </c>
      <c r="I230" s="702">
        <v>57.816000000000003</v>
      </c>
      <c r="J230" s="703">
        <v>-37.081705723092</v>
      </c>
      <c r="K230" s="706">
        <v>0.60924549818600005</v>
      </c>
    </row>
    <row r="231" spans="1:11" ht="14.45" customHeight="1" thickBot="1" x14ac:dyDescent="0.25">
      <c r="A231" s="723" t="s">
        <v>551</v>
      </c>
      <c r="B231" s="707">
        <v>555.53286001177196</v>
      </c>
      <c r="C231" s="707">
        <v>434.19110000000001</v>
      </c>
      <c r="D231" s="708">
        <v>-121.341760011772</v>
      </c>
      <c r="E231" s="714">
        <v>0.78157590892200002</v>
      </c>
      <c r="F231" s="707">
        <v>458.850745251158</v>
      </c>
      <c r="G231" s="708">
        <v>458.850745251158</v>
      </c>
      <c r="H231" s="710">
        <v>34.391159999999999</v>
      </c>
      <c r="I231" s="707">
        <v>389.64483999999999</v>
      </c>
      <c r="J231" s="708">
        <v>-69.205905251157006</v>
      </c>
      <c r="K231" s="715">
        <v>0.849175563149</v>
      </c>
    </row>
    <row r="232" spans="1:11" ht="14.45" customHeight="1" thickBot="1" x14ac:dyDescent="0.25">
      <c r="A232" s="724" t="s">
        <v>552</v>
      </c>
      <c r="B232" s="702">
        <v>422.23283328178201</v>
      </c>
      <c r="C232" s="702">
        <v>323.75</v>
      </c>
      <c r="D232" s="703">
        <v>-98.482833281780998</v>
      </c>
      <c r="E232" s="704">
        <v>0.76675704606700001</v>
      </c>
      <c r="F232" s="702">
        <v>342.03036624961999</v>
      </c>
      <c r="G232" s="703">
        <v>342.03036624961999</v>
      </c>
      <c r="H232" s="705">
        <v>25.53</v>
      </c>
      <c r="I232" s="702">
        <v>286.75</v>
      </c>
      <c r="J232" s="703">
        <v>-55.280366249619</v>
      </c>
      <c r="K232" s="706">
        <v>0.83837585283500005</v>
      </c>
    </row>
    <row r="233" spans="1:11" ht="14.45" customHeight="1" thickBot="1" x14ac:dyDescent="0.25">
      <c r="A233" s="724" t="s">
        <v>553</v>
      </c>
      <c r="B233" s="702">
        <v>0</v>
      </c>
      <c r="C233" s="702">
        <v>0</v>
      </c>
      <c r="D233" s="703">
        <v>0</v>
      </c>
      <c r="E233" s="704">
        <v>1</v>
      </c>
      <c r="F233" s="702">
        <v>0</v>
      </c>
      <c r="G233" s="703">
        <v>0</v>
      </c>
      <c r="H233" s="705">
        <v>0</v>
      </c>
      <c r="I233" s="702">
        <v>0.78569999999999995</v>
      </c>
      <c r="J233" s="703">
        <v>0.78569999999999995</v>
      </c>
      <c r="K233" s="713" t="s">
        <v>342</v>
      </c>
    </row>
    <row r="234" spans="1:11" ht="14.45" customHeight="1" thickBot="1" x14ac:dyDescent="0.25">
      <c r="A234" s="724" t="s">
        <v>554</v>
      </c>
      <c r="B234" s="702">
        <v>133.30002672999001</v>
      </c>
      <c r="C234" s="702">
        <v>110.44110000000001</v>
      </c>
      <c r="D234" s="703">
        <v>-22.858926729989999</v>
      </c>
      <c r="E234" s="704">
        <v>0.82851521270600004</v>
      </c>
      <c r="F234" s="702">
        <v>116.820379001538</v>
      </c>
      <c r="G234" s="703">
        <v>116.820379001538</v>
      </c>
      <c r="H234" s="705">
        <v>8.8611599999999999</v>
      </c>
      <c r="I234" s="702">
        <v>102.10914</v>
      </c>
      <c r="J234" s="703">
        <v>-14.711239001537001</v>
      </c>
      <c r="K234" s="706">
        <v>0.87406958334399998</v>
      </c>
    </row>
    <row r="235" spans="1:11" ht="14.45" customHeight="1" thickBot="1" x14ac:dyDescent="0.25">
      <c r="A235" s="726" t="s">
        <v>555</v>
      </c>
      <c r="B235" s="702">
        <v>0</v>
      </c>
      <c r="C235" s="702">
        <v>0</v>
      </c>
      <c r="D235" s="703">
        <v>0</v>
      </c>
      <c r="E235" s="704">
        <v>1</v>
      </c>
      <c r="F235" s="702">
        <v>0</v>
      </c>
      <c r="G235" s="703">
        <v>0</v>
      </c>
      <c r="H235" s="705">
        <v>2.9796800000000001</v>
      </c>
      <c r="I235" s="702">
        <v>17.902349999999998</v>
      </c>
      <c r="J235" s="703">
        <v>17.902349999999998</v>
      </c>
      <c r="K235" s="713" t="s">
        <v>342</v>
      </c>
    </row>
    <row r="236" spans="1:11" ht="14.45" customHeight="1" thickBot="1" x14ac:dyDescent="0.25">
      <c r="A236" s="724" t="s">
        <v>556</v>
      </c>
      <c r="B236" s="702">
        <v>0</v>
      </c>
      <c r="C236" s="702">
        <v>0</v>
      </c>
      <c r="D236" s="703">
        <v>0</v>
      </c>
      <c r="E236" s="704">
        <v>1</v>
      </c>
      <c r="F236" s="702">
        <v>0</v>
      </c>
      <c r="G236" s="703">
        <v>0</v>
      </c>
      <c r="H236" s="705">
        <v>2.9796800000000001</v>
      </c>
      <c r="I236" s="702">
        <v>17.902349999999998</v>
      </c>
      <c r="J236" s="703">
        <v>17.902349999999998</v>
      </c>
      <c r="K236" s="713" t="s">
        <v>342</v>
      </c>
    </row>
    <row r="237" spans="1:11" ht="14.45" customHeight="1" thickBot="1" x14ac:dyDescent="0.25">
      <c r="A237" s="723" t="s">
        <v>557</v>
      </c>
      <c r="B237" s="707">
        <v>497.94363999218302</v>
      </c>
      <c r="C237" s="707">
        <v>564.86982999999998</v>
      </c>
      <c r="D237" s="708">
        <v>66.926190007816004</v>
      </c>
      <c r="E237" s="714">
        <v>1.1344051507690001</v>
      </c>
      <c r="F237" s="707">
        <v>568.27347430546104</v>
      </c>
      <c r="G237" s="708">
        <v>568.27347430546104</v>
      </c>
      <c r="H237" s="710">
        <v>0</v>
      </c>
      <c r="I237" s="707">
        <v>145.02063000000001</v>
      </c>
      <c r="J237" s="708">
        <v>-423.252844305461</v>
      </c>
      <c r="K237" s="715">
        <v>0.255195142052</v>
      </c>
    </row>
    <row r="238" spans="1:11" ht="14.45" customHeight="1" thickBot="1" x14ac:dyDescent="0.25">
      <c r="A238" s="724" t="s">
        <v>558</v>
      </c>
      <c r="B238" s="702">
        <v>497.94363999218302</v>
      </c>
      <c r="C238" s="702">
        <v>564.86982999999998</v>
      </c>
      <c r="D238" s="703">
        <v>66.926190007816004</v>
      </c>
      <c r="E238" s="704">
        <v>1.1344051507690001</v>
      </c>
      <c r="F238" s="702">
        <v>568.27347430546104</v>
      </c>
      <c r="G238" s="703">
        <v>568.27347430546104</v>
      </c>
      <c r="H238" s="705">
        <v>0</v>
      </c>
      <c r="I238" s="702">
        <v>145.02063000000001</v>
      </c>
      <c r="J238" s="703">
        <v>-423.252844305461</v>
      </c>
      <c r="K238" s="706">
        <v>0.255195142052</v>
      </c>
    </row>
    <row r="239" spans="1:11" ht="14.45" customHeight="1" thickBot="1" x14ac:dyDescent="0.25">
      <c r="A239" s="723" t="s">
        <v>559</v>
      </c>
      <c r="B239" s="707">
        <v>0</v>
      </c>
      <c r="C239" s="707">
        <v>7.7859999999999996</v>
      </c>
      <c r="D239" s="708">
        <v>7.7859999999999996</v>
      </c>
      <c r="E239" s="709" t="s">
        <v>342</v>
      </c>
      <c r="F239" s="707">
        <v>0</v>
      </c>
      <c r="G239" s="708">
        <v>0</v>
      </c>
      <c r="H239" s="710">
        <v>0</v>
      </c>
      <c r="I239" s="707">
        <v>10.298999999999999</v>
      </c>
      <c r="J239" s="708">
        <v>10.298999999999999</v>
      </c>
      <c r="K239" s="711" t="s">
        <v>342</v>
      </c>
    </row>
    <row r="240" spans="1:11" ht="14.45" customHeight="1" thickBot="1" x14ac:dyDescent="0.25">
      <c r="A240" s="724" t="s">
        <v>560</v>
      </c>
      <c r="B240" s="702">
        <v>0</v>
      </c>
      <c r="C240" s="702">
        <v>7.7859999999999996</v>
      </c>
      <c r="D240" s="703">
        <v>7.7859999999999996</v>
      </c>
      <c r="E240" s="712" t="s">
        <v>342</v>
      </c>
      <c r="F240" s="702">
        <v>0</v>
      </c>
      <c r="G240" s="703">
        <v>0</v>
      </c>
      <c r="H240" s="705">
        <v>0</v>
      </c>
      <c r="I240" s="702">
        <v>10.298999999999999</v>
      </c>
      <c r="J240" s="703">
        <v>10.298999999999999</v>
      </c>
      <c r="K240" s="713" t="s">
        <v>342</v>
      </c>
    </row>
    <row r="241" spans="1:11" ht="14.45" customHeight="1" thickBot="1" x14ac:dyDescent="0.25">
      <c r="A241" s="723" t="s">
        <v>561</v>
      </c>
      <c r="B241" s="707">
        <v>1522.9942416062499</v>
      </c>
      <c r="C241" s="707">
        <v>1275.58573</v>
      </c>
      <c r="D241" s="708">
        <v>-247.40851160625101</v>
      </c>
      <c r="E241" s="714">
        <v>0.83755124947399995</v>
      </c>
      <c r="F241" s="707">
        <v>1712.7291562596299</v>
      </c>
      <c r="G241" s="708">
        <v>1712.7291562596299</v>
      </c>
      <c r="H241" s="710">
        <v>96.321479999999994</v>
      </c>
      <c r="I241" s="707">
        <v>1351.8641700000001</v>
      </c>
      <c r="J241" s="708">
        <v>-360.86498625962997</v>
      </c>
      <c r="K241" s="715">
        <v>0.78930411446500004</v>
      </c>
    </row>
    <row r="242" spans="1:11" ht="14.45" customHeight="1" thickBot="1" x14ac:dyDescent="0.25">
      <c r="A242" s="724" t="s">
        <v>562</v>
      </c>
      <c r="B242" s="702">
        <v>1522.9942416062499</v>
      </c>
      <c r="C242" s="702">
        <v>1275.58573</v>
      </c>
      <c r="D242" s="703">
        <v>-247.40851160625101</v>
      </c>
      <c r="E242" s="704">
        <v>0.83755124947399995</v>
      </c>
      <c r="F242" s="702">
        <v>1712.7291562596299</v>
      </c>
      <c r="G242" s="703">
        <v>1712.7291562596299</v>
      </c>
      <c r="H242" s="705">
        <v>96.321479999999994</v>
      </c>
      <c r="I242" s="702">
        <v>1351.8641700000001</v>
      </c>
      <c r="J242" s="703">
        <v>-360.86498625962997</v>
      </c>
      <c r="K242" s="706">
        <v>0.78930411446500004</v>
      </c>
    </row>
    <row r="243" spans="1:11" ht="14.45" customHeight="1" thickBot="1" x14ac:dyDescent="0.25">
      <c r="A243" s="723" t="s">
        <v>563</v>
      </c>
      <c r="B243" s="707">
        <v>0</v>
      </c>
      <c r="C243" s="707">
        <v>212.42195000000001</v>
      </c>
      <c r="D243" s="708">
        <v>212.42195000000001</v>
      </c>
      <c r="E243" s="709" t="s">
        <v>342</v>
      </c>
      <c r="F243" s="707">
        <v>0</v>
      </c>
      <c r="G243" s="708">
        <v>0</v>
      </c>
      <c r="H243" s="710">
        <v>22.55312</v>
      </c>
      <c r="I243" s="707">
        <v>223.38401999999999</v>
      </c>
      <c r="J243" s="708">
        <v>223.38401999999999</v>
      </c>
      <c r="K243" s="711" t="s">
        <v>342</v>
      </c>
    </row>
    <row r="244" spans="1:11" ht="14.45" customHeight="1" thickBot="1" x14ac:dyDescent="0.25">
      <c r="A244" s="724" t="s">
        <v>564</v>
      </c>
      <c r="B244" s="702">
        <v>0</v>
      </c>
      <c r="C244" s="702">
        <v>212.42195000000001</v>
      </c>
      <c r="D244" s="703">
        <v>212.42195000000001</v>
      </c>
      <c r="E244" s="712" t="s">
        <v>342</v>
      </c>
      <c r="F244" s="702">
        <v>0</v>
      </c>
      <c r="G244" s="703">
        <v>0</v>
      </c>
      <c r="H244" s="705">
        <v>22.55312</v>
      </c>
      <c r="I244" s="702">
        <v>223.38401999999999</v>
      </c>
      <c r="J244" s="703">
        <v>223.38401999999999</v>
      </c>
      <c r="K244" s="713" t="s">
        <v>342</v>
      </c>
    </row>
    <row r="245" spans="1:11" ht="14.45" customHeight="1" thickBot="1" x14ac:dyDescent="0.25">
      <c r="A245" s="723" t="s">
        <v>565</v>
      </c>
      <c r="B245" s="707">
        <v>3692.9238015726601</v>
      </c>
      <c r="C245" s="707">
        <v>4221.0114599999997</v>
      </c>
      <c r="D245" s="708">
        <v>528.08765842734294</v>
      </c>
      <c r="E245" s="714">
        <v>1.142999879445</v>
      </c>
      <c r="F245" s="707">
        <v>3917.21443017812</v>
      </c>
      <c r="G245" s="708">
        <v>3917.21443017812</v>
      </c>
      <c r="H245" s="710">
        <v>397.88606000000101</v>
      </c>
      <c r="I245" s="707">
        <v>4609.0141000000003</v>
      </c>
      <c r="J245" s="708">
        <v>691.79966982188205</v>
      </c>
      <c r="K245" s="715">
        <v>1.1766050039260001</v>
      </c>
    </row>
    <row r="246" spans="1:11" ht="14.45" customHeight="1" thickBot="1" x14ac:dyDescent="0.25">
      <c r="A246" s="724" t="s">
        <v>566</v>
      </c>
      <c r="B246" s="702">
        <v>3692.9238015726601</v>
      </c>
      <c r="C246" s="702">
        <v>4221.0114599999997</v>
      </c>
      <c r="D246" s="703">
        <v>528.08765842734294</v>
      </c>
      <c r="E246" s="704">
        <v>1.142999879445</v>
      </c>
      <c r="F246" s="702">
        <v>3917.21443017812</v>
      </c>
      <c r="G246" s="703">
        <v>3917.21443017812</v>
      </c>
      <c r="H246" s="705">
        <v>397.88606000000101</v>
      </c>
      <c r="I246" s="702">
        <v>4609.0141000000003</v>
      </c>
      <c r="J246" s="703">
        <v>691.79966982188205</v>
      </c>
      <c r="K246" s="706">
        <v>1.1766050039260001</v>
      </c>
    </row>
    <row r="247" spans="1:11" ht="14.45" customHeight="1" thickBot="1" x14ac:dyDescent="0.25">
      <c r="A247" s="720" t="s">
        <v>567</v>
      </c>
      <c r="B247" s="702">
        <v>0</v>
      </c>
      <c r="C247" s="702">
        <v>0</v>
      </c>
      <c r="D247" s="703">
        <v>0</v>
      </c>
      <c r="E247" s="712" t="s">
        <v>329</v>
      </c>
      <c r="F247" s="702">
        <v>0</v>
      </c>
      <c r="G247" s="703">
        <v>0</v>
      </c>
      <c r="H247" s="705">
        <v>0</v>
      </c>
      <c r="I247" s="702">
        <v>0.11584999999999999</v>
      </c>
      <c r="J247" s="703">
        <v>0.11584999999999999</v>
      </c>
      <c r="K247" s="713" t="s">
        <v>342</v>
      </c>
    </row>
    <row r="248" spans="1:11" ht="14.45" customHeight="1" thickBot="1" x14ac:dyDescent="0.25">
      <c r="A248" s="725" t="s">
        <v>568</v>
      </c>
      <c r="B248" s="707">
        <v>0</v>
      </c>
      <c r="C248" s="707">
        <v>0</v>
      </c>
      <c r="D248" s="708">
        <v>0</v>
      </c>
      <c r="E248" s="709" t="s">
        <v>329</v>
      </c>
      <c r="F248" s="707">
        <v>0</v>
      </c>
      <c r="G248" s="708">
        <v>0</v>
      </c>
      <c r="H248" s="710">
        <v>0</v>
      </c>
      <c r="I248" s="707">
        <v>0.11584999999999999</v>
      </c>
      <c r="J248" s="708">
        <v>0.11584999999999999</v>
      </c>
      <c r="K248" s="711" t="s">
        <v>342</v>
      </c>
    </row>
    <row r="249" spans="1:11" ht="14.45" customHeight="1" thickBot="1" x14ac:dyDescent="0.25">
      <c r="A249" s="727" t="s">
        <v>569</v>
      </c>
      <c r="B249" s="707">
        <v>0</v>
      </c>
      <c r="C249" s="707">
        <v>0</v>
      </c>
      <c r="D249" s="708">
        <v>0</v>
      </c>
      <c r="E249" s="709" t="s">
        <v>329</v>
      </c>
      <c r="F249" s="707">
        <v>0</v>
      </c>
      <c r="G249" s="708">
        <v>0</v>
      </c>
      <c r="H249" s="710">
        <v>0</v>
      </c>
      <c r="I249" s="707">
        <v>0.11584999999999999</v>
      </c>
      <c r="J249" s="708">
        <v>0.11584999999999999</v>
      </c>
      <c r="K249" s="711" t="s">
        <v>342</v>
      </c>
    </row>
    <row r="250" spans="1:11" ht="14.45" customHeight="1" thickBot="1" x14ac:dyDescent="0.25">
      <c r="A250" s="723" t="s">
        <v>570</v>
      </c>
      <c r="B250" s="707">
        <v>0</v>
      </c>
      <c r="C250" s="707">
        <v>0</v>
      </c>
      <c r="D250" s="708">
        <v>0</v>
      </c>
      <c r="E250" s="714">
        <v>1</v>
      </c>
      <c r="F250" s="707">
        <v>0</v>
      </c>
      <c r="G250" s="708">
        <v>0</v>
      </c>
      <c r="H250" s="710">
        <v>0</v>
      </c>
      <c r="I250" s="707">
        <v>0.11584999999999999</v>
      </c>
      <c r="J250" s="708">
        <v>0.11584999999999999</v>
      </c>
      <c r="K250" s="711" t="s">
        <v>342</v>
      </c>
    </row>
    <row r="251" spans="1:11" ht="14.45" customHeight="1" thickBot="1" x14ac:dyDescent="0.25">
      <c r="A251" s="724" t="s">
        <v>571</v>
      </c>
      <c r="B251" s="702">
        <v>0</v>
      </c>
      <c r="C251" s="702">
        <v>0</v>
      </c>
      <c r="D251" s="703">
        <v>0</v>
      </c>
      <c r="E251" s="704">
        <v>1</v>
      </c>
      <c r="F251" s="702">
        <v>0</v>
      </c>
      <c r="G251" s="703">
        <v>0</v>
      </c>
      <c r="H251" s="705">
        <v>0</v>
      </c>
      <c r="I251" s="702">
        <v>0.11584999999999999</v>
      </c>
      <c r="J251" s="703">
        <v>0.11584999999999999</v>
      </c>
      <c r="K251" s="713" t="s">
        <v>342</v>
      </c>
    </row>
    <row r="252" spans="1:11" ht="14.45" customHeight="1" thickBot="1" x14ac:dyDescent="0.25">
      <c r="A252" s="728"/>
      <c r="B252" s="702">
        <v>-16237.7749907498</v>
      </c>
      <c r="C252" s="702">
        <v>-21668.046240000102</v>
      </c>
      <c r="D252" s="703">
        <v>-5430.2712492502797</v>
      </c>
      <c r="E252" s="704">
        <v>1.334422126944</v>
      </c>
      <c r="F252" s="702">
        <v>-24121.582615393501</v>
      </c>
      <c r="G252" s="703">
        <v>-24121.582615393501</v>
      </c>
      <c r="H252" s="705">
        <v>1841.24533000001</v>
      </c>
      <c r="I252" s="702">
        <v>-19573.472730000001</v>
      </c>
      <c r="J252" s="703">
        <v>4548.10988539352</v>
      </c>
      <c r="K252" s="706">
        <v>0.81145060181499995</v>
      </c>
    </row>
    <row r="253" spans="1:11" ht="14.45" customHeight="1" thickBot="1" x14ac:dyDescent="0.25">
      <c r="A253" s="729" t="s">
        <v>66</v>
      </c>
      <c r="B253" s="716">
        <v>-16237.7749907498</v>
      </c>
      <c r="C253" s="716">
        <v>-21668.046240000102</v>
      </c>
      <c r="D253" s="717">
        <v>-5430.2712492502797</v>
      </c>
      <c r="E253" s="718" t="s">
        <v>329</v>
      </c>
      <c r="F253" s="716">
        <v>-24121.582615393501</v>
      </c>
      <c r="G253" s="717">
        <v>-24121.582615393501</v>
      </c>
      <c r="H253" s="716">
        <v>1841.24533000001</v>
      </c>
      <c r="I253" s="716">
        <v>-19573.472730000001</v>
      </c>
      <c r="J253" s="717">
        <v>4548.10988539352</v>
      </c>
      <c r="K253" s="719">
        <v>0.81145060181499995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107405D-5E84-4973-B0B1-8AB46746ACD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572</v>
      </c>
      <c r="B5" s="731" t="s">
        <v>573</v>
      </c>
      <c r="C5" s="732" t="s">
        <v>574</v>
      </c>
      <c r="D5" s="732" t="s">
        <v>574</v>
      </c>
      <c r="E5" s="732"/>
      <c r="F5" s="732" t="s">
        <v>574</v>
      </c>
      <c r="G5" s="732" t="s">
        <v>574</v>
      </c>
      <c r="H5" s="732" t="s">
        <v>574</v>
      </c>
      <c r="I5" s="733" t="s">
        <v>574</v>
      </c>
      <c r="J5" s="734" t="s">
        <v>73</v>
      </c>
    </row>
    <row r="6" spans="1:10" ht="14.45" customHeight="1" x14ac:dyDescent="0.2">
      <c r="A6" s="730" t="s">
        <v>572</v>
      </c>
      <c r="B6" s="731" t="s">
        <v>575</v>
      </c>
      <c r="C6" s="732">
        <v>715.95756000000029</v>
      </c>
      <c r="D6" s="732">
        <v>766.08523000000014</v>
      </c>
      <c r="E6" s="732"/>
      <c r="F6" s="732">
        <v>837.91924999999992</v>
      </c>
      <c r="G6" s="732">
        <v>770.00001562500006</v>
      </c>
      <c r="H6" s="732">
        <v>67.91923437499986</v>
      </c>
      <c r="I6" s="733">
        <v>1.0882067960996995</v>
      </c>
      <c r="J6" s="734" t="s">
        <v>1</v>
      </c>
    </row>
    <row r="7" spans="1:10" ht="14.45" customHeight="1" x14ac:dyDescent="0.2">
      <c r="A7" s="730" t="s">
        <v>572</v>
      </c>
      <c r="B7" s="731" t="s">
        <v>576</v>
      </c>
      <c r="C7" s="732">
        <v>18.115489999999998</v>
      </c>
      <c r="D7" s="732">
        <v>14.57545</v>
      </c>
      <c r="E7" s="732"/>
      <c r="F7" s="732">
        <v>13.875099999999998</v>
      </c>
      <c r="G7" s="732">
        <v>20</v>
      </c>
      <c r="H7" s="732">
        <v>-6.124900000000002</v>
      </c>
      <c r="I7" s="733">
        <v>0.6937549999999999</v>
      </c>
      <c r="J7" s="734" t="s">
        <v>1</v>
      </c>
    </row>
    <row r="8" spans="1:10" ht="14.45" customHeight="1" x14ac:dyDescent="0.2">
      <c r="A8" s="730" t="s">
        <v>572</v>
      </c>
      <c r="B8" s="731" t="s">
        <v>577</v>
      </c>
      <c r="C8" s="732">
        <v>49.779690000000002</v>
      </c>
      <c r="D8" s="732">
        <v>65.643289999999993</v>
      </c>
      <c r="E8" s="732"/>
      <c r="F8" s="732">
        <v>55.995989999999999</v>
      </c>
      <c r="G8" s="732">
        <v>75</v>
      </c>
      <c r="H8" s="732">
        <v>-19.004010000000001</v>
      </c>
      <c r="I8" s="733">
        <v>0.74661319999999998</v>
      </c>
      <c r="J8" s="734" t="s">
        <v>1</v>
      </c>
    </row>
    <row r="9" spans="1:10" ht="14.45" customHeight="1" x14ac:dyDescent="0.2">
      <c r="A9" s="730" t="s">
        <v>572</v>
      </c>
      <c r="B9" s="731" t="s">
        <v>578</v>
      </c>
      <c r="C9" s="732">
        <v>5.7222</v>
      </c>
      <c r="D9" s="732">
        <v>0</v>
      </c>
      <c r="E9" s="732"/>
      <c r="F9" s="732">
        <v>113.40205999999999</v>
      </c>
      <c r="G9" s="732">
        <v>5</v>
      </c>
      <c r="H9" s="732">
        <v>108.40205999999999</v>
      </c>
      <c r="I9" s="733">
        <v>22.680411999999997</v>
      </c>
      <c r="J9" s="734" t="s">
        <v>1</v>
      </c>
    </row>
    <row r="10" spans="1:10" ht="14.45" customHeight="1" x14ac:dyDescent="0.2">
      <c r="A10" s="730" t="s">
        <v>572</v>
      </c>
      <c r="B10" s="731" t="s">
        <v>579</v>
      </c>
      <c r="C10" s="732">
        <v>0</v>
      </c>
      <c r="D10" s="732">
        <v>3.036</v>
      </c>
      <c r="E10" s="732"/>
      <c r="F10" s="732">
        <v>0</v>
      </c>
      <c r="G10" s="732">
        <v>5</v>
      </c>
      <c r="H10" s="732">
        <v>-5</v>
      </c>
      <c r="I10" s="733">
        <v>0</v>
      </c>
      <c r="J10" s="734" t="s">
        <v>1</v>
      </c>
    </row>
    <row r="11" spans="1:10" ht="14.45" customHeight="1" x14ac:dyDescent="0.2">
      <c r="A11" s="730" t="s">
        <v>572</v>
      </c>
      <c r="B11" s="731" t="s">
        <v>580</v>
      </c>
      <c r="C11" s="732">
        <v>21.263469999999998</v>
      </c>
      <c r="D11" s="732">
        <v>110.88629</v>
      </c>
      <c r="E11" s="732"/>
      <c r="F11" s="732">
        <v>168.54580999999999</v>
      </c>
      <c r="G11" s="732">
        <v>110</v>
      </c>
      <c r="H11" s="732">
        <v>58.545809999999989</v>
      </c>
      <c r="I11" s="733">
        <v>1.5322346363636363</v>
      </c>
      <c r="J11" s="734" t="s">
        <v>1</v>
      </c>
    </row>
    <row r="12" spans="1:10" ht="14.45" customHeight="1" x14ac:dyDescent="0.2">
      <c r="A12" s="730" t="s">
        <v>572</v>
      </c>
      <c r="B12" s="731" t="s">
        <v>581</v>
      </c>
      <c r="C12" s="732">
        <v>171.87110000000004</v>
      </c>
      <c r="D12" s="732">
        <v>296.18913999999995</v>
      </c>
      <c r="E12" s="732"/>
      <c r="F12" s="732">
        <v>258.91074999999989</v>
      </c>
      <c r="G12" s="732">
        <v>259.99999194335936</v>
      </c>
      <c r="H12" s="732">
        <v>-1.0892419433594682</v>
      </c>
      <c r="I12" s="733">
        <v>0.99581060778033881</v>
      </c>
      <c r="J12" s="734" t="s">
        <v>1</v>
      </c>
    </row>
    <row r="13" spans="1:10" ht="14.45" customHeight="1" x14ac:dyDescent="0.2">
      <c r="A13" s="730" t="s">
        <v>572</v>
      </c>
      <c r="B13" s="731" t="s">
        <v>582</v>
      </c>
      <c r="C13" s="732">
        <v>6.2844100000000003</v>
      </c>
      <c r="D13" s="732">
        <v>103.57322000000001</v>
      </c>
      <c r="E13" s="732"/>
      <c r="F13" s="732">
        <v>42.015719999999995</v>
      </c>
      <c r="G13" s="732">
        <v>50</v>
      </c>
      <c r="H13" s="732">
        <v>-7.9842800000000054</v>
      </c>
      <c r="I13" s="733">
        <v>0.84031439999999991</v>
      </c>
      <c r="J13" s="734" t="s">
        <v>1</v>
      </c>
    </row>
    <row r="14" spans="1:10" ht="14.45" customHeight="1" x14ac:dyDescent="0.2">
      <c r="A14" s="730" t="s">
        <v>572</v>
      </c>
      <c r="B14" s="731" t="s">
        <v>583</v>
      </c>
      <c r="C14" s="732">
        <v>83.14088000000001</v>
      </c>
      <c r="D14" s="732">
        <v>64.781509999999997</v>
      </c>
      <c r="E14" s="732"/>
      <c r="F14" s="732">
        <v>54.798749999999991</v>
      </c>
      <c r="G14" s="732">
        <v>79.999997680664066</v>
      </c>
      <c r="H14" s="732">
        <v>-25.201247680664075</v>
      </c>
      <c r="I14" s="733">
        <v>0.68498439485886142</v>
      </c>
      <c r="J14" s="734" t="s">
        <v>1</v>
      </c>
    </row>
    <row r="15" spans="1:10" ht="14.45" customHeight="1" x14ac:dyDescent="0.2">
      <c r="A15" s="730" t="s">
        <v>572</v>
      </c>
      <c r="B15" s="731" t="s">
        <v>584</v>
      </c>
      <c r="C15" s="732">
        <v>1072.1348000000003</v>
      </c>
      <c r="D15" s="732">
        <v>1424.7701300000001</v>
      </c>
      <c r="E15" s="732"/>
      <c r="F15" s="732">
        <v>1545.46343</v>
      </c>
      <c r="G15" s="732">
        <v>1375.0000052490236</v>
      </c>
      <c r="H15" s="732">
        <v>170.4634247509764</v>
      </c>
      <c r="I15" s="733">
        <v>1.1239733993456269</v>
      </c>
      <c r="J15" s="734" t="s">
        <v>585</v>
      </c>
    </row>
    <row r="17" spans="1:10" ht="14.45" customHeight="1" x14ac:dyDescent="0.2">
      <c r="A17" s="730" t="s">
        <v>572</v>
      </c>
      <c r="B17" s="731" t="s">
        <v>573</v>
      </c>
      <c r="C17" s="732" t="s">
        <v>574</v>
      </c>
      <c r="D17" s="732" t="s">
        <v>574</v>
      </c>
      <c r="E17" s="732"/>
      <c r="F17" s="732" t="s">
        <v>574</v>
      </c>
      <c r="G17" s="732" t="s">
        <v>574</v>
      </c>
      <c r="H17" s="732" t="s">
        <v>574</v>
      </c>
      <c r="I17" s="733" t="s">
        <v>574</v>
      </c>
      <c r="J17" s="734" t="s">
        <v>73</v>
      </c>
    </row>
    <row r="18" spans="1:10" ht="14.45" customHeight="1" x14ac:dyDescent="0.2">
      <c r="A18" s="730" t="s">
        <v>586</v>
      </c>
      <c r="B18" s="731" t="s">
        <v>587</v>
      </c>
      <c r="C18" s="732" t="s">
        <v>574</v>
      </c>
      <c r="D18" s="732" t="s">
        <v>574</v>
      </c>
      <c r="E18" s="732"/>
      <c r="F18" s="732" t="s">
        <v>574</v>
      </c>
      <c r="G18" s="732" t="s">
        <v>574</v>
      </c>
      <c r="H18" s="732" t="s">
        <v>574</v>
      </c>
      <c r="I18" s="733" t="s">
        <v>574</v>
      </c>
      <c r="J18" s="734" t="s">
        <v>0</v>
      </c>
    </row>
    <row r="19" spans="1:10" ht="14.45" customHeight="1" x14ac:dyDescent="0.2">
      <c r="A19" s="730" t="s">
        <v>586</v>
      </c>
      <c r="B19" s="731" t="s">
        <v>575</v>
      </c>
      <c r="C19" s="732">
        <v>174.01247000000018</v>
      </c>
      <c r="D19" s="732">
        <v>205.52673000000004</v>
      </c>
      <c r="E19" s="732"/>
      <c r="F19" s="732">
        <v>197.45619999999988</v>
      </c>
      <c r="G19" s="732">
        <v>210</v>
      </c>
      <c r="H19" s="732">
        <v>-12.543800000000118</v>
      </c>
      <c r="I19" s="733">
        <v>0.94026761904761846</v>
      </c>
      <c r="J19" s="734" t="s">
        <v>1</v>
      </c>
    </row>
    <row r="20" spans="1:10" ht="14.45" customHeight="1" x14ac:dyDescent="0.2">
      <c r="A20" s="730" t="s">
        <v>586</v>
      </c>
      <c r="B20" s="731" t="s">
        <v>576</v>
      </c>
      <c r="C20" s="732">
        <v>18.115489999999998</v>
      </c>
      <c r="D20" s="732">
        <v>14.57545</v>
      </c>
      <c r="E20" s="732"/>
      <c r="F20" s="732">
        <v>13.875099999999998</v>
      </c>
      <c r="G20" s="732">
        <v>20</v>
      </c>
      <c r="H20" s="732">
        <v>-6.124900000000002</v>
      </c>
      <c r="I20" s="733">
        <v>0.6937549999999999</v>
      </c>
      <c r="J20" s="734" t="s">
        <v>1</v>
      </c>
    </row>
    <row r="21" spans="1:10" ht="14.45" customHeight="1" x14ac:dyDescent="0.2">
      <c r="A21" s="730" t="s">
        <v>586</v>
      </c>
      <c r="B21" s="731" t="s">
        <v>577</v>
      </c>
      <c r="C21" s="732">
        <v>49.779690000000002</v>
      </c>
      <c r="D21" s="732">
        <v>65.643289999999993</v>
      </c>
      <c r="E21" s="732"/>
      <c r="F21" s="732">
        <v>55.995989999999999</v>
      </c>
      <c r="G21" s="732">
        <v>75</v>
      </c>
      <c r="H21" s="732">
        <v>-19.004010000000001</v>
      </c>
      <c r="I21" s="733">
        <v>0.74661319999999998</v>
      </c>
      <c r="J21" s="734" t="s">
        <v>1</v>
      </c>
    </row>
    <row r="22" spans="1:10" ht="14.45" customHeight="1" x14ac:dyDescent="0.2">
      <c r="A22" s="730" t="s">
        <v>586</v>
      </c>
      <c r="B22" s="731" t="s">
        <v>578</v>
      </c>
      <c r="C22" s="732">
        <v>5.7222</v>
      </c>
      <c r="D22" s="732">
        <v>0</v>
      </c>
      <c r="E22" s="732"/>
      <c r="F22" s="732">
        <v>113.40205999999999</v>
      </c>
      <c r="G22" s="732">
        <v>0</v>
      </c>
      <c r="H22" s="732">
        <v>113.40205999999999</v>
      </c>
      <c r="I22" s="733" t="s">
        <v>574</v>
      </c>
      <c r="J22" s="734" t="s">
        <v>1</v>
      </c>
    </row>
    <row r="23" spans="1:10" ht="14.45" customHeight="1" x14ac:dyDescent="0.2">
      <c r="A23" s="730" t="s">
        <v>586</v>
      </c>
      <c r="B23" s="731" t="s">
        <v>579</v>
      </c>
      <c r="C23" s="732">
        <v>0</v>
      </c>
      <c r="D23" s="732">
        <v>3.036</v>
      </c>
      <c r="E23" s="732"/>
      <c r="F23" s="732">
        <v>0</v>
      </c>
      <c r="G23" s="732">
        <v>5</v>
      </c>
      <c r="H23" s="732">
        <v>-5</v>
      </c>
      <c r="I23" s="733">
        <v>0</v>
      </c>
      <c r="J23" s="734" t="s">
        <v>1</v>
      </c>
    </row>
    <row r="24" spans="1:10" ht="14.45" customHeight="1" x14ac:dyDescent="0.2">
      <c r="A24" s="730" t="s">
        <v>586</v>
      </c>
      <c r="B24" s="731" t="s">
        <v>580</v>
      </c>
      <c r="C24" s="732">
        <v>21.263469999999998</v>
      </c>
      <c r="D24" s="732">
        <v>110.88629</v>
      </c>
      <c r="E24" s="732"/>
      <c r="F24" s="732">
        <v>168.54580999999999</v>
      </c>
      <c r="G24" s="732">
        <v>110</v>
      </c>
      <c r="H24" s="732">
        <v>58.545809999999989</v>
      </c>
      <c r="I24" s="733">
        <v>1.5322346363636363</v>
      </c>
      <c r="J24" s="734" t="s">
        <v>1</v>
      </c>
    </row>
    <row r="25" spans="1:10" ht="14.45" customHeight="1" x14ac:dyDescent="0.2">
      <c r="A25" s="730" t="s">
        <v>586</v>
      </c>
      <c r="B25" s="731" t="s">
        <v>581</v>
      </c>
      <c r="C25" s="732">
        <v>158.94840000000005</v>
      </c>
      <c r="D25" s="732">
        <v>284.30555999999996</v>
      </c>
      <c r="E25" s="732"/>
      <c r="F25" s="732">
        <v>247.02346999999989</v>
      </c>
      <c r="G25" s="732">
        <v>247</v>
      </c>
      <c r="H25" s="732">
        <v>2.3469999999889524E-2</v>
      </c>
      <c r="I25" s="733">
        <v>1.0000950202429146</v>
      </c>
      <c r="J25" s="734" t="s">
        <v>1</v>
      </c>
    </row>
    <row r="26" spans="1:10" ht="14.45" customHeight="1" x14ac:dyDescent="0.2">
      <c r="A26" s="730" t="s">
        <v>586</v>
      </c>
      <c r="B26" s="731" t="s">
        <v>582</v>
      </c>
      <c r="C26" s="732">
        <v>6.2844100000000003</v>
      </c>
      <c r="D26" s="732">
        <v>103.57322000000001</v>
      </c>
      <c r="E26" s="732"/>
      <c r="F26" s="732">
        <v>42.015719999999995</v>
      </c>
      <c r="G26" s="732">
        <v>50</v>
      </c>
      <c r="H26" s="732">
        <v>-7.9842800000000054</v>
      </c>
      <c r="I26" s="733">
        <v>0.84031439999999991</v>
      </c>
      <c r="J26" s="734" t="s">
        <v>1</v>
      </c>
    </row>
    <row r="27" spans="1:10" ht="14.45" customHeight="1" x14ac:dyDescent="0.2">
      <c r="A27" s="730" t="s">
        <v>586</v>
      </c>
      <c r="B27" s="731" t="s">
        <v>583</v>
      </c>
      <c r="C27" s="732">
        <v>0</v>
      </c>
      <c r="D27" s="732">
        <v>1.02925</v>
      </c>
      <c r="E27" s="732"/>
      <c r="F27" s="732">
        <v>0</v>
      </c>
      <c r="G27" s="732">
        <v>1</v>
      </c>
      <c r="H27" s="732">
        <v>-1</v>
      </c>
      <c r="I27" s="733">
        <v>0</v>
      </c>
      <c r="J27" s="734" t="s">
        <v>1</v>
      </c>
    </row>
    <row r="28" spans="1:10" ht="14.45" customHeight="1" x14ac:dyDescent="0.2">
      <c r="A28" s="730" t="s">
        <v>586</v>
      </c>
      <c r="B28" s="731" t="s">
        <v>588</v>
      </c>
      <c r="C28" s="732">
        <v>434.12613000000016</v>
      </c>
      <c r="D28" s="732">
        <v>788.5757900000001</v>
      </c>
      <c r="E28" s="732"/>
      <c r="F28" s="732">
        <v>838.31434999999976</v>
      </c>
      <c r="G28" s="732">
        <v>718</v>
      </c>
      <c r="H28" s="732">
        <v>120.31434999999976</v>
      </c>
      <c r="I28" s="733">
        <v>1.1675687325905288</v>
      </c>
      <c r="J28" s="734" t="s">
        <v>589</v>
      </c>
    </row>
    <row r="29" spans="1:10" ht="14.45" customHeight="1" x14ac:dyDescent="0.2">
      <c r="A29" s="730" t="s">
        <v>574</v>
      </c>
      <c r="B29" s="731" t="s">
        <v>574</v>
      </c>
      <c r="C29" s="732" t="s">
        <v>574</v>
      </c>
      <c r="D29" s="732" t="s">
        <v>574</v>
      </c>
      <c r="E29" s="732"/>
      <c r="F29" s="732" t="s">
        <v>574</v>
      </c>
      <c r="G29" s="732" t="s">
        <v>574</v>
      </c>
      <c r="H29" s="732" t="s">
        <v>574</v>
      </c>
      <c r="I29" s="733" t="s">
        <v>574</v>
      </c>
      <c r="J29" s="734" t="s">
        <v>590</v>
      </c>
    </row>
    <row r="30" spans="1:10" ht="14.45" customHeight="1" x14ac:dyDescent="0.2">
      <c r="A30" s="730" t="s">
        <v>591</v>
      </c>
      <c r="B30" s="731" t="s">
        <v>592</v>
      </c>
      <c r="C30" s="732" t="s">
        <v>574</v>
      </c>
      <c r="D30" s="732" t="s">
        <v>574</v>
      </c>
      <c r="E30" s="732"/>
      <c r="F30" s="732" t="s">
        <v>574</v>
      </c>
      <c r="G30" s="732" t="s">
        <v>574</v>
      </c>
      <c r="H30" s="732" t="s">
        <v>574</v>
      </c>
      <c r="I30" s="733" t="s">
        <v>574</v>
      </c>
      <c r="J30" s="734" t="s">
        <v>0</v>
      </c>
    </row>
    <row r="31" spans="1:10" ht="14.45" customHeight="1" x14ac:dyDescent="0.2">
      <c r="A31" s="730" t="s">
        <v>591</v>
      </c>
      <c r="B31" s="731" t="s">
        <v>575</v>
      </c>
      <c r="C31" s="732">
        <v>163.66482000000011</v>
      </c>
      <c r="D31" s="732">
        <v>177.73793000000006</v>
      </c>
      <c r="E31" s="732"/>
      <c r="F31" s="732">
        <v>186.26695000000001</v>
      </c>
      <c r="G31" s="732">
        <v>186</v>
      </c>
      <c r="H31" s="732">
        <v>0.26695000000000846</v>
      </c>
      <c r="I31" s="733">
        <v>1.0014352150537635</v>
      </c>
      <c r="J31" s="734" t="s">
        <v>1</v>
      </c>
    </row>
    <row r="32" spans="1:10" ht="14.45" customHeight="1" x14ac:dyDescent="0.2">
      <c r="A32" s="730" t="s">
        <v>591</v>
      </c>
      <c r="B32" s="731" t="s">
        <v>581</v>
      </c>
      <c r="C32" s="732">
        <v>0.94588000000000005</v>
      </c>
      <c r="D32" s="732">
        <v>0.84224999999999983</v>
      </c>
      <c r="E32" s="732"/>
      <c r="F32" s="732">
        <v>1.41831</v>
      </c>
      <c r="G32" s="732">
        <v>1</v>
      </c>
      <c r="H32" s="732">
        <v>0.41830999999999996</v>
      </c>
      <c r="I32" s="733">
        <v>1.41831</v>
      </c>
      <c r="J32" s="734" t="s">
        <v>1</v>
      </c>
    </row>
    <row r="33" spans="1:10" ht="14.45" customHeight="1" x14ac:dyDescent="0.2">
      <c r="A33" s="730" t="s">
        <v>591</v>
      </c>
      <c r="B33" s="731" t="s">
        <v>593</v>
      </c>
      <c r="C33" s="732">
        <v>164.61070000000009</v>
      </c>
      <c r="D33" s="732">
        <v>178.58018000000007</v>
      </c>
      <c r="E33" s="732"/>
      <c r="F33" s="732">
        <v>187.68526</v>
      </c>
      <c r="G33" s="732">
        <v>187</v>
      </c>
      <c r="H33" s="732">
        <v>0.68525999999999954</v>
      </c>
      <c r="I33" s="733">
        <v>1.0036644919786095</v>
      </c>
      <c r="J33" s="734" t="s">
        <v>589</v>
      </c>
    </row>
    <row r="34" spans="1:10" ht="14.45" customHeight="1" x14ac:dyDescent="0.2">
      <c r="A34" s="730" t="s">
        <v>574</v>
      </c>
      <c r="B34" s="731" t="s">
        <v>574</v>
      </c>
      <c r="C34" s="732" t="s">
        <v>574</v>
      </c>
      <c r="D34" s="732" t="s">
        <v>574</v>
      </c>
      <c r="E34" s="732"/>
      <c r="F34" s="732" t="s">
        <v>574</v>
      </c>
      <c r="G34" s="732" t="s">
        <v>574</v>
      </c>
      <c r="H34" s="732" t="s">
        <v>574</v>
      </c>
      <c r="I34" s="733" t="s">
        <v>574</v>
      </c>
      <c r="J34" s="734" t="s">
        <v>590</v>
      </c>
    </row>
    <row r="35" spans="1:10" ht="14.45" customHeight="1" x14ac:dyDescent="0.2">
      <c r="A35" s="730" t="s">
        <v>594</v>
      </c>
      <c r="B35" s="731" t="s">
        <v>595</v>
      </c>
      <c r="C35" s="732" t="s">
        <v>574</v>
      </c>
      <c r="D35" s="732" t="s">
        <v>574</v>
      </c>
      <c r="E35" s="732"/>
      <c r="F35" s="732" t="s">
        <v>574</v>
      </c>
      <c r="G35" s="732" t="s">
        <v>574</v>
      </c>
      <c r="H35" s="732" t="s">
        <v>574</v>
      </c>
      <c r="I35" s="733" t="s">
        <v>574</v>
      </c>
      <c r="J35" s="734" t="s">
        <v>0</v>
      </c>
    </row>
    <row r="36" spans="1:10" ht="14.45" customHeight="1" x14ac:dyDescent="0.2">
      <c r="A36" s="730" t="s">
        <v>594</v>
      </c>
      <c r="B36" s="731" t="s">
        <v>575</v>
      </c>
      <c r="C36" s="732">
        <v>169.00476999999992</v>
      </c>
      <c r="D36" s="732">
        <v>159.11487</v>
      </c>
      <c r="E36" s="732"/>
      <c r="F36" s="732">
        <v>149.86216000000005</v>
      </c>
      <c r="G36" s="732">
        <v>150</v>
      </c>
      <c r="H36" s="732">
        <v>-0.13783999999995444</v>
      </c>
      <c r="I36" s="733">
        <v>0.99908106666666696</v>
      </c>
      <c r="J36" s="734" t="s">
        <v>1</v>
      </c>
    </row>
    <row r="37" spans="1:10" ht="14.45" customHeight="1" x14ac:dyDescent="0.2">
      <c r="A37" s="730" t="s">
        <v>594</v>
      </c>
      <c r="B37" s="731" t="s">
        <v>581</v>
      </c>
      <c r="C37" s="732">
        <v>2.9724399999999997</v>
      </c>
      <c r="D37" s="732">
        <v>4.9519700000000002</v>
      </c>
      <c r="E37" s="732"/>
      <c r="F37" s="732">
        <v>4.8308800000000005</v>
      </c>
      <c r="G37" s="732">
        <v>5</v>
      </c>
      <c r="H37" s="732">
        <v>-0.16911999999999949</v>
      </c>
      <c r="I37" s="733">
        <v>0.96617600000000015</v>
      </c>
      <c r="J37" s="734" t="s">
        <v>1</v>
      </c>
    </row>
    <row r="38" spans="1:10" ht="14.45" customHeight="1" x14ac:dyDescent="0.2">
      <c r="A38" s="730" t="s">
        <v>594</v>
      </c>
      <c r="B38" s="731" t="s">
        <v>596</v>
      </c>
      <c r="C38" s="732">
        <v>171.97720999999993</v>
      </c>
      <c r="D38" s="732">
        <v>164.06683999999998</v>
      </c>
      <c r="E38" s="732"/>
      <c r="F38" s="732">
        <v>154.69304000000005</v>
      </c>
      <c r="G38" s="732">
        <v>155</v>
      </c>
      <c r="H38" s="732">
        <v>-0.30695999999994683</v>
      </c>
      <c r="I38" s="733">
        <v>0.99801961290322616</v>
      </c>
      <c r="J38" s="734" t="s">
        <v>589</v>
      </c>
    </row>
    <row r="39" spans="1:10" ht="14.45" customHeight="1" x14ac:dyDescent="0.2">
      <c r="A39" s="730" t="s">
        <v>574</v>
      </c>
      <c r="B39" s="731" t="s">
        <v>574</v>
      </c>
      <c r="C39" s="732" t="s">
        <v>574</v>
      </c>
      <c r="D39" s="732" t="s">
        <v>574</v>
      </c>
      <c r="E39" s="732"/>
      <c r="F39" s="732" t="s">
        <v>574</v>
      </c>
      <c r="G39" s="732" t="s">
        <v>574</v>
      </c>
      <c r="H39" s="732" t="s">
        <v>574</v>
      </c>
      <c r="I39" s="733" t="s">
        <v>574</v>
      </c>
      <c r="J39" s="734" t="s">
        <v>590</v>
      </c>
    </row>
    <row r="40" spans="1:10" ht="14.45" customHeight="1" x14ac:dyDescent="0.2">
      <c r="A40" s="730" t="s">
        <v>597</v>
      </c>
      <c r="B40" s="731" t="s">
        <v>598</v>
      </c>
      <c r="C40" s="732" t="s">
        <v>574</v>
      </c>
      <c r="D40" s="732" t="s">
        <v>574</v>
      </c>
      <c r="E40" s="732"/>
      <c r="F40" s="732" t="s">
        <v>574</v>
      </c>
      <c r="G40" s="732" t="s">
        <v>574</v>
      </c>
      <c r="H40" s="732" t="s">
        <v>574</v>
      </c>
      <c r="I40" s="733" t="s">
        <v>574</v>
      </c>
      <c r="J40" s="734" t="s">
        <v>0</v>
      </c>
    </row>
    <row r="41" spans="1:10" ht="14.45" customHeight="1" x14ac:dyDescent="0.2">
      <c r="A41" s="730" t="s">
        <v>597</v>
      </c>
      <c r="B41" s="731" t="s">
        <v>575</v>
      </c>
      <c r="C41" s="732">
        <v>116.60039999999998</v>
      </c>
      <c r="D41" s="732">
        <v>112.0141</v>
      </c>
      <c r="E41" s="732"/>
      <c r="F41" s="732">
        <v>186.62279999999998</v>
      </c>
      <c r="G41" s="732">
        <v>106</v>
      </c>
      <c r="H41" s="732">
        <v>80.622799999999984</v>
      </c>
      <c r="I41" s="733">
        <v>1.7605924528301886</v>
      </c>
      <c r="J41" s="734" t="s">
        <v>1</v>
      </c>
    </row>
    <row r="42" spans="1:10" ht="14.45" customHeight="1" x14ac:dyDescent="0.2">
      <c r="A42" s="730" t="s">
        <v>597</v>
      </c>
      <c r="B42" s="731" t="s">
        <v>581</v>
      </c>
      <c r="C42" s="732">
        <v>8.0103600000000021</v>
      </c>
      <c r="D42" s="732">
        <v>3.4885499999999996</v>
      </c>
      <c r="E42" s="732"/>
      <c r="F42" s="732">
        <v>3.5911999999999997</v>
      </c>
      <c r="G42" s="732">
        <v>4</v>
      </c>
      <c r="H42" s="732">
        <v>-0.40880000000000027</v>
      </c>
      <c r="I42" s="733">
        <v>0.89779999999999993</v>
      </c>
      <c r="J42" s="734" t="s">
        <v>1</v>
      </c>
    </row>
    <row r="43" spans="1:10" ht="14.45" customHeight="1" x14ac:dyDescent="0.2">
      <c r="A43" s="730" t="s">
        <v>597</v>
      </c>
      <c r="B43" s="731" t="s">
        <v>599</v>
      </c>
      <c r="C43" s="732">
        <v>124.61075999999998</v>
      </c>
      <c r="D43" s="732">
        <v>115.50265</v>
      </c>
      <c r="E43" s="732"/>
      <c r="F43" s="732">
        <v>190.21399999999997</v>
      </c>
      <c r="G43" s="732">
        <v>109</v>
      </c>
      <c r="H43" s="732">
        <v>81.21399999999997</v>
      </c>
      <c r="I43" s="733">
        <v>1.7450825688073393</v>
      </c>
      <c r="J43" s="734" t="s">
        <v>589</v>
      </c>
    </row>
    <row r="44" spans="1:10" ht="14.45" customHeight="1" x14ac:dyDescent="0.2">
      <c r="A44" s="730" t="s">
        <v>574</v>
      </c>
      <c r="B44" s="731" t="s">
        <v>574</v>
      </c>
      <c r="C44" s="732" t="s">
        <v>574</v>
      </c>
      <c r="D44" s="732" t="s">
        <v>574</v>
      </c>
      <c r="E44" s="732"/>
      <c r="F44" s="732" t="s">
        <v>574</v>
      </c>
      <c r="G44" s="732" t="s">
        <v>574</v>
      </c>
      <c r="H44" s="732" t="s">
        <v>574</v>
      </c>
      <c r="I44" s="733" t="s">
        <v>574</v>
      </c>
      <c r="J44" s="734" t="s">
        <v>590</v>
      </c>
    </row>
    <row r="45" spans="1:10" ht="14.45" customHeight="1" x14ac:dyDescent="0.2">
      <c r="A45" s="730" t="s">
        <v>600</v>
      </c>
      <c r="B45" s="731" t="s">
        <v>601</v>
      </c>
      <c r="C45" s="732" t="s">
        <v>574</v>
      </c>
      <c r="D45" s="732" t="s">
        <v>574</v>
      </c>
      <c r="E45" s="732"/>
      <c r="F45" s="732" t="s">
        <v>574</v>
      </c>
      <c r="G45" s="732" t="s">
        <v>574</v>
      </c>
      <c r="H45" s="732" t="s">
        <v>574</v>
      </c>
      <c r="I45" s="733" t="s">
        <v>574</v>
      </c>
      <c r="J45" s="734" t="s">
        <v>0</v>
      </c>
    </row>
    <row r="46" spans="1:10" ht="14.45" customHeight="1" x14ac:dyDescent="0.2">
      <c r="A46" s="730" t="s">
        <v>600</v>
      </c>
      <c r="B46" s="731" t="s">
        <v>575</v>
      </c>
      <c r="C46" s="732">
        <v>92.675099999999986</v>
      </c>
      <c r="D46" s="732">
        <v>111.69159999999992</v>
      </c>
      <c r="E46" s="732"/>
      <c r="F46" s="732">
        <v>117.71113999999996</v>
      </c>
      <c r="G46" s="732">
        <v>118</v>
      </c>
      <c r="H46" s="732">
        <v>-0.28886000000004231</v>
      </c>
      <c r="I46" s="733">
        <v>0.99755203389830471</v>
      </c>
      <c r="J46" s="734" t="s">
        <v>1</v>
      </c>
    </row>
    <row r="47" spans="1:10" ht="14.45" customHeight="1" x14ac:dyDescent="0.2">
      <c r="A47" s="730" t="s">
        <v>600</v>
      </c>
      <c r="B47" s="731" t="s">
        <v>578</v>
      </c>
      <c r="C47" s="732">
        <v>0</v>
      </c>
      <c r="D47" s="732">
        <v>0</v>
      </c>
      <c r="E47" s="732"/>
      <c r="F47" s="732">
        <v>0</v>
      </c>
      <c r="G47" s="732">
        <v>5</v>
      </c>
      <c r="H47" s="732">
        <v>-5</v>
      </c>
      <c r="I47" s="733">
        <v>0</v>
      </c>
      <c r="J47" s="734" t="s">
        <v>1</v>
      </c>
    </row>
    <row r="48" spans="1:10" ht="14.45" customHeight="1" x14ac:dyDescent="0.2">
      <c r="A48" s="730" t="s">
        <v>600</v>
      </c>
      <c r="B48" s="731" t="s">
        <v>581</v>
      </c>
      <c r="C48" s="732">
        <v>0.99402000000000001</v>
      </c>
      <c r="D48" s="732">
        <v>2.6008100000000001</v>
      </c>
      <c r="E48" s="732"/>
      <c r="F48" s="732">
        <v>2.0468900000000003</v>
      </c>
      <c r="G48" s="732">
        <v>3</v>
      </c>
      <c r="H48" s="732">
        <v>-0.95310999999999968</v>
      </c>
      <c r="I48" s="733">
        <v>0.68229666666666677</v>
      </c>
      <c r="J48" s="734" t="s">
        <v>1</v>
      </c>
    </row>
    <row r="49" spans="1:10" ht="14.45" customHeight="1" x14ac:dyDescent="0.2">
      <c r="A49" s="730" t="s">
        <v>600</v>
      </c>
      <c r="B49" s="731" t="s">
        <v>583</v>
      </c>
      <c r="C49" s="732">
        <v>83.14088000000001</v>
      </c>
      <c r="D49" s="732">
        <v>63.752259999999993</v>
      </c>
      <c r="E49" s="732"/>
      <c r="F49" s="732">
        <v>54.798749999999991</v>
      </c>
      <c r="G49" s="732">
        <v>79</v>
      </c>
      <c r="H49" s="732">
        <v>-24.201250000000009</v>
      </c>
      <c r="I49" s="733">
        <v>0.69365506329113913</v>
      </c>
      <c r="J49" s="734" t="s">
        <v>1</v>
      </c>
    </row>
    <row r="50" spans="1:10" ht="14.45" customHeight="1" x14ac:dyDescent="0.2">
      <c r="A50" s="730" t="s">
        <v>600</v>
      </c>
      <c r="B50" s="731" t="s">
        <v>602</v>
      </c>
      <c r="C50" s="732">
        <v>176.81</v>
      </c>
      <c r="D50" s="732">
        <v>178.04466999999991</v>
      </c>
      <c r="E50" s="732"/>
      <c r="F50" s="732">
        <v>174.55677999999995</v>
      </c>
      <c r="G50" s="732">
        <v>205</v>
      </c>
      <c r="H50" s="732">
        <v>-30.443220000000053</v>
      </c>
      <c r="I50" s="733">
        <v>0.85149648780487774</v>
      </c>
      <c r="J50" s="734" t="s">
        <v>589</v>
      </c>
    </row>
    <row r="51" spans="1:10" ht="14.45" customHeight="1" x14ac:dyDescent="0.2">
      <c r="A51" s="730" t="s">
        <v>574</v>
      </c>
      <c r="B51" s="731" t="s">
        <v>574</v>
      </c>
      <c r="C51" s="732" t="s">
        <v>574</v>
      </c>
      <c r="D51" s="732" t="s">
        <v>574</v>
      </c>
      <c r="E51" s="732"/>
      <c r="F51" s="732" t="s">
        <v>574</v>
      </c>
      <c r="G51" s="732" t="s">
        <v>574</v>
      </c>
      <c r="H51" s="732" t="s">
        <v>574</v>
      </c>
      <c r="I51" s="733" t="s">
        <v>574</v>
      </c>
      <c r="J51" s="734" t="s">
        <v>590</v>
      </c>
    </row>
    <row r="52" spans="1:10" ht="14.45" customHeight="1" x14ac:dyDescent="0.2">
      <c r="A52" s="730" t="s">
        <v>572</v>
      </c>
      <c r="B52" s="731" t="s">
        <v>584</v>
      </c>
      <c r="C52" s="732">
        <v>1072.1348</v>
      </c>
      <c r="D52" s="732">
        <v>1424.7701300000001</v>
      </c>
      <c r="E52" s="732"/>
      <c r="F52" s="732">
        <v>1545.46343</v>
      </c>
      <c r="G52" s="732">
        <v>1375</v>
      </c>
      <c r="H52" s="732">
        <v>170.46343000000002</v>
      </c>
      <c r="I52" s="733">
        <v>1.1239734036363636</v>
      </c>
      <c r="J52" s="734" t="s">
        <v>585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 xr:uid="{500B2A00-3A99-4594-8E8A-866B8936AA8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199.66648206413754</v>
      </c>
      <c r="M3" s="203">
        <f>SUBTOTAL(9,M5:M1048576)</f>
        <v>7687.25</v>
      </c>
      <c r="N3" s="204">
        <f>SUBTOTAL(9,N5:N1048576)</f>
        <v>1534886.1642475412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572</v>
      </c>
      <c r="B5" s="742" t="s">
        <v>573</v>
      </c>
      <c r="C5" s="743" t="s">
        <v>586</v>
      </c>
      <c r="D5" s="744" t="s">
        <v>587</v>
      </c>
      <c r="E5" s="745">
        <v>50113001</v>
      </c>
      <c r="F5" s="744" t="s">
        <v>603</v>
      </c>
      <c r="G5" s="743" t="s">
        <v>604</v>
      </c>
      <c r="H5" s="743">
        <v>196886</v>
      </c>
      <c r="I5" s="743">
        <v>96886</v>
      </c>
      <c r="J5" s="743" t="s">
        <v>605</v>
      </c>
      <c r="K5" s="743" t="s">
        <v>606</v>
      </c>
      <c r="L5" s="746">
        <v>62.166000000000011</v>
      </c>
      <c r="M5" s="746">
        <v>10</v>
      </c>
      <c r="N5" s="747">
        <v>621.66000000000008</v>
      </c>
    </row>
    <row r="6" spans="1:14" ht="14.45" customHeight="1" x14ac:dyDescent="0.2">
      <c r="A6" s="748" t="s">
        <v>572</v>
      </c>
      <c r="B6" s="749" t="s">
        <v>573</v>
      </c>
      <c r="C6" s="750" t="s">
        <v>586</v>
      </c>
      <c r="D6" s="751" t="s">
        <v>587</v>
      </c>
      <c r="E6" s="752">
        <v>50113001</v>
      </c>
      <c r="F6" s="751" t="s">
        <v>603</v>
      </c>
      <c r="G6" s="750" t="s">
        <v>604</v>
      </c>
      <c r="H6" s="750">
        <v>501927</v>
      </c>
      <c r="I6" s="750">
        <v>172774</v>
      </c>
      <c r="J6" s="750" t="s">
        <v>607</v>
      </c>
      <c r="K6" s="750" t="s">
        <v>608</v>
      </c>
      <c r="L6" s="753">
        <v>0</v>
      </c>
      <c r="M6" s="753">
        <v>0</v>
      </c>
      <c r="N6" s="754">
        <v>0</v>
      </c>
    </row>
    <row r="7" spans="1:14" ht="14.45" customHeight="1" x14ac:dyDescent="0.2">
      <c r="A7" s="748" t="s">
        <v>572</v>
      </c>
      <c r="B7" s="749" t="s">
        <v>573</v>
      </c>
      <c r="C7" s="750" t="s">
        <v>586</v>
      </c>
      <c r="D7" s="751" t="s">
        <v>587</v>
      </c>
      <c r="E7" s="752">
        <v>50113001</v>
      </c>
      <c r="F7" s="751" t="s">
        <v>603</v>
      </c>
      <c r="G7" s="750" t="s">
        <v>604</v>
      </c>
      <c r="H7" s="750">
        <v>176064</v>
      </c>
      <c r="I7" s="750">
        <v>76064</v>
      </c>
      <c r="J7" s="750" t="s">
        <v>609</v>
      </c>
      <c r="K7" s="750" t="s">
        <v>610</v>
      </c>
      <c r="L7" s="753">
        <v>83.949999999999989</v>
      </c>
      <c r="M7" s="753">
        <v>1</v>
      </c>
      <c r="N7" s="754">
        <v>83.949999999999989</v>
      </c>
    </row>
    <row r="8" spans="1:14" ht="14.45" customHeight="1" x14ac:dyDescent="0.2">
      <c r="A8" s="748" t="s">
        <v>572</v>
      </c>
      <c r="B8" s="749" t="s">
        <v>573</v>
      </c>
      <c r="C8" s="750" t="s">
        <v>586</v>
      </c>
      <c r="D8" s="751" t="s">
        <v>587</v>
      </c>
      <c r="E8" s="752">
        <v>50113001</v>
      </c>
      <c r="F8" s="751" t="s">
        <v>603</v>
      </c>
      <c r="G8" s="750" t="s">
        <v>611</v>
      </c>
      <c r="H8" s="750">
        <v>126486</v>
      </c>
      <c r="I8" s="750">
        <v>26486</v>
      </c>
      <c r="J8" s="750" t="s">
        <v>612</v>
      </c>
      <c r="K8" s="750" t="s">
        <v>613</v>
      </c>
      <c r="L8" s="753">
        <v>627.26</v>
      </c>
      <c r="M8" s="753">
        <v>2</v>
      </c>
      <c r="N8" s="754">
        <v>1254.52</v>
      </c>
    </row>
    <row r="9" spans="1:14" ht="14.45" customHeight="1" x14ac:dyDescent="0.2">
      <c r="A9" s="748" t="s">
        <v>572</v>
      </c>
      <c r="B9" s="749" t="s">
        <v>573</v>
      </c>
      <c r="C9" s="750" t="s">
        <v>586</v>
      </c>
      <c r="D9" s="751" t="s">
        <v>587</v>
      </c>
      <c r="E9" s="752">
        <v>50113001</v>
      </c>
      <c r="F9" s="751" t="s">
        <v>603</v>
      </c>
      <c r="G9" s="750" t="s">
        <v>604</v>
      </c>
      <c r="H9" s="750">
        <v>100362</v>
      </c>
      <c r="I9" s="750">
        <v>362</v>
      </c>
      <c r="J9" s="750" t="s">
        <v>614</v>
      </c>
      <c r="K9" s="750" t="s">
        <v>615</v>
      </c>
      <c r="L9" s="753">
        <v>74.347499999999982</v>
      </c>
      <c r="M9" s="753">
        <v>8</v>
      </c>
      <c r="N9" s="754">
        <v>594.77999999999986</v>
      </c>
    </row>
    <row r="10" spans="1:14" ht="14.45" customHeight="1" x14ac:dyDescent="0.2">
      <c r="A10" s="748" t="s">
        <v>572</v>
      </c>
      <c r="B10" s="749" t="s">
        <v>573</v>
      </c>
      <c r="C10" s="750" t="s">
        <v>586</v>
      </c>
      <c r="D10" s="751" t="s">
        <v>587</v>
      </c>
      <c r="E10" s="752">
        <v>50113001</v>
      </c>
      <c r="F10" s="751" t="s">
        <v>603</v>
      </c>
      <c r="G10" s="750" t="s">
        <v>604</v>
      </c>
      <c r="H10" s="750">
        <v>128831</v>
      </c>
      <c r="I10" s="750">
        <v>28831</v>
      </c>
      <c r="J10" s="750" t="s">
        <v>616</v>
      </c>
      <c r="K10" s="750" t="s">
        <v>617</v>
      </c>
      <c r="L10" s="753">
        <v>162.80500000000001</v>
      </c>
      <c r="M10" s="753">
        <v>4</v>
      </c>
      <c r="N10" s="754">
        <v>651.22</v>
      </c>
    </row>
    <row r="11" spans="1:14" ht="14.45" customHeight="1" x14ac:dyDescent="0.2">
      <c r="A11" s="748" t="s">
        <v>572</v>
      </c>
      <c r="B11" s="749" t="s">
        <v>573</v>
      </c>
      <c r="C11" s="750" t="s">
        <v>586</v>
      </c>
      <c r="D11" s="751" t="s">
        <v>587</v>
      </c>
      <c r="E11" s="752">
        <v>50113001</v>
      </c>
      <c r="F11" s="751" t="s">
        <v>603</v>
      </c>
      <c r="G11" s="750" t="s">
        <v>604</v>
      </c>
      <c r="H11" s="750">
        <v>845008</v>
      </c>
      <c r="I11" s="750">
        <v>107806</v>
      </c>
      <c r="J11" s="750" t="s">
        <v>618</v>
      </c>
      <c r="K11" s="750" t="s">
        <v>619</v>
      </c>
      <c r="L11" s="753">
        <v>66.600000000000009</v>
      </c>
      <c r="M11" s="753">
        <v>6</v>
      </c>
      <c r="N11" s="754">
        <v>399.60000000000008</v>
      </c>
    </row>
    <row r="12" spans="1:14" ht="14.45" customHeight="1" x14ac:dyDescent="0.2">
      <c r="A12" s="748" t="s">
        <v>572</v>
      </c>
      <c r="B12" s="749" t="s">
        <v>573</v>
      </c>
      <c r="C12" s="750" t="s">
        <v>586</v>
      </c>
      <c r="D12" s="751" t="s">
        <v>587</v>
      </c>
      <c r="E12" s="752">
        <v>50113001</v>
      </c>
      <c r="F12" s="751" t="s">
        <v>603</v>
      </c>
      <c r="G12" s="750" t="s">
        <v>604</v>
      </c>
      <c r="H12" s="750">
        <v>202701</v>
      </c>
      <c r="I12" s="750">
        <v>202701</v>
      </c>
      <c r="J12" s="750" t="s">
        <v>618</v>
      </c>
      <c r="K12" s="750" t="s">
        <v>620</v>
      </c>
      <c r="L12" s="753">
        <v>134.75466666666665</v>
      </c>
      <c r="M12" s="753">
        <v>15</v>
      </c>
      <c r="N12" s="754">
        <v>2021.32</v>
      </c>
    </row>
    <row r="13" spans="1:14" ht="14.45" customHeight="1" x14ac:dyDescent="0.2">
      <c r="A13" s="748" t="s">
        <v>572</v>
      </c>
      <c r="B13" s="749" t="s">
        <v>573</v>
      </c>
      <c r="C13" s="750" t="s">
        <v>586</v>
      </c>
      <c r="D13" s="751" t="s">
        <v>587</v>
      </c>
      <c r="E13" s="752">
        <v>50113001</v>
      </c>
      <c r="F13" s="751" t="s">
        <v>603</v>
      </c>
      <c r="G13" s="750" t="s">
        <v>604</v>
      </c>
      <c r="H13" s="750">
        <v>153200</v>
      </c>
      <c r="I13" s="750">
        <v>53200</v>
      </c>
      <c r="J13" s="750" t="s">
        <v>621</v>
      </c>
      <c r="K13" s="750" t="s">
        <v>622</v>
      </c>
      <c r="L13" s="753">
        <v>52.36</v>
      </c>
      <c r="M13" s="753">
        <v>2</v>
      </c>
      <c r="N13" s="754">
        <v>104.72</v>
      </c>
    </row>
    <row r="14" spans="1:14" ht="14.45" customHeight="1" x14ac:dyDescent="0.2">
      <c r="A14" s="748" t="s">
        <v>572</v>
      </c>
      <c r="B14" s="749" t="s">
        <v>573</v>
      </c>
      <c r="C14" s="750" t="s">
        <v>586</v>
      </c>
      <c r="D14" s="751" t="s">
        <v>587</v>
      </c>
      <c r="E14" s="752">
        <v>50113001</v>
      </c>
      <c r="F14" s="751" t="s">
        <v>603</v>
      </c>
      <c r="G14" s="750" t="s">
        <v>611</v>
      </c>
      <c r="H14" s="750">
        <v>102945</v>
      </c>
      <c r="I14" s="750">
        <v>2945</v>
      </c>
      <c r="J14" s="750" t="s">
        <v>623</v>
      </c>
      <c r="K14" s="750" t="s">
        <v>624</v>
      </c>
      <c r="L14" s="753">
        <v>8.6599999999999984</v>
      </c>
      <c r="M14" s="753">
        <v>1</v>
      </c>
      <c r="N14" s="754">
        <v>8.6599999999999984</v>
      </c>
    </row>
    <row r="15" spans="1:14" ht="14.45" customHeight="1" x14ac:dyDescent="0.2">
      <c r="A15" s="748" t="s">
        <v>572</v>
      </c>
      <c r="B15" s="749" t="s">
        <v>573</v>
      </c>
      <c r="C15" s="750" t="s">
        <v>586</v>
      </c>
      <c r="D15" s="751" t="s">
        <v>587</v>
      </c>
      <c r="E15" s="752">
        <v>50113001</v>
      </c>
      <c r="F15" s="751" t="s">
        <v>603</v>
      </c>
      <c r="G15" s="750" t="s">
        <v>604</v>
      </c>
      <c r="H15" s="750">
        <v>176954</v>
      </c>
      <c r="I15" s="750">
        <v>176954</v>
      </c>
      <c r="J15" s="750" t="s">
        <v>625</v>
      </c>
      <c r="K15" s="750" t="s">
        <v>626</v>
      </c>
      <c r="L15" s="753">
        <v>94.607500000000002</v>
      </c>
      <c r="M15" s="753">
        <v>8</v>
      </c>
      <c r="N15" s="754">
        <v>756.86</v>
      </c>
    </row>
    <row r="16" spans="1:14" ht="14.45" customHeight="1" x14ac:dyDescent="0.2">
      <c r="A16" s="748" t="s">
        <v>572</v>
      </c>
      <c r="B16" s="749" t="s">
        <v>573</v>
      </c>
      <c r="C16" s="750" t="s">
        <v>586</v>
      </c>
      <c r="D16" s="751" t="s">
        <v>587</v>
      </c>
      <c r="E16" s="752">
        <v>50113001</v>
      </c>
      <c r="F16" s="751" t="s">
        <v>603</v>
      </c>
      <c r="G16" s="750" t="s">
        <v>604</v>
      </c>
      <c r="H16" s="750">
        <v>167547</v>
      </c>
      <c r="I16" s="750">
        <v>67547</v>
      </c>
      <c r="J16" s="750" t="s">
        <v>627</v>
      </c>
      <c r="K16" s="750" t="s">
        <v>628</v>
      </c>
      <c r="L16" s="753">
        <v>47.12</v>
      </c>
      <c r="M16" s="753">
        <v>8</v>
      </c>
      <c r="N16" s="754">
        <v>376.96</v>
      </c>
    </row>
    <row r="17" spans="1:14" ht="14.45" customHeight="1" x14ac:dyDescent="0.2">
      <c r="A17" s="748" t="s">
        <v>572</v>
      </c>
      <c r="B17" s="749" t="s">
        <v>573</v>
      </c>
      <c r="C17" s="750" t="s">
        <v>586</v>
      </c>
      <c r="D17" s="751" t="s">
        <v>587</v>
      </c>
      <c r="E17" s="752">
        <v>50113001</v>
      </c>
      <c r="F17" s="751" t="s">
        <v>603</v>
      </c>
      <c r="G17" s="750" t="s">
        <v>611</v>
      </c>
      <c r="H17" s="750">
        <v>127263</v>
      </c>
      <c r="I17" s="750">
        <v>127263</v>
      </c>
      <c r="J17" s="750" t="s">
        <v>629</v>
      </c>
      <c r="K17" s="750" t="s">
        <v>630</v>
      </c>
      <c r="L17" s="753">
        <v>53.94</v>
      </c>
      <c r="M17" s="753">
        <v>1</v>
      </c>
      <c r="N17" s="754">
        <v>53.94</v>
      </c>
    </row>
    <row r="18" spans="1:14" ht="14.45" customHeight="1" x14ac:dyDescent="0.2">
      <c r="A18" s="748" t="s">
        <v>572</v>
      </c>
      <c r="B18" s="749" t="s">
        <v>573</v>
      </c>
      <c r="C18" s="750" t="s">
        <v>586</v>
      </c>
      <c r="D18" s="751" t="s">
        <v>587</v>
      </c>
      <c r="E18" s="752">
        <v>50113001</v>
      </c>
      <c r="F18" s="751" t="s">
        <v>603</v>
      </c>
      <c r="G18" s="750" t="s">
        <v>604</v>
      </c>
      <c r="H18" s="750">
        <v>187167</v>
      </c>
      <c r="I18" s="750">
        <v>87167</v>
      </c>
      <c r="J18" s="750" t="s">
        <v>631</v>
      </c>
      <c r="K18" s="750" t="s">
        <v>632</v>
      </c>
      <c r="L18" s="753">
        <v>41.530000000000015</v>
      </c>
      <c r="M18" s="753">
        <v>1</v>
      </c>
      <c r="N18" s="754">
        <v>41.530000000000015</v>
      </c>
    </row>
    <row r="19" spans="1:14" ht="14.45" customHeight="1" x14ac:dyDescent="0.2">
      <c r="A19" s="748" t="s">
        <v>572</v>
      </c>
      <c r="B19" s="749" t="s">
        <v>573</v>
      </c>
      <c r="C19" s="750" t="s">
        <v>586</v>
      </c>
      <c r="D19" s="751" t="s">
        <v>587</v>
      </c>
      <c r="E19" s="752">
        <v>50113001</v>
      </c>
      <c r="F19" s="751" t="s">
        <v>603</v>
      </c>
      <c r="G19" s="750" t="s">
        <v>604</v>
      </c>
      <c r="H19" s="750">
        <v>235897</v>
      </c>
      <c r="I19" s="750">
        <v>235897</v>
      </c>
      <c r="J19" s="750" t="s">
        <v>633</v>
      </c>
      <c r="K19" s="750" t="s">
        <v>634</v>
      </c>
      <c r="L19" s="753">
        <v>61.619999999999976</v>
      </c>
      <c r="M19" s="753">
        <v>1</v>
      </c>
      <c r="N19" s="754">
        <v>61.619999999999976</v>
      </c>
    </row>
    <row r="20" spans="1:14" ht="14.45" customHeight="1" x14ac:dyDescent="0.2">
      <c r="A20" s="748" t="s">
        <v>572</v>
      </c>
      <c r="B20" s="749" t="s">
        <v>573</v>
      </c>
      <c r="C20" s="750" t="s">
        <v>586</v>
      </c>
      <c r="D20" s="751" t="s">
        <v>587</v>
      </c>
      <c r="E20" s="752">
        <v>50113001</v>
      </c>
      <c r="F20" s="751" t="s">
        <v>603</v>
      </c>
      <c r="G20" s="750" t="s">
        <v>604</v>
      </c>
      <c r="H20" s="750">
        <v>207931</v>
      </c>
      <c r="I20" s="750">
        <v>207931</v>
      </c>
      <c r="J20" s="750" t="s">
        <v>635</v>
      </c>
      <c r="K20" s="750" t="s">
        <v>636</v>
      </c>
      <c r="L20" s="753">
        <v>26.564</v>
      </c>
      <c r="M20" s="753">
        <v>5</v>
      </c>
      <c r="N20" s="754">
        <v>132.82</v>
      </c>
    </row>
    <row r="21" spans="1:14" ht="14.45" customHeight="1" x14ac:dyDescent="0.2">
      <c r="A21" s="748" t="s">
        <v>572</v>
      </c>
      <c r="B21" s="749" t="s">
        <v>573</v>
      </c>
      <c r="C21" s="750" t="s">
        <v>586</v>
      </c>
      <c r="D21" s="751" t="s">
        <v>587</v>
      </c>
      <c r="E21" s="752">
        <v>50113001</v>
      </c>
      <c r="F21" s="751" t="s">
        <v>603</v>
      </c>
      <c r="G21" s="750" t="s">
        <v>611</v>
      </c>
      <c r="H21" s="750">
        <v>849054</v>
      </c>
      <c r="I21" s="750">
        <v>107847</v>
      </c>
      <c r="J21" s="750" t="s">
        <v>637</v>
      </c>
      <c r="K21" s="750" t="s">
        <v>619</v>
      </c>
      <c r="L21" s="753">
        <v>98.26</v>
      </c>
      <c r="M21" s="753">
        <v>1</v>
      </c>
      <c r="N21" s="754">
        <v>98.26</v>
      </c>
    </row>
    <row r="22" spans="1:14" ht="14.45" customHeight="1" x14ac:dyDescent="0.2">
      <c r="A22" s="748" t="s">
        <v>572</v>
      </c>
      <c r="B22" s="749" t="s">
        <v>573</v>
      </c>
      <c r="C22" s="750" t="s">
        <v>586</v>
      </c>
      <c r="D22" s="751" t="s">
        <v>587</v>
      </c>
      <c r="E22" s="752">
        <v>50113001</v>
      </c>
      <c r="F22" s="751" t="s">
        <v>603</v>
      </c>
      <c r="G22" s="750" t="s">
        <v>604</v>
      </c>
      <c r="H22" s="750">
        <v>169667</v>
      </c>
      <c r="I22" s="750">
        <v>69667</v>
      </c>
      <c r="J22" s="750" t="s">
        <v>638</v>
      </c>
      <c r="K22" s="750" t="s">
        <v>639</v>
      </c>
      <c r="L22" s="753">
        <v>103.56999999999998</v>
      </c>
      <c r="M22" s="753">
        <v>3</v>
      </c>
      <c r="N22" s="754">
        <v>310.70999999999992</v>
      </c>
    </row>
    <row r="23" spans="1:14" ht="14.45" customHeight="1" x14ac:dyDescent="0.2">
      <c r="A23" s="748" t="s">
        <v>572</v>
      </c>
      <c r="B23" s="749" t="s">
        <v>573</v>
      </c>
      <c r="C23" s="750" t="s">
        <v>586</v>
      </c>
      <c r="D23" s="751" t="s">
        <v>587</v>
      </c>
      <c r="E23" s="752">
        <v>50113001</v>
      </c>
      <c r="F23" s="751" t="s">
        <v>603</v>
      </c>
      <c r="G23" s="750" t="s">
        <v>604</v>
      </c>
      <c r="H23" s="750">
        <v>208456</v>
      </c>
      <c r="I23" s="750">
        <v>208456</v>
      </c>
      <c r="J23" s="750" t="s">
        <v>640</v>
      </c>
      <c r="K23" s="750" t="s">
        <v>641</v>
      </c>
      <c r="L23" s="753">
        <v>738.54</v>
      </c>
      <c r="M23" s="753">
        <v>0.05</v>
      </c>
      <c r="N23" s="754">
        <v>36.927</v>
      </c>
    </row>
    <row r="24" spans="1:14" ht="14.45" customHeight="1" x14ac:dyDescent="0.2">
      <c r="A24" s="748" t="s">
        <v>572</v>
      </c>
      <c r="B24" s="749" t="s">
        <v>573</v>
      </c>
      <c r="C24" s="750" t="s">
        <v>586</v>
      </c>
      <c r="D24" s="751" t="s">
        <v>587</v>
      </c>
      <c r="E24" s="752">
        <v>50113001</v>
      </c>
      <c r="F24" s="751" t="s">
        <v>603</v>
      </c>
      <c r="G24" s="750" t="s">
        <v>574</v>
      </c>
      <c r="H24" s="750">
        <v>230405</v>
      </c>
      <c r="I24" s="750">
        <v>230405</v>
      </c>
      <c r="J24" s="750" t="s">
        <v>642</v>
      </c>
      <c r="K24" s="750" t="s">
        <v>643</v>
      </c>
      <c r="L24" s="753">
        <v>74.11</v>
      </c>
      <c r="M24" s="753">
        <v>1</v>
      </c>
      <c r="N24" s="754">
        <v>74.11</v>
      </c>
    </row>
    <row r="25" spans="1:14" ht="14.45" customHeight="1" x14ac:dyDescent="0.2">
      <c r="A25" s="748" t="s">
        <v>572</v>
      </c>
      <c r="B25" s="749" t="s">
        <v>573</v>
      </c>
      <c r="C25" s="750" t="s">
        <v>586</v>
      </c>
      <c r="D25" s="751" t="s">
        <v>587</v>
      </c>
      <c r="E25" s="752">
        <v>50113001</v>
      </c>
      <c r="F25" s="751" t="s">
        <v>603</v>
      </c>
      <c r="G25" s="750" t="s">
        <v>604</v>
      </c>
      <c r="H25" s="750">
        <v>112895</v>
      </c>
      <c r="I25" s="750">
        <v>12895</v>
      </c>
      <c r="J25" s="750" t="s">
        <v>644</v>
      </c>
      <c r="K25" s="750" t="s">
        <v>645</v>
      </c>
      <c r="L25" s="753">
        <v>106.42148148148148</v>
      </c>
      <c r="M25" s="753">
        <v>27</v>
      </c>
      <c r="N25" s="754">
        <v>2873.38</v>
      </c>
    </row>
    <row r="26" spans="1:14" ht="14.45" customHeight="1" x14ac:dyDescent="0.2">
      <c r="A26" s="748" t="s">
        <v>572</v>
      </c>
      <c r="B26" s="749" t="s">
        <v>573</v>
      </c>
      <c r="C26" s="750" t="s">
        <v>586</v>
      </c>
      <c r="D26" s="751" t="s">
        <v>587</v>
      </c>
      <c r="E26" s="752">
        <v>50113001</v>
      </c>
      <c r="F26" s="751" t="s">
        <v>603</v>
      </c>
      <c r="G26" s="750" t="s">
        <v>604</v>
      </c>
      <c r="H26" s="750">
        <v>112894</v>
      </c>
      <c r="I26" s="750">
        <v>12894</v>
      </c>
      <c r="J26" s="750" t="s">
        <v>644</v>
      </c>
      <c r="K26" s="750" t="s">
        <v>646</v>
      </c>
      <c r="L26" s="753">
        <v>60.315000000000005</v>
      </c>
      <c r="M26" s="753">
        <v>8</v>
      </c>
      <c r="N26" s="754">
        <v>482.52000000000004</v>
      </c>
    </row>
    <row r="27" spans="1:14" ht="14.45" customHeight="1" x14ac:dyDescent="0.2">
      <c r="A27" s="748" t="s">
        <v>572</v>
      </c>
      <c r="B27" s="749" t="s">
        <v>573</v>
      </c>
      <c r="C27" s="750" t="s">
        <v>586</v>
      </c>
      <c r="D27" s="751" t="s">
        <v>587</v>
      </c>
      <c r="E27" s="752">
        <v>50113001</v>
      </c>
      <c r="F27" s="751" t="s">
        <v>603</v>
      </c>
      <c r="G27" s="750" t="s">
        <v>604</v>
      </c>
      <c r="H27" s="750">
        <v>112892</v>
      </c>
      <c r="I27" s="750">
        <v>12892</v>
      </c>
      <c r="J27" s="750" t="s">
        <v>644</v>
      </c>
      <c r="K27" s="750" t="s">
        <v>647</v>
      </c>
      <c r="L27" s="753">
        <v>104.34000000000003</v>
      </c>
      <c r="M27" s="753">
        <v>2</v>
      </c>
      <c r="N27" s="754">
        <v>208.68000000000006</v>
      </c>
    </row>
    <row r="28" spans="1:14" ht="14.45" customHeight="1" x14ac:dyDescent="0.2">
      <c r="A28" s="748" t="s">
        <v>572</v>
      </c>
      <c r="B28" s="749" t="s">
        <v>573</v>
      </c>
      <c r="C28" s="750" t="s">
        <v>586</v>
      </c>
      <c r="D28" s="751" t="s">
        <v>587</v>
      </c>
      <c r="E28" s="752">
        <v>50113001</v>
      </c>
      <c r="F28" s="751" t="s">
        <v>603</v>
      </c>
      <c r="G28" s="750" t="s">
        <v>604</v>
      </c>
      <c r="H28" s="750">
        <v>844257</v>
      </c>
      <c r="I28" s="750">
        <v>29816</v>
      </c>
      <c r="J28" s="750" t="s">
        <v>648</v>
      </c>
      <c r="K28" s="750" t="s">
        <v>574</v>
      </c>
      <c r="L28" s="753">
        <v>177.565</v>
      </c>
      <c r="M28" s="753">
        <v>2</v>
      </c>
      <c r="N28" s="754">
        <v>355.13</v>
      </c>
    </row>
    <row r="29" spans="1:14" ht="14.45" customHeight="1" x14ac:dyDescent="0.2">
      <c r="A29" s="748" t="s">
        <v>572</v>
      </c>
      <c r="B29" s="749" t="s">
        <v>573</v>
      </c>
      <c r="C29" s="750" t="s">
        <v>586</v>
      </c>
      <c r="D29" s="751" t="s">
        <v>587</v>
      </c>
      <c r="E29" s="752">
        <v>50113001</v>
      </c>
      <c r="F29" s="751" t="s">
        <v>603</v>
      </c>
      <c r="G29" s="750" t="s">
        <v>604</v>
      </c>
      <c r="H29" s="750">
        <v>162320</v>
      </c>
      <c r="I29" s="750">
        <v>62320</v>
      </c>
      <c r="J29" s="750" t="s">
        <v>649</v>
      </c>
      <c r="K29" s="750" t="s">
        <v>650</v>
      </c>
      <c r="L29" s="753">
        <v>76.821428571428569</v>
      </c>
      <c r="M29" s="753">
        <v>14</v>
      </c>
      <c r="N29" s="754">
        <v>1075.5</v>
      </c>
    </row>
    <row r="30" spans="1:14" ht="14.45" customHeight="1" x14ac:dyDescent="0.2">
      <c r="A30" s="748" t="s">
        <v>572</v>
      </c>
      <c r="B30" s="749" t="s">
        <v>573</v>
      </c>
      <c r="C30" s="750" t="s">
        <v>586</v>
      </c>
      <c r="D30" s="751" t="s">
        <v>587</v>
      </c>
      <c r="E30" s="752">
        <v>50113001</v>
      </c>
      <c r="F30" s="751" t="s">
        <v>603</v>
      </c>
      <c r="G30" s="750" t="s">
        <v>604</v>
      </c>
      <c r="H30" s="750">
        <v>993603</v>
      </c>
      <c r="I30" s="750">
        <v>0</v>
      </c>
      <c r="J30" s="750" t="s">
        <v>651</v>
      </c>
      <c r="K30" s="750" t="s">
        <v>574</v>
      </c>
      <c r="L30" s="753">
        <v>178.32500000000002</v>
      </c>
      <c r="M30" s="753">
        <v>6</v>
      </c>
      <c r="N30" s="754">
        <v>1069.95</v>
      </c>
    </row>
    <row r="31" spans="1:14" ht="14.45" customHeight="1" x14ac:dyDescent="0.2">
      <c r="A31" s="748" t="s">
        <v>572</v>
      </c>
      <c r="B31" s="749" t="s">
        <v>573</v>
      </c>
      <c r="C31" s="750" t="s">
        <v>586</v>
      </c>
      <c r="D31" s="751" t="s">
        <v>587</v>
      </c>
      <c r="E31" s="752">
        <v>50113001</v>
      </c>
      <c r="F31" s="751" t="s">
        <v>603</v>
      </c>
      <c r="G31" s="750" t="s">
        <v>574</v>
      </c>
      <c r="H31" s="750">
        <v>241307</v>
      </c>
      <c r="I31" s="750">
        <v>241307</v>
      </c>
      <c r="J31" s="750" t="s">
        <v>652</v>
      </c>
      <c r="K31" s="750" t="s">
        <v>653</v>
      </c>
      <c r="L31" s="753">
        <v>92.399999999999991</v>
      </c>
      <c r="M31" s="753">
        <v>2</v>
      </c>
      <c r="N31" s="754">
        <v>184.79999999999998</v>
      </c>
    </row>
    <row r="32" spans="1:14" ht="14.45" customHeight="1" x14ac:dyDescent="0.2">
      <c r="A32" s="748" t="s">
        <v>572</v>
      </c>
      <c r="B32" s="749" t="s">
        <v>573</v>
      </c>
      <c r="C32" s="750" t="s">
        <v>586</v>
      </c>
      <c r="D32" s="751" t="s">
        <v>587</v>
      </c>
      <c r="E32" s="752">
        <v>50113001</v>
      </c>
      <c r="F32" s="751" t="s">
        <v>603</v>
      </c>
      <c r="G32" s="750" t="s">
        <v>604</v>
      </c>
      <c r="H32" s="750">
        <v>203954</v>
      </c>
      <c r="I32" s="750">
        <v>203954</v>
      </c>
      <c r="J32" s="750" t="s">
        <v>652</v>
      </c>
      <c r="K32" s="750" t="s">
        <v>653</v>
      </c>
      <c r="L32" s="753">
        <v>92.309999999999988</v>
      </c>
      <c r="M32" s="753">
        <v>2</v>
      </c>
      <c r="N32" s="754">
        <v>184.61999999999998</v>
      </c>
    </row>
    <row r="33" spans="1:14" ht="14.45" customHeight="1" x14ac:dyDescent="0.2">
      <c r="A33" s="748" t="s">
        <v>572</v>
      </c>
      <c r="B33" s="749" t="s">
        <v>573</v>
      </c>
      <c r="C33" s="750" t="s">
        <v>586</v>
      </c>
      <c r="D33" s="751" t="s">
        <v>587</v>
      </c>
      <c r="E33" s="752">
        <v>50113001</v>
      </c>
      <c r="F33" s="751" t="s">
        <v>603</v>
      </c>
      <c r="G33" s="750" t="s">
        <v>574</v>
      </c>
      <c r="H33" s="750">
        <v>158692</v>
      </c>
      <c r="I33" s="750">
        <v>158692</v>
      </c>
      <c r="J33" s="750" t="s">
        <v>654</v>
      </c>
      <c r="K33" s="750" t="s">
        <v>655</v>
      </c>
      <c r="L33" s="753">
        <v>26.140000000000004</v>
      </c>
      <c r="M33" s="753">
        <v>1</v>
      </c>
      <c r="N33" s="754">
        <v>26.140000000000004</v>
      </c>
    </row>
    <row r="34" spans="1:14" ht="14.45" customHeight="1" x14ac:dyDescent="0.2">
      <c r="A34" s="748" t="s">
        <v>572</v>
      </c>
      <c r="B34" s="749" t="s">
        <v>573</v>
      </c>
      <c r="C34" s="750" t="s">
        <v>586</v>
      </c>
      <c r="D34" s="751" t="s">
        <v>587</v>
      </c>
      <c r="E34" s="752">
        <v>50113001</v>
      </c>
      <c r="F34" s="751" t="s">
        <v>603</v>
      </c>
      <c r="G34" s="750" t="s">
        <v>604</v>
      </c>
      <c r="H34" s="750">
        <v>841498</v>
      </c>
      <c r="I34" s="750">
        <v>31951</v>
      </c>
      <c r="J34" s="750" t="s">
        <v>656</v>
      </c>
      <c r="K34" s="750" t="s">
        <v>657</v>
      </c>
      <c r="L34" s="753">
        <v>51.759999999999991</v>
      </c>
      <c r="M34" s="753">
        <v>1</v>
      </c>
      <c r="N34" s="754">
        <v>51.759999999999991</v>
      </c>
    </row>
    <row r="35" spans="1:14" ht="14.45" customHeight="1" x14ac:dyDescent="0.2">
      <c r="A35" s="748" t="s">
        <v>572</v>
      </c>
      <c r="B35" s="749" t="s">
        <v>573</v>
      </c>
      <c r="C35" s="750" t="s">
        <v>586</v>
      </c>
      <c r="D35" s="751" t="s">
        <v>587</v>
      </c>
      <c r="E35" s="752">
        <v>50113001</v>
      </c>
      <c r="F35" s="751" t="s">
        <v>603</v>
      </c>
      <c r="G35" s="750" t="s">
        <v>604</v>
      </c>
      <c r="H35" s="750">
        <v>238142</v>
      </c>
      <c r="I35" s="750">
        <v>238142</v>
      </c>
      <c r="J35" s="750" t="s">
        <v>658</v>
      </c>
      <c r="K35" s="750" t="s">
        <v>659</v>
      </c>
      <c r="L35" s="753">
        <v>58.840000000000011</v>
      </c>
      <c r="M35" s="753">
        <v>2</v>
      </c>
      <c r="N35" s="754">
        <v>117.68000000000002</v>
      </c>
    </row>
    <row r="36" spans="1:14" ht="14.45" customHeight="1" x14ac:dyDescent="0.2">
      <c r="A36" s="748" t="s">
        <v>572</v>
      </c>
      <c r="B36" s="749" t="s">
        <v>573</v>
      </c>
      <c r="C36" s="750" t="s">
        <v>586</v>
      </c>
      <c r="D36" s="751" t="s">
        <v>587</v>
      </c>
      <c r="E36" s="752">
        <v>50113001</v>
      </c>
      <c r="F36" s="751" t="s">
        <v>603</v>
      </c>
      <c r="G36" s="750" t="s">
        <v>604</v>
      </c>
      <c r="H36" s="750">
        <v>230415</v>
      </c>
      <c r="I36" s="750">
        <v>230415</v>
      </c>
      <c r="J36" s="750" t="s">
        <v>660</v>
      </c>
      <c r="K36" s="750" t="s">
        <v>661</v>
      </c>
      <c r="L36" s="753">
        <v>27.240000000000006</v>
      </c>
      <c r="M36" s="753">
        <v>1</v>
      </c>
      <c r="N36" s="754">
        <v>27.240000000000006</v>
      </c>
    </row>
    <row r="37" spans="1:14" ht="14.45" customHeight="1" x14ac:dyDescent="0.2">
      <c r="A37" s="748" t="s">
        <v>572</v>
      </c>
      <c r="B37" s="749" t="s">
        <v>573</v>
      </c>
      <c r="C37" s="750" t="s">
        <v>586</v>
      </c>
      <c r="D37" s="751" t="s">
        <v>587</v>
      </c>
      <c r="E37" s="752">
        <v>50113001</v>
      </c>
      <c r="F37" s="751" t="s">
        <v>603</v>
      </c>
      <c r="G37" s="750" t="s">
        <v>604</v>
      </c>
      <c r="H37" s="750">
        <v>156992</v>
      </c>
      <c r="I37" s="750">
        <v>56992</v>
      </c>
      <c r="J37" s="750" t="s">
        <v>662</v>
      </c>
      <c r="K37" s="750" t="s">
        <v>663</v>
      </c>
      <c r="L37" s="753">
        <v>61.440000000000005</v>
      </c>
      <c r="M37" s="753">
        <v>3</v>
      </c>
      <c r="N37" s="754">
        <v>184.32000000000002</v>
      </c>
    </row>
    <row r="38" spans="1:14" ht="14.45" customHeight="1" x14ac:dyDescent="0.2">
      <c r="A38" s="748" t="s">
        <v>572</v>
      </c>
      <c r="B38" s="749" t="s">
        <v>573</v>
      </c>
      <c r="C38" s="750" t="s">
        <v>586</v>
      </c>
      <c r="D38" s="751" t="s">
        <v>587</v>
      </c>
      <c r="E38" s="752">
        <v>50113001</v>
      </c>
      <c r="F38" s="751" t="s">
        <v>603</v>
      </c>
      <c r="G38" s="750" t="s">
        <v>604</v>
      </c>
      <c r="H38" s="750">
        <v>207939</v>
      </c>
      <c r="I38" s="750">
        <v>207939</v>
      </c>
      <c r="J38" s="750" t="s">
        <v>662</v>
      </c>
      <c r="K38" s="750" t="s">
        <v>663</v>
      </c>
      <c r="L38" s="753">
        <v>61.38000000000001</v>
      </c>
      <c r="M38" s="753">
        <v>1</v>
      </c>
      <c r="N38" s="754">
        <v>61.38000000000001</v>
      </c>
    </row>
    <row r="39" spans="1:14" ht="14.45" customHeight="1" x14ac:dyDescent="0.2">
      <c r="A39" s="748" t="s">
        <v>572</v>
      </c>
      <c r="B39" s="749" t="s">
        <v>573</v>
      </c>
      <c r="C39" s="750" t="s">
        <v>586</v>
      </c>
      <c r="D39" s="751" t="s">
        <v>587</v>
      </c>
      <c r="E39" s="752">
        <v>50113001</v>
      </c>
      <c r="F39" s="751" t="s">
        <v>603</v>
      </c>
      <c r="G39" s="750" t="s">
        <v>604</v>
      </c>
      <c r="H39" s="750">
        <v>207940</v>
      </c>
      <c r="I39" s="750">
        <v>207940</v>
      </c>
      <c r="J39" s="750" t="s">
        <v>664</v>
      </c>
      <c r="K39" s="750" t="s">
        <v>665</v>
      </c>
      <c r="L39" s="753">
        <v>73.060000000000016</v>
      </c>
      <c r="M39" s="753">
        <v>2</v>
      </c>
      <c r="N39" s="754">
        <v>146.12000000000003</v>
      </c>
    </row>
    <row r="40" spans="1:14" ht="14.45" customHeight="1" x14ac:dyDescent="0.2">
      <c r="A40" s="748" t="s">
        <v>572</v>
      </c>
      <c r="B40" s="749" t="s">
        <v>573</v>
      </c>
      <c r="C40" s="750" t="s">
        <v>586</v>
      </c>
      <c r="D40" s="751" t="s">
        <v>587</v>
      </c>
      <c r="E40" s="752">
        <v>50113001</v>
      </c>
      <c r="F40" s="751" t="s">
        <v>603</v>
      </c>
      <c r="G40" s="750" t="s">
        <v>611</v>
      </c>
      <c r="H40" s="750">
        <v>214435</v>
      </c>
      <c r="I40" s="750">
        <v>214435</v>
      </c>
      <c r="J40" s="750" t="s">
        <v>666</v>
      </c>
      <c r="K40" s="750" t="s">
        <v>667</v>
      </c>
      <c r="L40" s="753">
        <v>42.870000000000005</v>
      </c>
      <c r="M40" s="753">
        <v>3</v>
      </c>
      <c r="N40" s="754">
        <v>128.61000000000001</v>
      </c>
    </row>
    <row r="41" spans="1:14" ht="14.45" customHeight="1" x14ac:dyDescent="0.2">
      <c r="A41" s="748" t="s">
        <v>572</v>
      </c>
      <c r="B41" s="749" t="s">
        <v>573</v>
      </c>
      <c r="C41" s="750" t="s">
        <v>586</v>
      </c>
      <c r="D41" s="751" t="s">
        <v>587</v>
      </c>
      <c r="E41" s="752">
        <v>50113001</v>
      </c>
      <c r="F41" s="751" t="s">
        <v>603</v>
      </c>
      <c r="G41" s="750" t="s">
        <v>611</v>
      </c>
      <c r="H41" s="750">
        <v>214433</v>
      </c>
      <c r="I41" s="750">
        <v>214433</v>
      </c>
      <c r="J41" s="750" t="s">
        <v>666</v>
      </c>
      <c r="K41" s="750" t="s">
        <v>668</v>
      </c>
      <c r="L41" s="753">
        <v>12.21</v>
      </c>
      <c r="M41" s="753">
        <v>1</v>
      </c>
      <c r="N41" s="754">
        <v>12.21</v>
      </c>
    </row>
    <row r="42" spans="1:14" ht="14.45" customHeight="1" x14ac:dyDescent="0.2">
      <c r="A42" s="748" t="s">
        <v>572</v>
      </c>
      <c r="B42" s="749" t="s">
        <v>573</v>
      </c>
      <c r="C42" s="750" t="s">
        <v>586</v>
      </c>
      <c r="D42" s="751" t="s">
        <v>587</v>
      </c>
      <c r="E42" s="752">
        <v>50113001</v>
      </c>
      <c r="F42" s="751" t="s">
        <v>603</v>
      </c>
      <c r="G42" s="750" t="s">
        <v>611</v>
      </c>
      <c r="H42" s="750">
        <v>214427</v>
      </c>
      <c r="I42" s="750">
        <v>214427</v>
      </c>
      <c r="J42" s="750" t="s">
        <v>669</v>
      </c>
      <c r="K42" s="750" t="s">
        <v>670</v>
      </c>
      <c r="L42" s="753">
        <v>16.575333333333329</v>
      </c>
      <c r="M42" s="753">
        <v>30</v>
      </c>
      <c r="N42" s="754">
        <v>497.25999999999988</v>
      </c>
    </row>
    <row r="43" spans="1:14" ht="14.45" customHeight="1" x14ac:dyDescent="0.2">
      <c r="A43" s="748" t="s">
        <v>572</v>
      </c>
      <c r="B43" s="749" t="s">
        <v>573</v>
      </c>
      <c r="C43" s="750" t="s">
        <v>586</v>
      </c>
      <c r="D43" s="751" t="s">
        <v>587</v>
      </c>
      <c r="E43" s="752">
        <v>50113001</v>
      </c>
      <c r="F43" s="751" t="s">
        <v>603</v>
      </c>
      <c r="G43" s="750" t="s">
        <v>611</v>
      </c>
      <c r="H43" s="750">
        <v>848765</v>
      </c>
      <c r="I43" s="750">
        <v>107938</v>
      </c>
      <c r="J43" s="750" t="s">
        <v>671</v>
      </c>
      <c r="K43" s="750" t="s">
        <v>672</v>
      </c>
      <c r="L43" s="753">
        <v>128.44000000000003</v>
      </c>
      <c r="M43" s="753">
        <v>1</v>
      </c>
      <c r="N43" s="754">
        <v>128.44000000000003</v>
      </c>
    </row>
    <row r="44" spans="1:14" ht="14.45" customHeight="1" x14ac:dyDescent="0.2">
      <c r="A44" s="748" t="s">
        <v>572</v>
      </c>
      <c r="B44" s="749" t="s">
        <v>573</v>
      </c>
      <c r="C44" s="750" t="s">
        <v>586</v>
      </c>
      <c r="D44" s="751" t="s">
        <v>587</v>
      </c>
      <c r="E44" s="752">
        <v>50113001</v>
      </c>
      <c r="F44" s="751" t="s">
        <v>603</v>
      </c>
      <c r="G44" s="750" t="s">
        <v>611</v>
      </c>
      <c r="H44" s="750">
        <v>192034</v>
      </c>
      <c r="I44" s="750">
        <v>92034</v>
      </c>
      <c r="J44" s="750" t="s">
        <v>673</v>
      </c>
      <c r="K44" s="750" t="s">
        <v>674</v>
      </c>
      <c r="L44" s="753">
        <v>125.39</v>
      </c>
      <c r="M44" s="753">
        <v>1</v>
      </c>
      <c r="N44" s="754">
        <v>125.39</v>
      </c>
    </row>
    <row r="45" spans="1:14" ht="14.45" customHeight="1" x14ac:dyDescent="0.2">
      <c r="A45" s="748" t="s">
        <v>572</v>
      </c>
      <c r="B45" s="749" t="s">
        <v>573</v>
      </c>
      <c r="C45" s="750" t="s">
        <v>586</v>
      </c>
      <c r="D45" s="751" t="s">
        <v>587</v>
      </c>
      <c r="E45" s="752">
        <v>50113001</v>
      </c>
      <c r="F45" s="751" t="s">
        <v>603</v>
      </c>
      <c r="G45" s="750" t="s">
        <v>604</v>
      </c>
      <c r="H45" s="750">
        <v>184090</v>
      </c>
      <c r="I45" s="750">
        <v>84090</v>
      </c>
      <c r="J45" s="750" t="s">
        <v>675</v>
      </c>
      <c r="K45" s="750" t="s">
        <v>676</v>
      </c>
      <c r="L45" s="753">
        <v>60.026095238095238</v>
      </c>
      <c r="M45" s="753">
        <v>105</v>
      </c>
      <c r="N45" s="754">
        <v>6302.74</v>
      </c>
    </row>
    <row r="46" spans="1:14" ht="14.45" customHeight="1" x14ac:dyDescent="0.2">
      <c r="A46" s="748" t="s">
        <v>572</v>
      </c>
      <c r="B46" s="749" t="s">
        <v>573</v>
      </c>
      <c r="C46" s="750" t="s">
        <v>586</v>
      </c>
      <c r="D46" s="751" t="s">
        <v>587</v>
      </c>
      <c r="E46" s="752">
        <v>50113001</v>
      </c>
      <c r="F46" s="751" t="s">
        <v>603</v>
      </c>
      <c r="G46" s="750" t="s">
        <v>604</v>
      </c>
      <c r="H46" s="750">
        <v>214084</v>
      </c>
      <c r="I46" s="750">
        <v>214084</v>
      </c>
      <c r="J46" s="750" t="s">
        <v>677</v>
      </c>
      <c r="K46" s="750" t="s">
        <v>678</v>
      </c>
      <c r="L46" s="753">
        <v>175.96</v>
      </c>
      <c r="M46" s="753">
        <v>3</v>
      </c>
      <c r="N46" s="754">
        <v>527.88</v>
      </c>
    </row>
    <row r="47" spans="1:14" ht="14.45" customHeight="1" x14ac:dyDescent="0.2">
      <c r="A47" s="748" t="s">
        <v>572</v>
      </c>
      <c r="B47" s="749" t="s">
        <v>573</v>
      </c>
      <c r="C47" s="750" t="s">
        <v>586</v>
      </c>
      <c r="D47" s="751" t="s">
        <v>587</v>
      </c>
      <c r="E47" s="752">
        <v>50113001</v>
      </c>
      <c r="F47" s="751" t="s">
        <v>603</v>
      </c>
      <c r="G47" s="750" t="s">
        <v>604</v>
      </c>
      <c r="H47" s="750">
        <v>501994</v>
      </c>
      <c r="I47" s="750">
        <v>0</v>
      </c>
      <c r="J47" s="750" t="s">
        <v>679</v>
      </c>
      <c r="K47" s="750" t="s">
        <v>680</v>
      </c>
      <c r="L47" s="753">
        <v>290.82900000000001</v>
      </c>
      <c r="M47" s="753">
        <v>5</v>
      </c>
      <c r="N47" s="754">
        <v>1454.145</v>
      </c>
    </row>
    <row r="48" spans="1:14" ht="14.45" customHeight="1" x14ac:dyDescent="0.2">
      <c r="A48" s="748" t="s">
        <v>572</v>
      </c>
      <c r="B48" s="749" t="s">
        <v>573</v>
      </c>
      <c r="C48" s="750" t="s">
        <v>586</v>
      </c>
      <c r="D48" s="751" t="s">
        <v>587</v>
      </c>
      <c r="E48" s="752">
        <v>50113001</v>
      </c>
      <c r="F48" s="751" t="s">
        <v>603</v>
      </c>
      <c r="G48" s="750" t="s">
        <v>604</v>
      </c>
      <c r="H48" s="750">
        <v>230422</v>
      </c>
      <c r="I48" s="750">
        <v>230422</v>
      </c>
      <c r="J48" s="750" t="s">
        <v>681</v>
      </c>
      <c r="K48" s="750" t="s">
        <v>682</v>
      </c>
      <c r="L48" s="753">
        <v>39.770000000000003</v>
      </c>
      <c r="M48" s="753">
        <v>3</v>
      </c>
      <c r="N48" s="754">
        <v>119.31</v>
      </c>
    </row>
    <row r="49" spans="1:14" ht="14.45" customHeight="1" x14ac:dyDescent="0.2">
      <c r="A49" s="748" t="s">
        <v>572</v>
      </c>
      <c r="B49" s="749" t="s">
        <v>573</v>
      </c>
      <c r="C49" s="750" t="s">
        <v>586</v>
      </c>
      <c r="D49" s="751" t="s">
        <v>587</v>
      </c>
      <c r="E49" s="752">
        <v>50113001</v>
      </c>
      <c r="F49" s="751" t="s">
        <v>603</v>
      </c>
      <c r="G49" s="750" t="s">
        <v>604</v>
      </c>
      <c r="H49" s="750">
        <v>102477</v>
      </c>
      <c r="I49" s="750">
        <v>2477</v>
      </c>
      <c r="J49" s="750" t="s">
        <v>681</v>
      </c>
      <c r="K49" s="750" t="s">
        <v>682</v>
      </c>
      <c r="L49" s="753">
        <v>39.897095566851462</v>
      </c>
      <c r="M49" s="753">
        <v>2</v>
      </c>
      <c r="N49" s="754">
        <v>79.794191133702924</v>
      </c>
    </row>
    <row r="50" spans="1:14" ht="14.45" customHeight="1" x14ac:dyDescent="0.2">
      <c r="A50" s="748" t="s">
        <v>572</v>
      </c>
      <c r="B50" s="749" t="s">
        <v>573</v>
      </c>
      <c r="C50" s="750" t="s">
        <v>586</v>
      </c>
      <c r="D50" s="751" t="s">
        <v>587</v>
      </c>
      <c r="E50" s="752">
        <v>50113001</v>
      </c>
      <c r="F50" s="751" t="s">
        <v>603</v>
      </c>
      <c r="G50" s="750" t="s">
        <v>604</v>
      </c>
      <c r="H50" s="750">
        <v>102478</v>
      </c>
      <c r="I50" s="750">
        <v>2478</v>
      </c>
      <c r="J50" s="750" t="s">
        <v>681</v>
      </c>
      <c r="K50" s="750" t="s">
        <v>683</v>
      </c>
      <c r="L50" s="753">
        <v>77.078409152851663</v>
      </c>
      <c r="M50" s="753">
        <v>4</v>
      </c>
      <c r="N50" s="754">
        <v>308.31363661140665</v>
      </c>
    </row>
    <row r="51" spans="1:14" ht="14.45" customHeight="1" x14ac:dyDescent="0.2">
      <c r="A51" s="748" t="s">
        <v>572</v>
      </c>
      <c r="B51" s="749" t="s">
        <v>573</v>
      </c>
      <c r="C51" s="750" t="s">
        <v>586</v>
      </c>
      <c r="D51" s="751" t="s">
        <v>587</v>
      </c>
      <c r="E51" s="752">
        <v>50113001</v>
      </c>
      <c r="F51" s="751" t="s">
        <v>603</v>
      </c>
      <c r="G51" s="750" t="s">
        <v>604</v>
      </c>
      <c r="H51" s="750">
        <v>230420</v>
      </c>
      <c r="I51" s="750">
        <v>230420</v>
      </c>
      <c r="J51" s="750" t="s">
        <v>681</v>
      </c>
      <c r="K51" s="750" t="s">
        <v>684</v>
      </c>
      <c r="L51" s="753">
        <v>76.912307692307678</v>
      </c>
      <c r="M51" s="753">
        <v>13</v>
      </c>
      <c r="N51" s="754">
        <v>999.8599999999999</v>
      </c>
    </row>
    <row r="52" spans="1:14" ht="14.45" customHeight="1" x14ac:dyDescent="0.2">
      <c r="A52" s="748" t="s">
        <v>572</v>
      </c>
      <c r="B52" s="749" t="s">
        <v>573</v>
      </c>
      <c r="C52" s="750" t="s">
        <v>586</v>
      </c>
      <c r="D52" s="751" t="s">
        <v>587</v>
      </c>
      <c r="E52" s="752">
        <v>50113001</v>
      </c>
      <c r="F52" s="751" t="s">
        <v>603</v>
      </c>
      <c r="G52" s="750" t="s">
        <v>604</v>
      </c>
      <c r="H52" s="750">
        <v>175632</v>
      </c>
      <c r="I52" s="750">
        <v>75632</v>
      </c>
      <c r="J52" s="750" t="s">
        <v>685</v>
      </c>
      <c r="K52" s="750" t="s">
        <v>686</v>
      </c>
      <c r="L52" s="753">
        <v>87.55</v>
      </c>
      <c r="M52" s="753">
        <v>1</v>
      </c>
      <c r="N52" s="754">
        <v>87.55</v>
      </c>
    </row>
    <row r="53" spans="1:14" ht="14.45" customHeight="1" x14ac:dyDescent="0.2">
      <c r="A53" s="748" t="s">
        <v>572</v>
      </c>
      <c r="B53" s="749" t="s">
        <v>573</v>
      </c>
      <c r="C53" s="750" t="s">
        <v>586</v>
      </c>
      <c r="D53" s="751" t="s">
        <v>587</v>
      </c>
      <c r="E53" s="752">
        <v>50113001</v>
      </c>
      <c r="F53" s="751" t="s">
        <v>603</v>
      </c>
      <c r="G53" s="750" t="s">
        <v>604</v>
      </c>
      <c r="H53" s="750">
        <v>846346</v>
      </c>
      <c r="I53" s="750">
        <v>119672</v>
      </c>
      <c r="J53" s="750" t="s">
        <v>687</v>
      </c>
      <c r="K53" s="750" t="s">
        <v>688</v>
      </c>
      <c r="L53" s="753">
        <v>118.63142857142859</v>
      </c>
      <c r="M53" s="753">
        <v>7</v>
      </c>
      <c r="N53" s="754">
        <v>830.42000000000007</v>
      </c>
    </row>
    <row r="54" spans="1:14" ht="14.45" customHeight="1" x14ac:dyDescent="0.2">
      <c r="A54" s="748" t="s">
        <v>572</v>
      </c>
      <c r="B54" s="749" t="s">
        <v>573</v>
      </c>
      <c r="C54" s="750" t="s">
        <v>586</v>
      </c>
      <c r="D54" s="751" t="s">
        <v>587</v>
      </c>
      <c r="E54" s="752">
        <v>50113001</v>
      </c>
      <c r="F54" s="751" t="s">
        <v>603</v>
      </c>
      <c r="G54" s="750" t="s">
        <v>604</v>
      </c>
      <c r="H54" s="750">
        <v>117011</v>
      </c>
      <c r="I54" s="750">
        <v>17011</v>
      </c>
      <c r="J54" s="750" t="s">
        <v>689</v>
      </c>
      <c r="K54" s="750" t="s">
        <v>690</v>
      </c>
      <c r="L54" s="753">
        <v>145.28730769230771</v>
      </c>
      <c r="M54" s="753">
        <v>26</v>
      </c>
      <c r="N54" s="754">
        <v>3777.4700000000003</v>
      </c>
    </row>
    <row r="55" spans="1:14" ht="14.45" customHeight="1" x14ac:dyDescent="0.2">
      <c r="A55" s="748" t="s">
        <v>572</v>
      </c>
      <c r="B55" s="749" t="s">
        <v>573</v>
      </c>
      <c r="C55" s="750" t="s">
        <v>586</v>
      </c>
      <c r="D55" s="751" t="s">
        <v>587</v>
      </c>
      <c r="E55" s="752">
        <v>50113001</v>
      </c>
      <c r="F55" s="751" t="s">
        <v>603</v>
      </c>
      <c r="G55" s="750" t="s">
        <v>604</v>
      </c>
      <c r="H55" s="750">
        <v>153642</v>
      </c>
      <c r="I55" s="750">
        <v>53642</v>
      </c>
      <c r="J55" s="750" t="s">
        <v>691</v>
      </c>
      <c r="K55" s="750" t="s">
        <v>692</v>
      </c>
      <c r="L55" s="753">
        <v>46.560000000000016</v>
      </c>
      <c r="M55" s="753">
        <v>1</v>
      </c>
      <c r="N55" s="754">
        <v>46.560000000000016</v>
      </c>
    </row>
    <row r="56" spans="1:14" ht="14.45" customHeight="1" x14ac:dyDescent="0.2">
      <c r="A56" s="748" t="s">
        <v>572</v>
      </c>
      <c r="B56" s="749" t="s">
        <v>573</v>
      </c>
      <c r="C56" s="750" t="s">
        <v>586</v>
      </c>
      <c r="D56" s="751" t="s">
        <v>587</v>
      </c>
      <c r="E56" s="752">
        <v>50113001</v>
      </c>
      <c r="F56" s="751" t="s">
        <v>603</v>
      </c>
      <c r="G56" s="750" t="s">
        <v>604</v>
      </c>
      <c r="H56" s="750">
        <v>104071</v>
      </c>
      <c r="I56" s="750">
        <v>4071</v>
      </c>
      <c r="J56" s="750" t="s">
        <v>693</v>
      </c>
      <c r="K56" s="750" t="s">
        <v>694</v>
      </c>
      <c r="L56" s="753">
        <v>152.97000000000003</v>
      </c>
      <c r="M56" s="753">
        <v>1</v>
      </c>
      <c r="N56" s="754">
        <v>152.97000000000003</v>
      </c>
    </row>
    <row r="57" spans="1:14" ht="14.45" customHeight="1" x14ac:dyDescent="0.2">
      <c r="A57" s="748" t="s">
        <v>572</v>
      </c>
      <c r="B57" s="749" t="s">
        <v>573</v>
      </c>
      <c r="C57" s="750" t="s">
        <v>586</v>
      </c>
      <c r="D57" s="751" t="s">
        <v>587</v>
      </c>
      <c r="E57" s="752">
        <v>50113001</v>
      </c>
      <c r="F57" s="751" t="s">
        <v>603</v>
      </c>
      <c r="G57" s="750" t="s">
        <v>604</v>
      </c>
      <c r="H57" s="750">
        <v>102479</v>
      </c>
      <c r="I57" s="750">
        <v>2479</v>
      </c>
      <c r="J57" s="750" t="s">
        <v>693</v>
      </c>
      <c r="K57" s="750" t="s">
        <v>695</v>
      </c>
      <c r="L57" s="753">
        <v>65.543333333333337</v>
      </c>
      <c r="M57" s="753">
        <v>3</v>
      </c>
      <c r="N57" s="754">
        <v>196.63</v>
      </c>
    </row>
    <row r="58" spans="1:14" ht="14.45" customHeight="1" x14ac:dyDescent="0.2">
      <c r="A58" s="748" t="s">
        <v>572</v>
      </c>
      <c r="B58" s="749" t="s">
        <v>573</v>
      </c>
      <c r="C58" s="750" t="s">
        <v>586</v>
      </c>
      <c r="D58" s="751" t="s">
        <v>587</v>
      </c>
      <c r="E58" s="752">
        <v>50113001</v>
      </c>
      <c r="F58" s="751" t="s">
        <v>603</v>
      </c>
      <c r="G58" s="750" t="s">
        <v>604</v>
      </c>
      <c r="H58" s="750">
        <v>154539</v>
      </c>
      <c r="I58" s="750">
        <v>54539</v>
      </c>
      <c r="J58" s="750" t="s">
        <v>696</v>
      </c>
      <c r="K58" s="750" t="s">
        <v>697</v>
      </c>
      <c r="L58" s="753">
        <v>60.196249999999999</v>
      </c>
      <c r="M58" s="753">
        <v>16</v>
      </c>
      <c r="N58" s="754">
        <v>963.14</v>
      </c>
    </row>
    <row r="59" spans="1:14" ht="14.45" customHeight="1" x14ac:dyDescent="0.2">
      <c r="A59" s="748" t="s">
        <v>572</v>
      </c>
      <c r="B59" s="749" t="s">
        <v>573</v>
      </c>
      <c r="C59" s="750" t="s">
        <v>586</v>
      </c>
      <c r="D59" s="751" t="s">
        <v>587</v>
      </c>
      <c r="E59" s="752">
        <v>50113001</v>
      </c>
      <c r="F59" s="751" t="s">
        <v>603</v>
      </c>
      <c r="G59" s="750" t="s">
        <v>611</v>
      </c>
      <c r="H59" s="750">
        <v>159448</v>
      </c>
      <c r="I59" s="750">
        <v>59448</v>
      </c>
      <c r="J59" s="750" t="s">
        <v>698</v>
      </c>
      <c r="K59" s="750" t="s">
        <v>699</v>
      </c>
      <c r="L59" s="753">
        <v>368.75</v>
      </c>
      <c r="M59" s="753">
        <v>3</v>
      </c>
      <c r="N59" s="754">
        <v>1106.25</v>
      </c>
    </row>
    <row r="60" spans="1:14" ht="14.45" customHeight="1" x14ac:dyDescent="0.2">
      <c r="A60" s="748" t="s">
        <v>572</v>
      </c>
      <c r="B60" s="749" t="s">
        <v>573</v>
      </c>
      <c r="C60" s="750" t="s">
        <v>586</v>
      </c>
      <c r="D60" s="751" t="s">
        <v>587</v>
      </c>
      <c r="E60" s="752">
        <v>50113001</v>
      </c>
      <c r="F60" s="751" t="s">
        <v>603</v>
      </c>
      <c r="G60" s="750" t="s">
        <v>611</v>
      </c>
      <c r="H60" s="750">
        <v>159449</v>
      </c>
      <c r="I60" s="750">
        <v>59449</v>
      </c>
      <c r="J60" s="750" t="s">
        <v>700</v>
      </c>
      <c r="K60" s="750" t="s">
        <v>701</v>
      </c>
      <c r="L60" s="753">
        <v>774.50999999999976</v>
      </c>
      <c r="M60" s="753">
        <v>1</v>
      </c>
      <c r="N60" s="754">
        <v>774.50999999999976</v>
      </c>
    </row>
    <row r="61" spans="1:14" ht="14.45" customHeight="1" x14ac:dyDescent="0.2">
      <c r="A61" s="748" t="s">
        <v>572</v>
      </c>
      <c r="B61" s="749" t="s">
        <v>573</v>
      </c>
      <c r="C61" s="750" t="s">
        <v>586</v>
      </c>
      <c r="D61" s="751" t="s">
        <v>587</v>
      </c>
      <c r="E61" s="752">
        <v>50113001</v>
      </c>
      <c r="F61" s="751" t="s">
        <v>603</v>
      </c>
      <c r="G61" s="750" t="s">
        <v>604</v>
      </c>
      <c r="H61" s="750">
        <v>500355</v>
      </c>
      <c r="I61" s="750">
        <v>15879</v>
      </c>
      <c r="J61" s="750" t="s">
        <v>702</v>
      </c>
      <c r="K61" s="750" t="s">
        <v>574</v>
      </c>
      <c r="L61" s="753">
        <v>97.051934478232241</v>
      </c>
      <c r="M61" s="753">
        <v>1</v>
      </c>
      <c r="N61" s="754">
        <v>97.051934478232241</v>
      </c>
    </row>
    <row r="62" spans="1:14" ht="14.45" customHeight="1" x14ac:dyDescent="0.2">
      <c r="A62" s="748" t="s">
        <v>572</v>
      </c>
      <c r="B62" s="749" t="s">
        <v>573</v>
      </c>
      <c r="C62" s="750" t="s">
        <v>586</v>
      </c>
      <c r="D62" s="751" t="s">
        <v>587</v>
      </c>
      <c r="E62" s="752">
        <v>50113001</v>
      </c>
      <c r="F62" s="751" t="s">
        <v>603</v>
      </c>
      <c r="G62" s="750" t="s">
        <v>604</v>
      </c>
      <c r="H62" s="750">
        <v>920235</v>
      </c>
      <c r="I62" s="750">
        <v>15880</v>
      </c>
      <c r="J62" s="750" t="s">
        <v>703</v>
      </c>
      <c r="K62" s="750" t="s">
        <v>574</v>
      </c>
      <c r="L62" s="753">
        <v>163.56998238689008</v>
      </c>
      <c r="M62" s="753">
        <v>5</v>
      </c>
      <c r="N62" s="754">
        <v>817.84991193445035</v>
      </c>
    </row>
    <row r="63" spans="1:14" ht="14.45" customHeight="1" x14ac:dyDescent="0.2">
      <c r="A63" s="748" t="s">
        <v>572</v>
      </c>
      <c r="B63" s="749" t="s">
        <v>573</v>
      </c>
      <c r="C63" s="750" t="s">
        <v>586</v>
      </c>
      <c r="D63" s="751" t="s">
        <v>587</v>
      </c>
      <c r="E63" s="752">
        <v>50113001</v>
      </c>
      <c r="F63" s="751" t="s">
        <v>603</v>
      </c>
      <c r="G63" s="750" t="s">
        <v>604</v>
      </c>
      <c r="H63" s="750">
        <v>920154</v>
      </c>
      <c r="I63" s="750">
        <v>0</v>
      </c>
      <c r="J63" s="750" t="s">
        <v>704</v>
      </c>
      <c r="K63" s="750" t="s">
        <v>574</v>
      </c>
      <c r="L63" s="753">
        <v>306.48634272855429</v>
      </c>
      <c r="M63" s="753">
        <v>1</v>
      </c>
      <c r="N63" s="754">
        <v>306.48634272855429</v>
      </c>
    </row>
    <row r="64" spans="1:14" ht="14.45" customHeight="1" x14ac:dyDescent="0.2">
      <c r="A64" s="748" t="s">
        <v>572</v>
      </c>
      <c r="B64" s="749" t="s">
        <v>573</v>
      </c>
      <c r="C64" s="750" t="s">
        <v>586</v>
      </c>
      <c r="D64" s="751" t="s">
        <v>587</v>
      </c>
      <c r="E64" s="752">
        <v>50113001</v>
      </c>
      <c r="F64" s="751" t="s">
        <v>603</v>
      </c>
      <c r="G64" s="750" t="s">
        <v>604</v>
      </c>
      <c r="H64" s="750">
        <v>500088</v>
      </c>
      <c r="I64" s="750">
        <v>0</v>
      </c>
      <c r="J64" s="750" t="s">
        <v>705</v>
      </c>
      <c r="K64" s="750" t="s">
        <v>574</v>
      </c>
      <c r="L64" s="753">
        <v>236.58994177172912</v>
      </c>
      <c r="M64" s="753">
        <v>8</v>
      </c>
      <c r="N64" s="754">
        <v>1892.7195341738329</v>
      </c>
    </row>
    <row r="65" spans="1:14" ht="14.45" customHeight="1" x14ac:dyDescent="0.2">
      <c r="A65" s="748" t="s">
        <v>572</v>
      </c>
      <c r="B65" s="749" t="s">
        <v>573</v>
      </c>
      <c r="C65" s="750" t="s">
        <v>586</v>
      </c>
      <c r="D65" s="751" t="s">
        <v>587</v>
      </c>
      <c r="E65" s="752">
        <v>50113001</v>
      </c>
      <c r="F65" s="751" t="s">
        <v>603</v>
      </c>
      <c r="G65" s="750" t="s">
        <v>604</v>
      </c>
      <c r="H65" s="750">
        <v>215476</v>
      </c>
      <c r="I65" s="750">
        <v>215476</v>
      </c>
      <c r="J65" s="750" t="s">
        <v>706</v>
      </c>
      <c r="K65" s="750" t="s">
        <v>707</v>
      </c>
      <c r="L65" s="753">
        <v>183.73000000000008</v>
      </c>
      <c r="M65" s="753">
        <v>1</v>
      </c>
      <c r="N65" s="754">
        <v>183.73000000000008</v>
      </c>
    </row>
    <row r="66" spans="1:14" ht="14.45" customHeight="1" x14ac:dyDescent="0.2">
      <c r="A66" s="748" t="s">
        <v>572</v>
      </c>
      <c r="B66" s="749" t="s">
        <v>573</v>
      </c>
      <c r="C66" s="750" t="s">
        <v>586</v>
      </c>
      <c r="D66" s="751" t="s">
        <v>587</v>
      </c>
      <c r="E66" s="752">
        <v>50113001</v>
      </c>
      <c r="F66" s="751" t="s">
        <v>603</v>
      </c>
      <c r="G66" s="750" t="s">
        <v>604</v>
      </c>
      <c r="H66" s="750">
        <v>501596</v>
      </c>
      <c r="I66" s="750">
        <v>0</v>
      </c>
      <c r="J66" s="750" t="s">
        <v>708</v>
      </c>
      <c r="K66" s="750" t="s">
        <v>709</v>
      </c>
      <c r="L66" s="753">
        <v>113.26000000000002</v>
      </c>
      <c r="M66" s="753">
        <v>1</v>
      </c>
      <c r="N66" s="754">
        <v>113.26000000000002</v>
      </c>
    </row>
    <row r="67" spans="1:14" ht="14.45" customHeight="1" x14ac:dyDescent="0.2">
      <c r="A67" s="748" t="s">
        <v>572</v>
      </c>
      <c r="B67" s="749" t="s">
        <v>573</v>
      </c>
      <c r="C67" s="750" t="s">
        <v>586</v>
      </c>
      <c r="D67" s="751" t="s">
        <v>587</v>
      </c>
      <c r="E67" s="752">
        <v>50113001</v>
      </c>
      <c r="F67" s="751" t="s">
        <v>603</v>
      </c>
      <c r="G67" s="750" t="s">
        <v>611</v>
      </c>
      <c r="H67" s="750">
        <v>847627</v>
      </c>
      <c r="I67" s="750">
        <v>134502</v>
      </c>
      <c r="J67" s="750" t="s">
        <v>710</v>
      </c>
      <c r="K67" s="750" t="s">
        <v>711</v>
      </c>
      <c r="L67" s="753">
        <v>50.250000000000014</v>
      </c>
      <c r="M67" s="753">
        <v>1</v>
      </c>
      <c r="N67" s="754">
        <v>50.250000000000014</v>
      </c>
    </row>
    <row r="68" spans="1:14" ht="14.45" customHeight="1" x14ac:dyDescent="0.2">
      <c r="A68" s="748" t="s">
        <v>572</v>
      </c>
      <c r="B68" s="749" t="s">
        <v>573</v>
      </c>
      <c r="C68" s="750" t="s">
        <v>586</v>
      </c>
      <c r="D68" s="751" t="s">
        <v>587</v>
      </c>
      <c r="E68" s="752">
        <v>50113001</v>
      </c>
      <c r="F68" s="751" t="s">
        <v>603</v>
      </c>
      <c r="G68" s="750" t="s">
        <v>604</v>
      </c>
      <c r="H68" s="750">
        <v>229191</v>
      </c>
      <c r="I68" s="750">
        <v>229191</v>
      </c>
      <c r="J68" s="750" t="s">
        <v>712</v>
      </c>
      <c r="K68" s="750" t="s">
        <v>713</v>
      </c>
      <c r="L68" s="753">
        <v>144.43000000000004</v>
      </c>
      <c r="M68" s="753">
        <v>1</v>
      </c>
      <c r="N68" s="754">
        <v>144.43000000000004</v>
      </c>
    </row>
    <row r="69" spans="1:14" ht="14.45" customHeight="1" x14ac:dyDescent="0.2">
      <c r="A69" s="748" t="s">
        <v>572</v>
      </c>
      <c r="B69" s="749" t="s">
        <v>573</v>
      </c>
      <c r="C69" s="750" t="s">
        <v>586</v>
      </c>
      <c r="D69" s="751" t="s">
        <v>587</v>
      </c>
      <c r="E69" s="752">
        <v>50113001</v>
      </c>
      <c r="F69" s="751" t="s">
        <v>603</v>
      </c>
      <c r="G69" s="750" t="s">
        <v>604</v>
      </c>
      <c r="H69" s="750">
        <v>992047</v>
      </c>
      <c r="I69" s="750">
        <v>0</v>
      </c>
      <c r="J69" s="750" t="s">
        <v>714</v>
      </c>
      <c r="K69" s="750" t="s">
        <v>574</v>
      </c>
      <c r="L69" s="753">
        <v>159.25500000000002</v>
      </c>
      <c r="M69" s="753">
        <v>12</v>
      </c>
      <c r="N69" s="754">
        <v>1911.0600000000002</v>
      </c>
    </row>
    <row r="70" spans="1:14" ht="14.45" customHeight="1" x14ac:dyDescent="0.2">
      <c r="A70" s="748" t="s">
        <v>572</v>
      </c>
      <c r="B70" s="749" t="s">
        <v>573</v>
      </c>
      <c r="C70" s="750" t="s">
        <v>586</v>
      </c>
      <c r="D70" s="751" t="s">
        <v>587</v>
      </c>
      <c r="E70" s="752">
        <v>50113001</v>
      </c>
      <c r="F70" s="751" t="s">
        <v>603</v>
      </c>
      <c r="G70" s="750" t="s">
        <v>604</v>
      </c>
      <c r="H70" s="750">
        <v>447</v>
      </c>
      <c r="I70" s="750">
        <v>447</v>
      </c>
      <c r="J70" s="750" t="s">
        <v>715</v>
      </c>
      <c r="K70" s="750" t="s">
        <v>716</v>
      </c>
      <c r="L70" s="753">
        <v>178.47999999999996</v>
      </c>
      <c r="M70" s="753">
        <v>1</v>
      </c>
      <c r="N70" s="754">
        <v>178.47999999999996</v>
      </c>
    </row>
    <row r="71" spans="1:14" ht="14.45" customHeight="1" x14ac:dyDescent="0.2">
      <c r="A71" s="748" t="s">
        <v>572</v>
      </c>
      <c r="B71" s="749" t="s">
        <v>573</v>
      </c>
      <c r="C71" s="750" t="s">
        <v>586</v>
      </c>
      <c r="D71" s="751" t="s">
        <v>587</v>
      </c>
      <c r="E71" s="752">
        <v>50113001</v>
      </c>
      <c r="F71" s="751" t="s">
        <v>603</v>
      </c>
      <c r="G71" s="750" t="s">
        <v>604</v>
      </c>
      <c r="H71" s="750">
        <v>214593</v>
      </c>
      <c r="I71" s="750">
        <v>214593</v>
      </c>
      <c r="J71" s="750" t="s">
        <v>717</v>
      </c>
      <c r="K71" s="750" t="s">
        <v>718</v>
      </c>
      <c r="L71" s="753">
        <v>56.1</v>
      </c>
      <c r="M71" s="753">
        <v>1</v>
      </c>
      <c r="N71" s="754">
        <v>56.1</v>
      </c>
    </row>
    <row r="72" spans="1:14" ht="14.45" customHeight="1" x14ac:dyDescent="0.2">
      <c r="A72" s="748" t="s">
        <v>572</v>
      </c>
      <c r="B72" s="749" t="s">
        <v>573</v>
      </c>
      <c r="C72" s="750" t="s">
        <v>586</v>
      </c>
      <c r="D72" s="751" t="s">
        <v>587</v>
      </c>
      <c r="E72" s="752">
        <v>50113001</v>
      </c>
      <c r="F72" s="751" t="s">
        <v>603</v>
      </c>
      <c r="G72" s="750" t="s">
        <v>611</v>
      </c>
      <c r="H72" s="750">
        <v>197186</v>
      </c>
      <c r="I72" s="750">
        <v>97186</v>
      </c>
      <c r="J72" s="750" t="s">
        <v>719</v>
      </c>
      <c r="K72" s="750" t="s">
        <v>720</v>
      </c>
      <c r="L72" s="753">
        <v>78.5</v>
      </c>
      <c r="M72" s="753">
        <v>1</v>
      </c>
      <c r="N72" s="754">
        <v>78.5</v>
      </c>
    </row>
    <row r="73" spans="1:14" ht="14.45" customHeight="1" x14ac:dyDescent="0.2">
      <c r="A73" s="748" t="s">
        <v>572</v>
      </c>
      <c r="B73" s="749" t="s">
        <v>573</v>
      </c>
      <c r="C73" s="750" t="s">
        <v>586</v>
      </c>
      <c r="D73" s="751" t="s">
        <v>587</v>
      </c>
      <c r="E73" s="752">
        <v>50113001</v>
      </c>
      <c r="F73" s="751" t="s">
        <v>603</v>
      </c>
      <c r="G73" s="750" t="s">
        <v>611</v>
      </c>
      <c r="H73" s="750">
        <v>169189</v>
      </c>
      <c r="I73" s="750">
        <v>69189</v>
      </c>
      <c r="J73" s="750" t="s">
        <v>721</v>
      </c>
      <c r="K73" s="750" t="s">
        <v>722</v>
      </c>
      <c r="L73" s="753">
        <v>61.109999999999978</v>
      </c>
      <c r="M73" s="753">
        <v>1</v>
      </c>
      <c r="N73" s="754">
        <v>61.109999999999978</v>
      </c>
    </row>
    <row r="74" spans="1:14" ht="14.45" customHeight="1" x14ac:dyDescent="0.2">
      <c r="A74" s="748" t="s">
        <v>572</v>
      </c>
      <c r="B74" s="749" t="s">
        <v>573</v>
      </c>
      <c r="C74" s="750" t="s">
        <v>586</v>
      </c>
      <c r="D74" s="751" t="s">
        <v>587</v>
      </c>
      <c r="E74" s="752">
        <v>50113001</v>
      </c>
      <c r="F74" s="751" t="s">
        <v>603</v>
      </c>
      <c r="G74" s="750" t="s">
        <v>611</v>
      </c>
      <c r="H74" s="750">
        <v>146692</v>
      </c>
      <c r="I74" s="750">
        <v>46692</v>
      </c>
      <c r="J74" s="750" t="s">
        <v>723</v>
      </c>
      <c r="K74" s="750" t="s">
        <v>724</v>
      </c>
      <c r="L74" s="753">
        <v>77.719999999999985</v>
      </c>
      <c r="M74" s="753">
        <v>3</v>
      </c>
      <c r="N74" s="754">
        <v>233.15999999999997</v>
      </c>
    </row>
    <row r="75" spans="1:14" ht="14.45" customHeight="1" x14ac:dyDescent="0.2">
      <c r="A75" s="748" t="s">
        <v>572</v>
      </c>
      <c r="B75" s="749" t="s">
        <v>573</v>
      </c>
      <c r="C75" s="750" t="s">
        <v>586</v>
      </c>
      <c r="D75" s="751" t="s">
        <v>587</v>
      </c>
      <c r="E75" s="752">
        <v>50113001</v>
      </c>
      <c r="F75" s="751" t="s">
        <v>603</v>
      </c>
      <c r="G75" s="750" t="s">
        <v>604</v>
      </c>
      <c r="H75" s="750">
        <v>149990</v>
      </c>
      <c r="I75" s="750">
        <v>49990</v>
      </c>
      <c r="J75" s="750" t="s">
        <v>725</v>
      </c>
      <c r="K75" s="750" t="s">
        <v>726</v>
      </c>
      <c r="L75" s="753">
        <v>137.84333333333336</v>
      </c>
      <c r="M75" s="753">
        <v>9</v>
      </c>
      <c r="N75" s="754">
        <v>1240.5900000000001</v>
      </c>
    </row>
    <row r="76" spans="1:14" ht="14.45" customHeight="1" x14ac:dyDescent="0.2">
      <c r="A76" s="748" t="s">
        <v>572</v>
      </c>
      <c r="B76" s="749" t="s">
        <v>573</v>
      </c>
      <c r="C76" s="750" t="s">
        <v>586</v>
      </c>
      <c r="D76" s="751" t="s">
        <v>587</v>
      </c>
      <c r="E76" s="752">
        <v>50113001</v>
      </c>
      <c r="F76" s="751" t="s">
        <v>603</v>
      </c>
      <c r="G76" s="750" t="s">
        <v>604</v>
      </c>
      <c r="H76" s="750">
        <v>847477</v>
      </c>
      <c r="I76" s="750">
        <v>151436</v>
      </c>
      <c r="J76" s="750" t="s">
        <v>727</v>
      </c>
      <c r="K76" s="750" t="s">
        <v>728</v>
      </c>
      <c r="L76" s="753">
        <v>531</v>
      </c>
      <c r="M76" s="753">
        <v>1</v>
      </c>
      <c r="N76" s="754">
        <v>531</v>
      </c>
    </row>
    <row r="77" spans="1:14" ht="14.45" customHeight="1" x14ac:dyDescent="0.2">
      <c r="A77" s="748" t="s">
        <v>572</v>
      </c>
      <c r="B77" s="749" t="s">
        <v>573</v>
      </c>
      <c r="C77" s="750" t="s">
        <v>586</v>
      </c>
      <c r="D77" s="751" t="s">
        <v>587</v>
      </c>
      <c r="E77" s="752">
        <v>50113001</v>
      </c>
      <c r="F77" s="751" t="s">
        <v>603</v>
      </c>
      <c r="G77" s="750" t="s">
        <v>611</v>
      </c>
      <c r="H77" s="750">
        <v>213489</v>
      </c>
      <c r="I77" s="750">
        <v>213489</v>
      </c>
      <c r="J77" s="750" t="s">
        <v>729</v>
      </c>
      <c r="K77" s="750" t="s">
        <v>730</v>
      </c>
      <c r="L77" s="753">
        <v>630.65999999999985</v>
      </c>
      <c r="M77" s="753">
        <v>13</v>
      </c>
      <c r="N77" s="754">
        <v>8198.5799999999981</v>
      </c>
    </row>
    <row r="78" spans="1:14" ht="14.45" customHeight="1" x14ac:dyDescent="0.2">
      <c r="A78" s="748" t="s">
        <v>572</v>
      </c>
      <c r="B78" s="749" t="s">
        <v>573</v>
      </c>
      <c r="C78" s="750" t="s">
        <v>586</v>
      </c>
      <c r="D78" s="751" t="s">
        <v>587</v>
      </c>
      <c r="E78" s="752">
        <v>50113001</v>
      </c>
      <c r="F78" s="751" t="s">
        <v>603</v>
      </c>
      <c r="G78" s="750" t="s">
        <v>611</v>
      </c>
      <c r="H78" s="750">
        <v>213494</v>
      </c>
      <c r="I78" s="750">
        <v>213494</v>
      </c>
      <c r="J78" s="750" t="s">
        <v>729</v>
      </c>
      <c r="K78" s="750" t="s">
        <v>731</v>
      </c>
      <c r="L78" s="753">
        <v>408.94999999999993</v>
      </c>
      <c r="M78" s="753">
        <v>27</v>
      </c>
      <c r="N78" s="754">
        <v>11041.649999999998</v>
      </c>
    </row>
    <row r="79" spans="1:14" ht="14.45" customHeight="1" x14ac:dyDescent="0.2">
      <c r="A79" s="748" t="s">
        <v>572</v>
      </c>
      <c r="B79" s="749" t="s">
        <v>573</v>
      </c>
      <c r="C79" s="750" t="s">
        <v>586</v>
      </c>
      <c r="D79" s="751" t="s">
        <v>587</v>
      </c>
      <c r="E79" s="752">
        <v>50113001</v>
      </c>
      <c r="F79" s="751" t="s">
        <v>603</v>
      </c>
      <c r="G79" s="750" t="s">
        <v>611</v>
      </c>
      <c r="H79" s="750">
        <v>213485</v>
      </c>
      <c r="I79" s="750">
        <v>213485</v>
      </c>
      <c r="J79" s="750" t="s">
        <v>729</v>
      </c>
      <c r="K79" s="750" t="s">
        <v>732</v>
      </c>
      <c r="L79" s="753">
        <v>721.2</v>
      </c>
      <c r="M79" s="753">
        <v>2</v>
      </c>
      <c r="N79" s="754">
        <v>1442.4</v>
      </c>
    </row>
    <row r="80" spans="1:14" ht="14.45" customHeight="1" x14ac:dyDescent="0.2">
      <c r="A80" s="748" t="s">
        <v>572</v>
      </c>
      <c r="B80" s="749" t="s">
        <v>573</v>
      </c>
      <c r="C80" s="750" t="s">
        <v>586</v>
      </c>
      <c r="D80" s="751" t="s">
        <v>587</v>
      </c>
      <c r="E80" s="752">
        <v>50113001</v>
      </c>
      <c r="F80" s="751" t="s">
        <v>603</v>
      </c>
      <c r="G80" s="750" t="s">
        <v>611</v>
      </c>
      <c r="H80" s="750">
        <v>213487</v>
      </c>
      <c r="I80" s="750">
        <v>213487</v>
      </c>
      <c r="J80" s="750" t="s">
        <v>729</v>
      </c>
      <c r="K80" s="750" t="s">
        <v>733</v>
      </c>
      <c r="L80" s="753">
        <v>271.84999999999997</v>
      </c>
      <c r="M80" s="753">
        <v>14</v>
      </c>
      <c r="N80" s="754">
        <v>3805.8999999999992</v>
      </c>
    </row>
    <row r="81" spans="1:14" ht="14.45" customHeight="1" x14ac:dyDescent="0.2">
      <c r="A81" s="748" t="s">
        <v>572</v>
      </c>
      <c r="B81" s="749" t="s">
        <v>573</v>
      </c>
      <c r="C81" s="750" t="s">
        <v>586</v>
      </c>
      <c r="D81" s="751" t="s">
        <v>587</v>
      </c>
      <c r="E81" s="752">
        <v>50113001</v>
      </c>
      <c r="F81" s="751" t="s">
        <v>603</v>
      </c>
      <c r="G81" s="750" t="s">
        <v>574</v>
      </c>
      <c r="H81" s="750">
        <v>498429</v>
      </c>
      <c r="I81" s="750">
        <v>217208</v>
      </c>
      <c r="J81" s="750" t="s">
        <v>734</v>
      </c>
      <c r="K81" s="750" t="s">
        <v>735</v>
      </c>
      <c r="L81" s="753">
        <v>183.44999999999993</v>
      </c>
      <c r="M81" s="753">
        <v>1</v>
      </c>
      <c r="N81" s="754">
        <v>183.44999999999993</v>
      </c>
    </row>
    <row r="82" spans="1:14" ht="14.45" customHeight="1" x14ac:dyDescent="0.2">
      <c r="A82" s="748" t="s">
        <v>572</v>
      </c>
      <c r="B82" s="749" t="s">
        <v>573</v>
      </c>
      <c r="C82" s="750" t="s">
        <v>586</v>
      </c>
      <c r="D82" s="751" t="s">
        <v>587</v>
      </c>
      <c r="E82" s="752">
        <v>50113001</v>
      </c>
      <c r="F82" s="751" t="s">
        <v>603</v>
      </c>
      <c r="G82" s="750" t="s">
        <v>611</v>
      </c>
      <c r="H82" s="750">
        <v>156804</v>
      </c>
      <c r="I82" s="750">
        <v>56804</v>
      </c>
      <c r="J82" s="750" t="s">
        <v>736</v>
      </c>
      <c r="K82" s="750" t="s">
        <v>737</v>
      </c>
      <c r="L82" s="753">
        <v>31.636666666666667</v>
      </c>
      <c r="M82" s="753">
        <v>3</v>
      </c>
      <c r="N82" s="754">
        <v>94.91</v>
      </c>
    </row>
    <row r="83" spans="1:14" ht="14.45" customHeight="1" x14ac:dyDescent="0.2">
      <c r="A83" s="748" t="s">
        <v>572</v>
      </c>
      <c r="B83" s="749" t="s">
        <v>573</v>
      </c>
      <c r="C83" s="750" t="s">
        <v>586</v>
      </c>
      <c r="D83" s="751" t="s">
        <v>587</v>
      </c>
      <c r="E83" s="752">
        <v>50113001</v>
      </c>
      <c r="F83" s="751" t="s">
        <v>603</v>
      </c>
      <c r="G83" s="750" t="s">
        <v>611</v>
      </c>
      <c r="H83" s="750">
        <v>214036</v>
      </c>
      <c r="I83" s="750">
        <v>214036</v>
      </c>
      <c r="J83" s="750" t="s">
        <v>738</v>
      </c>
      <c r="K83" s="750" t="s">
        <v>739</v>
      </c>
      <c r="L83" s="753">
        <v>40.363333333333337</v>
      </c>
      <c r="M83" s="753">
        <v>3</v>
      </c>
      <c r="N83" s="754">
        <v>121.09</v>
      </c>
    </row>
    <row r="84" spans="1:14" ht="14.45" customHeight="1" x14ac:dyDescent="0.2">
      <c r="A84" s="748" t="s">
        <v>572</v>
      </c>
      <c r="B84" s="749" t="s">
        <v>573</v>
      </c>
      <c r="C84" s="750" t="s">
        <v>586</v>
      </c>
      <c r="D84" s="751" t="s">
        <v>587</v>
      </c>
      <c r="E84" s="752">
        <v>50113001</v>
      </c>
      <c r="F84" s="751" t="s">
        <v>603</v>
      </c>
      <c r="G84" s="750" t="s">
        <v>604</v>
      </c>
      <c r="H84" s="750">
        <v>31915</v>
      </c>
      <c r="I84" s="750">
        <v>31915</v>
      </c>
      <c r="J84" s="750" t="s">
        <v>740</v>
      </c>
      <c r="K84" s="750" t="s">
        <v>741</v>
      </c>
      <c r="L84" s="753">
        <v>173.69000000000003</v>
      </c>
      <c r="M84" s="753">
        <v>6</v>
      </c>
      <c r="N84" s="754">
        <v>1042.1400000000001</v>
      </c>
    </row>
    <row r="85" spans="1:14" ht="14.45" customHeight="1" x14ac:dyDescent="0.2">
      <c r="A85" s="748" t="s">
        <v>572</v>
      </c>
      <c r="B85" s="749" t="s">
        <v>573</v>
      </c>
      <c r="C85" s="750" t="s">
        <v>586</v>
      </c>
      <c r="D85" s="751" t="s">
        <v>587</v>
      </c>
      <c r="E85" s="752">
        <v>50113001</v>
      </c>
      <c r="F85" s="751" t="s">
        <v>603</v>
      </c>
      <c r="G85" s="750" t="s">
        <v>604</v>
      </c>
      <c r="H85" s="750">
        <v>47244</v>
      </c>
      <c r="I85" s="750">
        <v>47244</v>
      </c>
      <c r="J85" s="750" t="s">
        <v>742</v>
      </c>
      <c r="K85" s="750" t="s">
        <v>741</v>
      </c>
      <c r="L85" s="753">
        <v>143</v>
      </c>
      <c r="M85" s="753">
        <v>12</v>
      </c>
      <c r="N85" s="754">
        <v>1716</v>
      </c>
    </row>
    <row r="86" spans="1:14" ht="14.45" customHeight="1" x14ac:dyDescent="0.2">
      <c r="A86" s="748" t="s">
        <v>572</v>
      </c>
      <c r="B86" s="749" t="s">
        <v>573</v>
      </c>
      <c r="C86" s="750" t="s">
        <v>586</v>
      </c>
      <c r="D86" s="751" t="s">
        <v>587</v>
      </c>
      <c r="E86" s="752">
        <v>50113001</v>
      </c>
      <c r="F86" s="751" t="s">
        <v>603</v>
      </c>
      <c r="G86" s="750" t="s">
        <v>604</v>
      </c>
      <c r="H86" s="750">
        <v>102537</v>
      </c>
      <c r="I86" s="750">
        <v>2537</v>
      </c>
      <c r="J86" s="750" t="s">
        <v>743</v>
      </c>
      <c r="K86" s="750" t="s">
        <v>744</v>
      </c>
      <c r="L86" s="753">
        <v>38.349999999999994</v>
      </c>
      <c r="M86" s="753">
        <v>1</v>
      </c>
      <c r="N86" s="754">
        <v>38.349999999999994</v>
      </c>
    </row>
    <row r="87" spans="1:14" ht="14.45" customHeight="1" x14ac:dyDescent="0.2">
      <c r="A87" s="748" t="s">
        <v>572</v>
      </c>
      <c r="B87" s="749" t="s">
        <v>573</v>
      </c>
      <c r="C87" s="750" t="s">
        <v>586</v>
      </c>
      <c r="D87" s="751" t="s">
        <v>587</v>
      </c>
      <c r="E87" s="752">
        <v>50113001</v>
      </c>
      <c r="F87" s="751" t="s">
        <v>603</v>
      </c>
      <c r="G87" s="750" t="s">
        <v>604</v>
      </c>
      <c r="H87" s="750">
        <v>102538</v>
      </c>
      <c r="I87" s="750">
        <v>2538</v>
      </c>
      <c r="J87" s="750" t="s">
        <v>743</v>
      </c>
      <c r="K87" s="750" t="s">
        <v>745</v>
      </c>
      <c r="L87" s="753">
        <v>55.439999999999991</v>
      </c>
      <c r="M87" s="753">
        <v>2</v>
      </c>
      <c r="N87" s="754">
        <v>110.87999999999998</v>
      </c>
    </row>
    <row r="88" spans="1:14" ht="14.45" customHeight="1" x14ac:dyDescent="0.2">
      <c r="A88" s="748" t="s">
        <v>572</v>
      </c>
      <c r="B88" s="749" t="s">
        <v>573</v>
      </c>
      <c r="C88" s="750" t="s">
        <v>586</v>
      </c>
      <c r="D88" s="751" t="s">
        <v>587</v>
      </c>
      <c r="E88" s="752">
        <v>50113001</v>
      </c>
      <c r="F88" s="751" t="s">
        <v>603</v>
      </c>
      <c r="G88" s="750" t="s">
        <v>604</v>
      </c>
      <c r="H88" s="750">
        <v>125366</v>
      </c>
      <c r="I88" s="750">
        <v>25366</v>
      </c>
      <c r="J88" s="750" t="s">
        <v>746</v>
      </c>
      <c r="K88" s="750" t="s">
        <v>747</v>
      </c>
      <c r="L88" s="753">
        <v>71.917142857142849</v>
      </c>
      <c r="M88" s="753">
        <v>7</v>
      </c>
      <c r="N88" s="754">
        <v>503.41999999999996</v>
      </c>
    </row>
    <row r="89" spans="1:14" ht="14.45" customHeight="1" x14ac:dyDescent="0.2">
      <c r="A89" s="748" t="s">
        <v>572</v>
      </c>
      <c r="B89" s="749" t="s">
        <v>573</v>
      </c>
      <c r="C89" s="750" t="s">
        <v>586</v>
      </c>
      <c r="D89" s="751" t="s">
        <v>587</v>
      </c>
      <c r="E89" s="752">
        <v>50113001</v>
      </c>
      <c r="F89" s="751" t="s">
        <v>603</v>
      </c>
      <c r="G89" s="750" t="s">
        <v>604</v>
      </c>
      <c r="H89" s="750">
        <v>193746</v>
      </c>
      <c r="I89" s="750">
        <v>93746</v>
      </c>
      <c r="J89" s="750" t="s">
        <v>748</v>
      </c>
      <c r="K89" s="750" t="s">
        <v>749</v>
      </c>
      <c r="L89" s="753">
        <v>366.22000000000008</v>
      </c>
      <c r="M89" s="753">
        <v>8</v>
      </c>
      <c r="N89" s="754">
        <v>2929.7600000000007</v>
      </c>
    </row>
    <row r="90" spans="1:14" ht="14.45" customHeight="1" x14ac:dyDescent="0.2">
      <c r="A90" s="748" t="s">
        <v>572</v>
      </c>
      <c r="B90" s="749" t="s">
        <v>573</v>
      </c>
      <c r="C90" s="750" t="s">
        <v>586</v>
      </c>
      <c r="D90" s="751" t="s">
        <v>587</v>
      </c>
      <c r="E90" s="752">
        <v>50113001</v>
      </c>
      <c r="F90" s="751" t="s">
        <v>603</v>
      </c>
      <c r="G90" s="750" t="s">
        <v>604</v>
      </c>
      <c r="H90" s="750">
        <v>159746</v>
      </c>
      <c r="I90" s="750">
        <v>0</v>
      </c>
      <c r="J90" s="750" t="s">
        <v>750</v>
      </c>
      <c r="K90" s="750" t="s">
        <v>751</v>
      </c>
      <c r="L90" s="753">
        <v>27.900909090909092</v>
      </c>
      <c r="M90" s="753">
        <v>11</v>
      </c>
      <c r="N90" s="754">
        <v>306.91000000000003</v>
      </c>
    </row>
    <row r="91" spans="1:14" ht="14.45" customHeight="1" x14ac:dyDescent="0.2">
      <c r="A91" s="748" t="s">
        <v>572</v>
      </c>
      <c r="B91" s="749" t="s">
        <v>573</v>
      </c>
      <c r="C91" s="750" t="s">
        <v>586</v>
      </c>
      <c r="D91" s="751" t="s">
        <v>587</v>
      </c>
      <c r="E91" s="752">
        <v>50113001</v>
      </c>
      <c r="F91" s="751" t="s">
        <v>603</v>
      </c>
      <c r="G91" s="750" t="s">
        <v>611</v>
      </c>
      <c r="H91" s="750">
        <v>100308</v>
      </c>
      <c r="I91" s="750">
        <v>100308</v>
      </c>
      <c r="J91" s="750" t="s">
        <v>752</v>
      </c>
      <c r="K91" s="750" t="s">
        <v>753</v>
      </c>
      <c r="L91" s="753">
        <v>40.517647058823535</v>
      </c>
      <c r="M91" s="753">
        <v>17</v>
      </c>
      <c r="N91" s="754">
        <v>688.80000000000007</v>
      </c>
    </row>
    <row r="92" spans="1:14" ht="14.45" customHeight="1" x14ac:dyDescent="0.2">
      <c r="A92" s="748" t="s">
        <v>572</v>
      </c>
      <c r="B92" s="749" t="s">
        <v>573</v>
      </c>
      <c r="C92" s="750" t="s">
        <v>586</v>
      </c>
      <c r="D92" s="751" t="s">
        <v>587</v>
      </c>
      <c r="E92" s="752">
        <v>50113001</v>
      </c>
      <c r="F92" s="751" t="s">
        <v>603</v>
      </c>
      <c r="G92" s="750" t="s">
        <v>604</v>
      </c>
      <c r="H92" s="750">
        <v>216572</v>
      </c>
      <c r="I92" s="750">
        <v>216572</v>
      </c>
      <c r="J92" s="750" t="s">
        <v>754</v>
      </c>
      <c r="K92" s="750" t="s">
        <v>755</v>
      </c>
      <c r="L92" s="753">
        <v>36.239999999999995</v>
      </c>
      <c r="M92" s="753">
        <v>16</v>
      </c>
      <c r="N92" s="754">
        <v>579.83999999999992</v>
      </c>
    </row>
    <row r="93" spans="1:14" ht="14.45" customHeight="1" x14ac:dyDescent="0.2">
      <c r="A93" s="748" t="s">
        <v>572</v>
      </c>
      <c r="B93" s="749" t="s">
        <v>573</v>
      </c>
      <c r="C93" s="750" t="s">
        <v>586</v>
      </c>
      <c r="D93" s="751" t="s">
        <v>587</v>
      </c>
      <c r="E93" s="752">
        <v>50113001</v>
      </c>
      <c r="F93" s="751" t="s">
        <v>603</v>
      </c>
      <c r="G93" s="750" t="s">
        <v>604</v>
      </c>
      <c r="H93" s="750">
        <v>51366</v>
      </c>
      <c r="I93" s="750">
        <v>51366</v>
      </c>
      <c r="J93" s="750" t="s">
        <v>756</v>
      </c>
      <c r="K93" s="750" t="s">
        <v>757</v>
      </c>
      <c r="L93" s="753">
        <v>171.60000000000002</v>
      </c>
      <c r="M93" s="753">
        <v>152</v>
      </c>
      <c r="N93" s="754">
        <v>26083.200000000004</v>
      </c>
    </row>
    <row r="94" spans="1:14" ht="14.45" customHeight="1" x14ac:dyDescent="0.2">
      <c r="A94" s="748" t="s">
        <v>572</v>
      </c>
      <c r="B94" s="749" t="s">
        <v>573</v>
      </c>
      <c r="C94" s="750" t="s">
        <v>586</v>
      </c>
      <c r="D94" s="751" t="s">
        <v>587</v>
      </c>
      <c r="E94" s="752">
        <v>50113001</v>
      </c>
      <c r="F94" s="751" t="s">
        <v>603</v>
      </c>
      <c r="G94" s="750" t="s">
        <v>604</v>
      </c>
      <c r="H94" s="750">
        <v>187659</v>
      </c>
      <c r="I94" s="750">
        <v>187659</v>
      </c>
      <c r="J94" s="750" t="s">
        <v>756</v>
      </c>
      <c r="K94" s="750" t="s">
        <v>758</v>
      </c>
      <c r="L94" s="753">
        <v>282.14999999999998</v>
      </c>
      <c r="M94" s="753">
        <v>1</v>
      </c>
      <c r="N94" s="754">
        <v>282.14999999999998</v>
      </c>
    </row>
    <row r="95" spans="1:14" ht="14.45" customHeight="1" x14ac:dyDescent="0.2">
      <c r="A95" s="748" t="s">
        <v>572</v>
      </c>
      <c r="B95" s="749" t="s">
        <v>573</v>
      </c>
      <c r="C95" s="750" t="s">
        <v>586</v>
      </c>
      <c r="D95" s="751" t="s">
        <v>587</v>
      </c>
      <c r="E95" s="752">
        <v>50113001</v>
      </c>
      <c r="F95" s="751" t="s">
        <v>603</v>
      </c>
      <c r="G95" s="750" t="s">
        <v>604</v>
      </c>
      <c r="H95" s="750">
        <v>51367</v>
      </c>
      <c r="I95" s="750">
        <v>51367</v>
      </c>
      <c r="J95" s="750" t="s">
        <v>756</v>
      </c>
      <c r="K95" s="750" t="s">
        <v>759</v>
      </c>
      <c r="L95" s="753">
        <v>92.950000000000017</v>
      </c>
      <c r="M95" s="753">
        <v>1</v>
      </c>
      <c r="N95" s="754">
        <v>92.950000000000017</v>
      </c>
    </row>
    <row r="96" spans="1:14" ht="14.45" customHeight="1" x14ac:dyDescent="0.2">
      <c r="A96" s="748" t="s">
        <v>572</v>
      </c>
      <c r="B96" s="749" t="s">
        <v>573</v>
      </c>
      <c r="C96" s="750" t="s">
        <v>586</v>
      </c>
      <c r="D96" s="751" t="s">
        <v>587</v>
      </c>
      <c r="E96" s="752">
        <v>50113001</v>
      </c>
      <c r="F96" s="751" t="s">
        <v>603</v>
      </c>
      <c r="G96" s="750" t="s">
        <v>604</v>
      </c>
      <c r="H96" s="750">
        <v>51384</v>
      </c>
      <c r="I96" s="750">
        <v>51384</v>
      </c>
      <c r="J96" s="750" t="s">
        <v>756</v>
      </c>
      <c r="K96" s="750" t="s">
        <v>760</v>
      </c>
      <c r="L96" s="753">
        <v>192.5</v>
      </c>
      <c r="M96" s="753">
        <v>0.1</v>
      </c>
      <c r="N96" s="754">
        <v>19.25</v>
      </c>
    </row>
    <row r="97" spans="1:14" ht="14.45" customHeight="1" x14ac:dyDescent="0.2">
      <c r="A97" s="748" t="s">
        <v>572</v>
      </c>
      <c r="B97" s="749" t="s">
        <v>573</v>
      </c>
      <c r="C97" s="750" t="s">
        <v>586</v>
      </c>
      <c r="D97" s="751" t="s">
        <v>587</v>
      </c>
      <c r="E97" s="752">
        <v>50113001</v>
      </c>
      <c r="F97" s="751" t="s">
        <v>603</v>
      </c>
      <c r="G97" s="750" t="s">
        <v>604</v>
      </c>
      <c r="H97" s="750">
        <v>51383</v>
      </c>
      <c r="I97" s="750">
        <v>51383</v>
      </c>
      <c r="J97" s="750" t="s">
        <v>756</v>
      </c>
      <c r="K97" s="750" t="s">
        <v>761</v>
      </c>
      <c r="L97" s="753">
        <v>93.500000819147004</v>
      </c>
      <c r="M97" s="753">
        <v>32</v>
      </c>
      <c r="N97" s="754">
        <v>2992.0000262127041</v>
      </c>
    </row>
    <row r="98" spans="1:14" ht="14.45" customHeight="1" x14ac:dyDescent="0.2">
      <c r="A98" s="748" t="s">
        <v>572</v>
      </c>
      <c r="B98" s="749" t="s">
        <v>573</v>
      </c>
      <c r="C98" s="750" t="s">
        <v>586</v>
      </c>
      <c r="D98" s="751" t="s">
        <v>587</v>
      </c>
      <c r="E98" s="752">
        <v>50113001</v>
      </c>
      <c r="F98" s="751" t="s">
        <v>603</v>
      </c>
      <c r="G98" s="750" t="s">
        <v>604</v>
      </c>
      <c r="H98" s="750">
        <v>187660</v>
      </c>
      <c r="I98" s="750">
        <v>187660</v>
      </c>
      <c r="J98" s="750" t="s">
        <v>756</v>
      </c>
      <c r="K98" s="750" t="s">
        <v>762</v>
      </c>
      <c r="L98" s="753">
        <v>577.83000000000015</v>
      </c>
      <c r="M98" s="753">
        <v>2</v>
      </c>
      <c r="N98" s="754">
        <v>1155.6600000000003</v>
      </c>
    </row>
    <row r="99" spans="1:14" ht="14.45" customHeight="1" x14ac:dyDescent="0.2">
      <c r="A99" s="748" t="s">
        <v>572</v>
      </c>
      <c r="B99" s="749" t="s">
        <v>573</v>
      </c>
      <c r="C99" s="750" t="s">
        <v>586</v>
      </c>
      <c r="D99" s="751" t="s">
        <v>587</v>
      </c>
      <c r="E99" s="752">
        <v>50113001</v>
      </c>
      <c r="F99" s="751" t="s">
        <v>603</v>
      </c>
      <c r="G99" s="750" t="s">
        <v>604</v>
      </c>
      <c r="H99" s="750">
        <v>207899</v>
      </c>
      <c r="I99" s="750">
        <v>207899</v>
      </c>
      <c r="J99" s="750" t="s">
        <v>763</v>
      </c>
      <c r="K99" s="750" t="s">
        <v>764</v>
      </c>
      <c r="L99" s="753">
        <v>67.16</v>
      </c>
      <c r="M99" s="753">
        <v>5</v>
      </c>
      <c r="N99" s="754">
        <v>335.79999999999995</v>
      </c>
    </row>
    <row r="100" spans="1:14" ht="14.45" customHeight="1" x14ac:dyDescent="0.2">
      <c r="A100" s="748" t="s">
        <v>572</v>
      </c>
      <c r="B100" s="749" t="s">
        <v>573</v>
      </c>
      <c r="C100" s="750" t="s">
        <v>586</v>
      </c>
      <c r="D100" s="751" t="s">
        <v>587</v>
      </c>
      <c r="E100" s="752">
        <v>50113001</v>
      </c>
      <c r="F100" s="751" t="s">
        <v>603</v>
      </c>
      <c r="G100" s="750" t="s">
        <v>604</v>
      </c>
      <c r="H100" s="750">
        <v>111063</v>
      </c>
      <c r="I100" s="750">
        <v>11063</v>
      </c>
      <c r="J100" s="750" t="s">
        <v>765</v>
      </c>
      <c r="K100" s="750" t="s">
        <v>766</v>
      </c>
      <c r="L100" s="753">
        <v>74.37</v>
      </c>
      <c r="M100" s="753">
        <v>1</v>
      </c>
      <c r="N100" s="754">
        <v>74.37</v>
      </c>
    </row>
    <row r="101" spans="1:14" ht="14.45" customHeight="1" x14ac:dyDescent="0.2">
      <c r="A101" s="748" t="s">
        <v>572</v>
      </c>
      <c r="B101" s="749" t="s">
        <v>573</v>
      </c>
      <c r="C101" s="750" t="s">
        <v>586</v>
      </c>
      <c r="D101" s="751" t="s">
        <v>587</v>
      </c>
      <c r="E101" s="752">
        <v>50113001</v>
      </c>
      <c r="F101" s="751" t="s">
        <v>603</v>
      </c>
      <c r="G101" s="750" t="s">
        <v>604</v>
      </c>
      <c r="H101" s="750">
        <v>207900</v>
      </c>
      <c r="I101" s="750">
        <v>207900</v>
      </c>
      <c r="J101" s="750" t="s">
        <v>765</v>
      </c>
      <c r="K101" s="750" t="s">
        <v>766</v>
      </c>
      <c r="L101" s="753">
        <v>85.685000000000002</v>
      </c>
      <c r="M101" s="753">
        <v>2</v>
      </c>
      <c r="N101" s="754">
        <v>171.37</v>
      </c>
    </row>
    <row r="102" spans="1:14" ht="14.45" customHeight="1" x14ac:dyDescent="0.2">
      <c r="A102" s="748" t="s">
        <v>572</v>
      </c>
      <c r="B102" s="749" t="s">
        <v>573</v>
      </c>
      <c r="C102" s="750" t="s">
        <v>586</v>
      </c>
      <c r="D102" s="751" t="s">
        <v>587</v>
      </c>
      <c r="E102" s="752">
        <v>50113001</v>
      </c>
      <c r="F102" s="751" t="s">
        <v>603</v>
      </c>
      <c r="G102" s="750" t="s">
        <v>604</v>
      </c>
      <c r="H102" s="750">
        <v>229793</v>
      </c>
      <c r="I102" s="750">
        <v>229793</v>
      </c>
      <c r="J102" s="750" t="s">
        <v>767</v>
      </c>
      <c r="K102" s="750" t="s">
        <v>768</v>
      </c>
      <c r="L102" s="753">
        <v>126.39999999999998</v>
      </c>
      <c r="M102" s="753">
        <v>1</v>
      </c>
      <c r="N102" s="754">
        <v>126.39999999999998</v>
      </c>
    </row>
    <row r="103" spans="1:14" ht="14.45" customHeight="1" x14ac:dyDescent="0.2">
      <c r="A103" s="748" t="s">
        <v>572</v>
      </c>
      <c r="B103" s="749" t="s">
        <v>573</v>
      </c>
      <c r="C103" s="750" t="s">
        <v>586</v>
      </c>
      <c r="D103" s="751" t="s">
        <v>587</v>
      </c>
      <c r="E103" s="752">
        <v>50113001</v>
      </c>
      <c r="F103" s="751" t="s">
        <v>603</v>
      </c>
      <c r="G103" s="750" t="s">
        <v>604</v>
      </c>
      <c r="H103" s="750">
        <v>157608</v>
      </c>
      <c r="I103" s="750">
        <v>57608</v>
      </c>
      <c r="J103" s="750" t="s">
        <v>769</v>
      </c>
      <c r="K103" s="750" t="s">
        <v>770</v>
      </c>
      <c r="L103" s="753">
        <v>100.24999999999999</v>
      </c>
      <c r="M103" s="753">
        <v>1</v>
      </c>
      <c r="N103" s="754">
        <v>100.24999999999999</v>
      </c>
    </row>
    <row r="104" spans="1:14" ht="14.45" customHeight="1" x14ac:dyDescent="0.2">
      <c r="A104" s="748" t="s">
        <v>572</v>
      </c>
      <c r="B104" s="749" t="s">
        <v>573</v>
      </c>
      <c r="C104" s="750" t="s">
        <v>586</v>
      </c>
      <c r="D104" s="751" t="s">
        <v>587</v>
      </c>
      <c r="E104" s="752">
        <v>50113001</v>
      </c>
      <c r="F104" s="751" t="s">
        <v>603</v>
      </c>
      <c r="G104" s="750" t="s">
        <v>604</v>
      </c>
      <c r="H104" s="750">
        <v>208988</v>
      </c>
      <c r="I104" s="750">
        <v>208988</v>
      </c>
      <c r="J104" s="750" t="s">
        <v>771</v>
      </c>
      <c r="K104" s="750" t="s">
        <v>772</v>
      </c>
      <c r="L104" s="753">
        <v>547.08499999999992</v>
      </c>
      <c r="M104" s="753">
        <v>2</v>
      </c>
      <c r="N104" s="754">
        <v>1094.1699999999998</v>
      </c>
    </row>
    <row r="105" spans="1:14" ht="14.45" customHeight="1" x14ac:dyDescent="0.2">
      <c r="A105" s="748" t="s">
        <v>572</v>
      </c>
      <c r="B105" s="749" t="s">
        <v>573</v>
      </c>
      <c r="C105" s="750" t="s">
        <v>586</v>
      </c>
      <c r="D105" s="751" t="s">
        <v>587</v>
      </c>
      <c r="E105" s="752">
        <v>50113001</v>
      </c>
      <c r="F105" s="751" t="s">
        <v>603</v>
      </c>
      <c r="G105" s="750" t="s">
        <v>604</v>
      </c>
      <c r="H105" s="750">
        <v>224964</v>
      </c>
      <c r="I105" s="750">
        <v>224964</v>
      </c>
      <c r="J105" s="750" t="s">
        <v>773</v>
      </c>
      <c r="K105" s="750" t="s">
        <v>774</v>
      </c>
      <c r="L105" s="753">
        <v>107.74999999999997</v>
      </c>
      <c r="M105" s="753">
        <v>2</v>
      </c>
      <c r="N105" s="754">
        <v>215.49999999999994</v>
      </c>
    </row>
    <row r="106" spans="1:14" ht="14.45" customHeight="1" x14ac:dyDescent="0.2">
      <c r="A106" s="748" t="s">
        <v>572</v>
      </c>
      <c r="B106" s="749" t="s">
        <v>573</v>
      </c>
      <c r="C106" s="750" t="s">
        <v>586</v>
      </c>
      <c r="D106" s="751" t="s">
        <v>587</v>
      </c>
      <c r="E106" s="752">
        <v>50113001</v>
      </c>
      <c r="F106" s="751" t="s">
        <v>603</v>
      </c>
      <c r="G106" s="750" t="s">
        <v>604</v>
      </c>
      <c r="H106" s="750">
        <v>213080</v>
      </c>
      <c r="I106" s="750">
        <v>213080</v>
      </c>
      <c r="J106" s="750" t="s">
        <v>775</v>
      </c>
      <c r="K106" s="750" t="s">
        <v>776</v>
      </c>
      <c r="L106" s="753">
        <v>132.31999999999996</v>
      </c>
      <c r="M106" s="753">
        <v>2</v>
      </c>
      <c r="N106" s="754">
        <v>264.63999999999993</v>
      </c>
    </row>
    <row r="107" spans="1:14" ht="14.45" customHeight="1" x14ac:dyDescent="0.2">
      <c r="A107" s="748" t="s">
        <v>572</v>
      </c>
      <c r="B107" s="749" t="s">
        <v>573</v>
      </c>
      <c r="C107" s="750" t="s">
        <v>586</v>
      </c>
      <c r="D107" s="751" t="s">
        <v>587</v>
      </c>
      <c r="E107" s="752">
        <v>50113001</v>
      </c>
      <c r="F107" s="751" t="s">
        <v>603</v>
      </c>
      <c r="G107" s="750" t="s">
        <v>604</v>
      </c>
      <c r="H107" s="750">
        <v>187299</v>
      </c>
      <c r="I107" s="750">
        <v>87299</v>
      </c>
      <c r="J107" s="750" t="s">
        <v>777</v>
      </c>
      <c r="K107" s="750" t="s">
        <v>778</v>
      </c>
      <c r="L107" s="753">
        <v>1013.6699999999998</v>
      </c>
      <c r="M107" s="753">
        <v>1</v>
      </c>
      <c r="N107" s="754">
        <v>1013.6699999999998</v>
      </c>
    </row>
    <row r="108" spans="1:14" ht="14.45" customHeight="1" x14ac:dyDescent="0.2">
      <c r="A108" s="748" t="s">
        <v>572</v>
      </c>
      <c r="B108" s="749" t="s">
        <v>573</v>
      </c>
      <c r="C108" s="750" t="s">
        <v>586</v>
      </c>
      <c r="D108" s="751" t="s">
        <v>587</v>
      </c>
      <c r="E108" s="752">
        <v>50113001</v>
      </c>
      <c r="F108" s="751" t="s">
        <v>603</v>
      </c>
      <c r="G108" s="750" t="s">
        <v>604</v>
      </c>
      <c r="H108" s="750">
        <v>191877</v>
      </c>
      <c r="I108" s="750">
        <v>191877</v>
      </c>
      <c r="J108" s="750" t="s">
        <v>779</v>
      </c>
      <c r="K108" s="750" t="s">
        <v>780</v>
      </c>
      <c r="L108" s="753">
        <v>46.66</v>
      </c>
      <c r="M108" s="753">
        <v>1</v>
      </c>
      <c r="N108" s="754">
        <v>46.66</v>
      </c>
    </row>
    <row r="109" spans="1:14" ht="14.45" customHeight="1" x14ac:dyDescent="0.2">
      <c r="A109" s="748" t="s">
        <v>572</v>
      </c>
      <c r="B109" s="749" t="s">
        <v>573</v>
      </c>
      <c r="C109" s="750" t="s">
        <v>586</v>
      </c>
      <c r="D109" s="751" t="s">
        <v>587</v>
      </c>
      <c r="E109" s="752">
        <v>50113001</v>
      </c>
      <c r="F109" s="751" t="s">
        <v>603</v>
      </c>
      <c r="G109" s="750" t="s">
        <v>604</v>
      </c>
      <c r="H109" s="750">
        <v>193723</v>
      </c>
      <c r="I109" s="750">
        <v>93723</v>
      </c>
      <c r="J109" s="750" t="s">
        <v>781</v>
      </c>
      <c r="K109" s="750" t="s">
        <v>782</v>
      </c>
      <c r="L109" s="753">
        <v>40.269999999999996</v>
      </c>
      <c r="M109" s="753">
        <v>1</v>
      </c>
      <c r="N109" s="754">
        <v>40.269999999999996</v>
      </c>
    </row>
    <row r="110" spans="1:14" ht="14.45" customHeight="1" x14ac:dyDescent="0.2">
      <c r="A110" s="748" t="s">
        <v>572</v>
      </c>
      <c r="B110" s="749" t="s">
        <v>573</v>
      </c>
      <c r="C110" s="750" t="s">
        <v>586</v>
      </c>
      <c r="D110" s="751" t="s">
        <v>587</v>
      </c>
      <c r="E110" s="752">
        <v>50113001</v>
      </c>
      <c r="F110" s="751" t="s">
        <v>603</v>
      </c>
      <c r="G110" s="750" t="s">
        <v>604</v>
      </c>
      <c r="H110" s="750">
        <v>844864</v>
      </c>
      <c r="I110" s="750">
        <v>85346</v>
      </c>
      <c r="J110" s="750" t="s">
        <v>783</v>
      </c>
      <c r="K110" s="750" t="s">
        <v>784</v>
      </c>
      <c r="L110" s="753">
        <v>304.65000000000003</v>
      </c>
      <c r="M110" s="753">
        <v>1</v>
      </c>
      <c r="N110" s="754">
        <v>304.65000000000003</v>
      </c>
    </row>
    <row r="111" spans="1:14" ht="14.45" customHeight="1" x14ac:dyDescent="0.2">
      <c r="A111" s="748" t="s">
        <v>572</v>
      </c>
      <c r="B111" s="749" t="s">
        <v>573</v>
      </c>
      <c r="C111" s="750" t="s">
        <v>586</v>
      </c>
      <c r="D111" s="751" t="s">
        <v>587</v>
      </c>
      <c r="E111" s="752">
        <v>50113001</v>
      </c>
      <c r="F111" s="751" t="s">
        <v>603</v>
      </c>
      <c r="G111" s="750" t="s">
        <v>604</v>
      </c>
      <c r="H111" s="750">
        <v>208466</v>
      </c>
      <c r="I111" s="750">
        <v>208466</v>
      </c>
      <c r="J111" s="750" t="s">
        <v>785</v>
      </c>
      <c r="K111" s="750" t="s">
        <v>786</v>
      </c>
      <c r="L111" s="753">
        <v>792.77</v>
      </c>
      <c r="M111" s="753">
        <v>1</v>
      </c>
      <c r="N111" s="754">
        <v>792.77</v>
      </c>
    </row>
    <row r="112" spans="1:14" ht="14.45" customHeight="1" x14ac:dyDescent="0.2">
      <c r="A112" s="748" t="s">
        <v>572</v>
      </c>
      <c r="B112" s="749" t="s">
        <v>573</v>
      </c>
      <c r="C112" s="750" t="s">
        <v>586</v>
      </c>
      <c r="D112" s="751" t="s">
        <v>587</v>
      </c>
      <c r="E112" s="752">
        <v>50113001</v>
      </c>
      <c r="F112" s="751" t="s">
        <v>603</v>
      </c>
      <c r="G112" s="750" t="s">
        <v>604</v>
      </c>
      <c r="H112" s="750">
        <v>394712</v>
      </c>
      <c r="I112" s="750">
        <v>0</v>
      </c>
      <c r="J112" s="750" t="s">
        <v>787</v>
      </c>
      <c r="K112" s="750" t="s">
        <v>788</v>
      </c>
      <c r="L112" s="753">
        <v>28.75</v>
      </c>
      <c r="M112" s="753">
        <v>132</v>
      </c>
      <c r="N112" s="754">
        <v>3795</v>
      </c>
    </row>
    <row r="113" spans="1:14" ht="14.45" customHeight="1" x14ac:dyDescent="0.2">
      <c r="A113" s="748" t="s">
        <v>572</v>
      </c>
      <c r="B113" s="749" t="s">
        <v>573</v>
      </c>
      <c r="C113" s="750" t="s">
        <v>586</v>
      </c>
      <c r="D113" s="751" t="s">
        <v>587</v>
      </c>
      <c r="E113" s="752">
        <v>50113001</v>
      </c>
      <c r="F113" s="751" t="s">
        <v>603</v>
      </c>
      <c r="G113" s="750" t="s">
        <v>611</v>
      </c>
      <c r="H113" s="750">
        <v>178682</v>
      </c>
      <c r="I113" s="750">
        <v>178682</v>
      </c>
      <c r="J113" s="750" t="s">
        <v>789</v>
      </c>
      <c r="K113" s="750" t="s">
        <v>790</v>
      </c>
      <c r="L113" s="753">
        <v>43.709999999999994</v>
      </c>
      <c r="M113" s="753">
        <v>1</v>
      </c>
      <c r="N113" s="754">
        <v>43.709999999999994</v>
      </c>
    </row>
    <row r="114" spans="1:14" ht="14.45" customHeight="1" x14ac:dyDescent="0.2">
      <c r="A114" s="748" t="s">
        <v>572</v>
      </c>
      <c r="B114" s="749" t="s">
        <v>573</v>
      </c>
      <c r="C114" s="750" t="s">
        <v>586</v>
      </c>
      <c r="D114" s="751" t="s">
        <v>587</v>
      </c>
      <c r="E114" s="752">
        <v>50113001</v>
      </c>
      <c r="F114" s="751" t="s">
        <v>603</v>
      </c>
      <c r="G114" s="750" t="s">
        <v>604</v>
      </c>
      <c r="H114" s="750">
        <v>102486</v>
      </c>
      <c r="I114" s="750">
        <v>2486</v>
      </c>
      <c r="J114" s="750" t="s">
        <v>791</v>
      </c>
      <c r="K114" s="750" t="s">
        <v>792</v>
      </c>
      <c r="L114" s="753">
        <v>123.1</v>
      </c>
      <c r="M114" s="753">
        <v>8</v>
      </c>
      <c r="N114" s="754">
        <v>984.8</v>
      </c>
    </row>
    <row r="115" spans="1:14" ht="14.45" customHeight="1" x14ac:dyDescent="0.2">
      <c r="A115" s="748" t="s">
        <v>572</v>
      </c>
      <c r="B115" s="749" t="s">
        <v>573</v>
      </c>
      <c r="C115" s="750" t="s">
        <v>586</v>
      </c>
      <c r="D115" s="751" t="s">
        <v>587</v>
      </c>
      <c r="E115" s="752">
        <v>50113001</v>
      </c>
      <c r="F115" s="751" t="s">
        <v>603</v>
      </c>
      <c r="G115" s="750" t="s">
        <v>604</v>
      </c>
      <c r="H115" s="750">
        <v>900881</v>
      </c>
      <c r="I115" s="750">
        <v>0</v>
      </c>
      <c r="J115" s="750" t="s">
        <v>793</v>
      </c>
      <c r="K115" s="750" t="s">
        <v>574</v>
      </c>
      <c r="L115" s="753">
        <v>149.72304540358999</v>
      </c>
      <c r="M115" s="753">
        <v>1</v>
      </c>
      <c r="N115" s="754">
        <v>149.72304540358999</v>
      </c>
    </row>
    <row r="116" spans="1:14" ht="14.45" customHeight="1" x14ac:dyDescent="0.2">
      <c r="A116" s="748" t="s">
        <v>572</v>
      </c>
      <c r="B116" s="749" t="s">
        <v>573</v>
      </c>
      <c r="C116" s="750" t="s">
        <v>586</v>
      </c>
      <c r="D116" s="751" t="s">
        <v>587</v>
      </c>
      <c r="E116" s="752">
        <v>50113001</v>
      </c>
      <c r="F116" s="751" t="s">
        <v>603</v>
      </c>
      <c r="G116" s="750" t="s">
        <v>604</v>
      </c>
      <c r="H116" s="750">
        <v>500326</v>
      </c>
      <c r="I116" s="750">
        <v>1000</v>
      </c>
      <c r="J116" s="750" t="s">
        <v>794</v>
      </c>
      <c r="K116" s="750" t="s">
        <v>574</v>
      </c>
      <c r="L116" s="753">
        <v>155.23702203055188</v>
      </c>
      <c r="M116" s="753">
        <v>1</v>
      </c>
      <c r="N116" s="754">
        <v>155.23702203055188</v>
      </c>
    </row>
    <row r="117" spans="1:14" ht="14.45" customHeight="1" x14ac:dyDescent="0.2">
      <c r="A117" s="748" t="s">
        <v>572</v>
      </c>
      <c r="B117" s="749" t="s">
        <v>573</v>
      </c>
      <c r="C117" s="750" t="s">
        <v>586</v>
      </c>
      <c r="D117" s="751" t="s">
        <v>587</v>
      </c>
      <c r="E117" s="752">
        <v>50113001</v>
      </c>
      <c r="F117" s="751" t="s">
        <v>603</v>
      </c>
      <c r="G117" s="750" t="s">
        <v>604</v>
      </c>
      <c r="H117" s="750">
        <v>921524</v>
      </c>
      <c r="I117" s="750">
        <v>0</v>
      </c>
      <c r="J117" s="750" t="s">
        <v>795</v>
      </c>
      <c r="K117" s="750" t="s">
        <v>574</v>
      </c>
      <c r="L117" s="753">
        <v>212.28582741670161</v>
      </c>
      <c r="M117" s="753">
        <v>1</v>
      </c>
      <c r="N117" s="754">
        <v>212.28582741670161</v>
      </c>
    </row>
    <row r="118" spans="1:14" ht="14.45" customHeight="1" x14ac:dyDescent="0.2">
      <c r="A118" s="748" t="s">
        <v>572</v>
      </c>
      <c r="B118" s="749" t="s">
        <v>573</v>
      </c>
      <c r="C118" s="750" t="s">
        <v>586</v>
      </c>
      <c r="D118" s="751" t="s">
        <v>587</v>
      </c>
      <c r="E118" s="752">
        <v>50113001</v>
      </c>
      <c r="F118" s="751" t="s">
        <v>603</v>
      </c>
      <c r="G118" s="750" t="s">
        <v>604</v>
      </c>
      <c r="H118" s="750">
        <v>900321</v>
      </c>
      <c r="I118" s="750">
        <v>0</v>
      </c>
      <c r="J118" s="750" t="s">
        <v>796</v>
      </c>
      <c r="K118" s="750" t="s">
        <v>574</v>
      </c>
      <c r="L118" s="753">
        <v>228.48689247437096</v>
      </c>
      <c r="M118" s="753">
        <v>1</v>
      </c>
      <c r="N118" s="754">
        <v>228.48689247437096</v>
      </c>
    </row>
    <row r="119" spans="1:14" ht="14.45" customHeight="1" x14ac:dyDescent="0.2">
      <c r="A119" s="748" t="s">
        <v>572</v>
      </c>
      <c r="B119" s="749" t="s">
        <v>573</v>
      </c>
      <c r="C119" s="750" t="s">
        <v>586</v>
      </c>
      <c r="D119" s="751" t="s">
        <v>587</v>
      </c>
      <c r="E119" s="752">
        <v>50113001</v>
      </c>
      <c r="F119" s="751" t="s">
        <v>603</v>
      </c>
      <c r="G119" s="750" t="s">
        <v>604</v>
      </c>
      <c r="H119" s="750">
        <v>501066</v>
      </c>
      <c r="I119" s="750">
        <v>0</v>
      </c>
      <c r="J119" s="750" t="s">
        <v>797</v>
      </c>
      <c r="K119" s="750" t="s">
        <v>798</v>
      </c>
      <c r="L119" s="753">
        <v>658.53295335600887</v>
      </c>
      <c r="M119" s="753">
        <v>2</v>
      </c>
      <c r="N119" s="754">
        <v>1317.0659067120177</v>
      </c>
    </row>
    <row r="120" spans="1:14" ht="14.45" customHeight="1" x14ac:dyDescent="0.2">
      <c r="A120" s="748" t="s">
        <v>572</v>
      </c>
      <c r="B120" s="749" t="s">
        <v>573</v>
      </c>
      <c r="C120" s="750" t="s">
        <v>586</v>
      </c>
      <c r="D120" s="751" t="s">
        <v>587</v>
      </c>
      <c r="E120" s="752">
        <v>50113001</v>
      </c>
      <c r="F120" s="751" t="s">
        <v>603</v>
      </c>
      <c r="G120" s="750" t="s">
        <v>604</v>
      </c>
      <c r="H120" s="750">
        <v>900012</v>
      </c>
      <c r="I120" s="750">
        <v>0</v>
      </c>
      <c r="J120" s="750" t="s">
        <v>799</v>
      </c>
      <c r="K120" s="750" t="s">
        <v>574</v>
      </c>
      <c r="L120" s="753">
        <v>55.33048612005755</v>
      </c>
      <c r="M120" s="753">
        <v>1</v>
      </c>
      <c r="N120" s="754">
        <v>55.33048612005755</v>
      </c>
    </row>
    <row r="121" spans="1:14" ht="14.45" customHeight="1" x14ac:dyDescent="0.2">
      <c r="A121" s="748" t="s">
        <v>572</v>
      </c>
      <c r="B121" s="749" t="s">
        <v>573</v>
      </c>
      <c r="C121" s="750" t="s">
        <v>586</v>
      </c>
      <c r="D121" s="751" t="s">
        <v>587</v>
      </c>
      <c r="E121" s="752">
        <v>50113001</v>
      </c>
      <c r="F121" s="751" t="s">
        <v>603</v>
      </c>
      <c r="G121" s="750" t="s">
        <v>604</v>
      </c>
      <c r="H121" s="750">
        <v>920376</v>
      </c>
      <c r="I121" s="750">
        <v>0</v>
      </c>
      <c r="J121" s="750" t="s">
        <v>800</v>
      </c>
      <c r="K121" s="750" t="s">
        <v>574</v>
      </c>
      <c r="L121" s="753">
        <v>69.510742113890387</v>
      </c>
      <c r="M121" s="753">
        <v>8</v>
      </c>
      <c r="N121" s="754">
        <v>556.0859369111231</v>
      </c>
    </row>
    <row r="122" spans="1:14" ht="14.45" customHeight="1" x14ac:dyDescent="0.2">
      <c r="A122" s="748" t="s">
        <v>572</v>
      </c>
      <c r="B122" s="749" t="s">
        <v>573</v>
      </c>
      <c r="C122" s="750" t="s">
        <v>586</v>
      </c>
      <c r="D122" s="751" t="s">
        <v>587</v>
      </c>
      <c r="E122" s="752">
        <v>50113001</v>
      </c>
      <c r="F122" s="751" t="s">
        <v>603</v>
      </c>
      <c r="G122" s="750" t="s">
        <v>604</v>
      </c>
      <c r="H122" s="750">
        <v>920378</v>
      </c>
      <c r="I122" s="750">
        <v>0</v>
      </c>
      <c r="J122" s="750" t="s">
        <v>801</v>
      </c>
      <c r="K122" s="750" t="s">
        <v>574</v>
      </c>
      <c r="L122" s="753">
        <v>90.955972729979365</v>
      </c>
      <c r="M122" s="753">
        <v>9</v>
      </c>
      <c r="N122" s="754">
        <v>818.60375456981433</v>
      </c>
    </row>
    <row r="123" spans="1:14" ht="14.45" customHeight="1" x14ac:dyDescent="0.2">
      <c r="A123" s="748" t="s">
        <v>572</v>
      </c>
      <c r="B123" s="749" t="s">
        <v>573</v>
      </c>
      <c r="C123" s="750" t="s">
        <v>586</v>
      </c>
      <c r="D123" s="751" t="s">
        <v>587</v>
      </c>
      <c r="E123" s="752">
        <v>50113001</v>
      </c>
      <c r="F123" s="751" t="s">
        <v>603</v>
      </c>
      <c r="G123" s="750" t="s">
        <v>604</v>
      </c>
      <c r="H123" s="750">
        <v>900071</v>
      </c>
      <c r="I123" s="750">
        <v>0</v>
      </c>
      <c r="J123" s="750" t="s">
        <v>802</v>
      </c>
      <c r="K123" s="750" t="s">
        <v>574</v>
      </c>
      <c r="L123" s="753">
        <v>156.58844038742652</v>
      </c>
      <c r="M123" s="753">
        <v>6</v>
      </c>
      <c r="N123" s="754">
        <v>939.53064232455904</v>
      </c>
    </row>
    <row r="124" spans="1:14" ht="14.45" customHeight="1" x14ac:dyDescent="0.2">
      <c r="A124" s="748" t="s">
        <v>572</v>
      </c>
      <c r="B124" s="749" t="s">
        <v>573</v>
      </c>
      <c r="C124" s="750" t="s">
        <v>586</v>
      </c>
      <c r="D124" s="751" t="s">
        <v>587</v>
      </c>
      <c r="E124" s="752">
        <v>50113001</v>
      </c>
      <c r="F124" s="751" t="s">
        <v>603</v>
      </c>
      <c r="G124" s="750" t="s">
        <v>604</v>
      </c>
      <c r="H124" s="750">
        <v>930095</v>
      </c>
      <c r="I124" s="750">
        <v>0</v>
      </c>
      <c r="J124" s="750" t="s">
        <v>803</v>
      </c>
      <c r="K124" s="750" t="s">
        <v>574</v>
      </c>
      <c r="L124" s="753">
        <v>48.975741783712699</v>
      </c>
      <c r="M124" s="753">
        <v>6</v>
      </c>
      <c r="N124" s="754">
        <v>293.85445070227621</v>
      </c>
    </row>
    <row r="125" spans="1:14" ht="14.45" customHeight="1" x14ac:dyDescent="0.2">
      <c r="A125" s="748" t="s">
        <v>572</v>
      </c>
      <c r="B125" s="749" t="s">
        <v>573</v>
      </c>
      <c r="C125" s="750" t="s">
        <v>586</v>
      </c>
      <c r="D125" s="751" t="s">
        <v>587</v>
      </c>
      <c r="E125" s="752">
        <v>50113001</v>
      </c>
      <c r="F125" s="751" t="s">
        <v>603</v>
      </c>
      <c r="G125" s="750" t="s">
        <v>604</v>
      </c>
      <c r="H125" s="750">
        <v>188217</v>
      </c>
      <c r="I125" s="750">
        <v>88217</v>
      </c>
      <c r="J125" s="750" t="s">
        <v>804</v>
      </c>
      <c r="K125" s="750" t="s">
        <v>805</v>
      </c>
      <c r="L125" s="753">
        <v>128.39333333333335</v>
      </c>
      <c r="M125" s="753">
        <v>3</v>
      </c>
      <c r="N125" s="754">
        <v>385.18</v>
      </c>
    </row>
    <row r="126" spans="1:14" ht="14.45" customHeight="1" x14ac:dyDescent="0.2">
      <c r="A126" s="748" t="s">
        <v>572</v>
      </c>
      <c r="B126" s="749" t="s">
        <v>573</v>
      </c>
      <c r="C126" s="750" t="s">
        <v>586</v>
      </c>
      <c r="D126" s="751" t="s">
        <v>587</v>
      </c>
      <c r="E126" s="752">
        <v>50113001</v>
      </c>
      <c r="F126" s="751" t="s">
        <v>603</v>
      </c>
      <c r="G126" s="750" t="s">
        <v>604</v>
      </c>
      <c r="H126" s="750">
        <v>188219</v>
      </c>
      <c r="I126" s="750">
        <v>88219</v>
      </c>
      <c r="J126" s="750" t="s">
        <v>806</v>
      </c>
      <c r="K126" s="750" t="s">
        <v>807</v>
      </c>
      <c r="L126" s="753">
        <v>141.44999999999996</v>
      </c>
      <c r="M126" s="753">
        <v>1</v>
      </c>
      <c r="N126" s="754">
        <v>141.44999999999996</v>
      </c>
    </row>
    <row r="127" spans="1:14" ht="14.45" customHeight="1" x14ac:dyDescent="0.2">
      <c r="A127" s="748" t="s">
        <v>572</v>
      </c>
      <c r="B127" s="749" t="s">
        <v>573</v>
      </c>
      <c r="C127" s="750" t="s">
        <v>586</v>
      </c>
      <c r="D127" s="751" t="s">
        <v>587</v>
      </c>
      <c r="E127" s="752">
        <v>50113001</v>
      </c>
      <c r="F127" s="751" t="s">
        <v>603</v>
      </c>
      <c r="G127" s="750" t="s">
        <v>604</v>
      </c>
      <c r="H127" s="750">
        <v>203092</v>
      </c>
      <c r="I127" s="750">
        <v>203092</v>
      </c>
      <c r="J127" s="750" t="s">
        <v>808</v>
      </c>
      <c r="K127" s="750" t="s">
        <v>809</v>
      </c>
      <c r="L127" s="753">
        <v>150.42500000000001</v>
      </c>
      <c r="M127" s="753">
        <v>2</v>
      </c>
      <c r="N127" s="754">
        <v>300.85000000000002</v>
      </c>
    </row>
    <row r="128" spans="1:14" ht="14.45" customHeight="1" x14ac:dyDescent="0.2">
      <c r="A128" s="748" t="s">
        <v>572</v>
      </c>
      <c r="B128" s="749" t="s">
        <v>573</v>
      </c>
      <c r="C128" s="750" t="s">
        <v>586</v>
      </c>
      <c r="D128" s="751" t="s">
        <v>587</v>
      </c>
      <c r="E128" s="752">
        <v>50113001</v>
      </c>
      <c r="F128" s="751" t="s">
        <v>603</v>
      </c>
      <c r="G128" s="750" t="s">
        <v>604</v>
      </c>
      <c r="H128" s="750">
        <v>218236</v>
      </c>
      <c r="I128" s="750">
        <v>218236</v>
      </c>
      <c r="J128" s="750" t="s">
        <v>810</v>
      </c>
      <c r="K128" s="750" t="s">
        <v>811</v>
      </c>
      <c r="L128" s="753">
        <v>60.28</v>
      </c>
      <c r="M128" s="753">
        <v>1</v>
      </c>
      <c r="N128" s="754">
        <v>60.28</v>
      </c>
    </row>
    <row r="129" spans="1:14" ht="14.45" customHeight="1" x14ac:dyDescent="0.2">
      <c r="A129" s="748" t="s">
        <v>572</v>
      </c>
      <c r="B129" s="749" t="s">
        <v>573</v>
      </c>
      <c r="C129" s="750" t="s">
        <v>586</v>
      </c>
      <c r="D129" s="751" t="s">
        <v>587</v>
      </c>
      <c r="E129" s="752">
        <v>50113001</v>
      </c>
      <c r="F129" s="751" t="s">
        <v>603</v>
      </c>
      <c r="G129" s="750" t="s">
        <v>604</v>
      </c>
      <c r="H129" s="750">
        <v>218233</v>
      </c>
      <c r="I129" s="750">
        <v>218233</v>
      </c>
      <c r="J129" s="750" t="s">
        <v>812</v>
      </c>
      <c r="K129" s="750" t="s">
        <v>813</v>
      </c>
      <c r="L129" s="753">
        <v>60.16</v>
      </c>
      <c r="M129" s="753">
        <v>1</v>
      </c>
      <c r="N129" s="754">
        <v>60.16</v>
      </c>
    </row>
    <row r="130" spans="1:14" ht="14.45" customHeight="1" x14ac:dyDescent="0.2">
      <c r="A130" s="748" t="s">
        <v>572</v>
      </c>
      <c r="B130" s="749" t="s">
        <v>573</v>
      </c>
      <c r="C130" s="750" t="s">
        <v>586</v>
      </c>
      <c r="D130" s="751" t="s">
        <v>587</v>
      </c>
      <c r="E130" s="752">
        <v>50113001</v>
      </c>
      <c r="F130" s="751" t="s">
        <v>603</v>
      </c>
      <c r="G130" s="750" t="s">
        <v>604</v>
      </c>
      <c r="H130" s="750">
        <v>105693</v>
      </c>
      <c r="I130" s="750">
        <v>5693</v>
      </c>
      <c r="J130" s="750" t="s">
        <v>814</v>
      </c>
      <c r="K130" s="750" t="s">
        <v>815</v>
      </c>
      <c r="L130" s="753">
        <v>81.759999999999991</v>
      </c>
      <c r="M130" s="753">
        <v>2</v>
      </c>
      <c r="N130" s="754">
        <v>163.51999999999998</v>
      </c>
    </row>
    <row r="131" spans="1:14" ht="14.45" customHeight="1" x14ac:dyDescent="0.2">
      <c r="A131" s="748" t="s">
        <v>572</v>
      </c>
      <c r="B131" s="749" t="s">
        <v>573</v>
      </c>
      <c r="C131" s="750" t="s">
        <v>586</v>
      </c>
      <c r="D131" s="751" t="s">
        <v>587</v>
      </c>
      <c r="E131" s="752">
        <v>50113001</v>
      </c>
      <c r="F131" s="751" t="s">
        <v>603</v>
      </c>
      <c r="G131" s="750" t="s">
        <v>604</v>
      </c>
      <c r="H131" s="750">
        <v>185512</v>
      </c>
      <c r="I131" s="750">
        <v>185512</v>
      </c>
      <c r="J131" s="750" t="s">
        <v>816</v>
      </c>
      <c r="K131" s="750" t="s">
        <v>817</v>
      </c>
      <c r="L131" s="753">
        <v>74.150000000000006</v>
      </c>
      <c r="M131" s="753">
        <v>2</v>
      </c>
      <c r="N131" s="754">
        <v>148.30000000000001</v>
      </c>
    </row>
    <row r="132" spans="1:14" ht="14.45" customHeight="1" x14ac:dyDescent="0.2">
      <c r="A132" s="748" t="s">
        <v>572</v>
      </c>
      <c r="B132" s="749" t="s">
        <v>573</v>
      </c>
      <c r="C132" s="750" t="s">
        <v>586</v>
      </c>
      <c r="D132" s="751" t="s">
        <v>587</v>
      </c>
      <c r="E132" s="752">
        <v>50113001</v>
      </c>
      <c r="F132" s="751" t="s">
        <v>603</v>
      </c>
      <c r="G132" s="750" t="s">
        <v>604</v>
      </c>
      <c r="H132" s="750">
        <v>67558</v>
      </c>
      <c r="I132" s="750">
        <v>67558</v>
      </c>
      <c r="J132" s="750" t="s">
        <v>818</v>
      </c>
      <c r="K132" s="750" t="s">
        <v>819</v>
      </c>
      <c r="L132" s="753">
        <v>42.72</v>
      </c>
      <c r="M132" s="753">
        <v>4</v>
      </c>
      <c r="N132" s="754">
        <v>170.88</v>
      </c>
    </row>
    <row r="133" spans="1:14" ht="14.45" customHeight="1" x14ac:dyDescent="0.2">
      <c r="A133" s="748" t="s">
        <v>572</v>
      </c>
      <c r="B133" s="749" t="s">
        <v>573</v>
      </c>
      <c r="C133" s="750" t="s">
        <v>586</v>
      </c>
      <c r="D133" s="751" t="s">
        <v>587</v>
      </c>
      <c r="E133" s="752">
        <v>50113001</v>
      </c>
      <c r="F133" s="751" t="s">
        <v>603</v>
      </c>
      <c r="G133" s="750" t="s">
        <v>604</v>
      </c>
      <c r="H133" s="750">
        <v>100498</v>
      </c>
      <c r="I133" s="750">
        <v>498</v>
      </c>
      <c r="J133" s="750" t="s">
        <v>820</v>
      </c>
      <c r="K133" s="750" t="s">
        <v>821</v>
      </c>
      <c r="L133" s="753">
        <v>108.75</v>
      </c>
      <c r="M133" s="753">
        <v>3</v>
      </c>
      <c r="N133" s="754">
        <v>326.25</v>
      </c>
    </row>
    <row r="134" spans="1:14" ht="14.45" customHeight="1" x14ac:dyDescent="0.2">
      <c r="A134" s="748" t="s">
        <v>572</v>
      </c>
      <c r="B134" s="749" t="s">
        <v>573</v>
      </c>
      <c r="C134" s="750" t="s">
        <v>586</v>
      </c>
      <c r="D134" s="751" t="s">
        <v>587</v>
      </c>
      <c r="E134" s="752">
        <v>50113001</v>
      </c>
      <c r="F134" s="751" t="s">
        <v>603</v>
      </c>
      <c r="G134" s="750" t="s">
        <v>604</v>
      </c>
      <c r="H134" s="750">
        <v>237329</v>
      </c>
      <c r="I134" s="750">
        <v>237329</v>
      </c>
      <c r="J134" s="750" t="s">
        <v>820</v>
      </c>
      <c r="K134" s="750" t="s">
        <v>821</v>
      </c>
      <c r="L134" s="753">
        <v>108.64000000000003</v>
      </c>
      <c r="M134" s="753">
        <v>2</v>
      </c>
      <c r="N134" s="754">
        <v>217.28000000000006</v>
      </c>
    </row>
    <row r="135" spans="1:14" ht="14.45" customHeight="1" x14ac:dyDescent="0.2">
      <c r="A135" s="748" t="s">
        <v>572</v>
      </c>
      <c r="B135" s="749" t="s">
        <v>573</v>
      </c>
      <c r="C135" s="750" t="s">
        <v>586</v>
      </c>
      <c r="D135" s="751" t="s">
        <v>587</v>
      </c>
      <c r="E135" s="752">
        <v>50113001</v>
      </c>
      <c r="F135" s="751" t="s">
        <v>603</v>
      </c>
      <c r="G135" s="750" t="s">
        <v>604</v>
      </c>
      <c r="H135" s="750">
        <v>234736</v>
      </c>
      <c r="I135" s="750">
        <v>234736</v>
      </c>
      <c r="J135" s="750" t="s">
        <v>822</v>
      </c>
      <c r="K135" s="750" t="s">
        <v>823</v>
      </c>
      <c r="L135" s="753">
        <v>120.58250000000002</v>
      </c>
      <c r="M135" s="753">
        <v>4</v>
      </c>
      <c r="N135" s="754">
        <v>482.3300000000001</v>
      </c>
    </row>
    <row r="136" spans="1:14" ht="14.45" customHeight="1" x14ac:dyDescent="0.2">
      <c r="A136" s="748" t="s">
        <v>572</v>
      </c>
      <c r="B136" s="749" t="s">
        <v>573</v>
      </c>
      <c r="C136" s="750" t="s">
        <v>586</v>
      </c>
      <c r="D136" s="751" t="s">
        <v>587</v>
      </c>
      <c r="E136" s="752">
        <v>50113001</v>
      </c>
      <c r="F136" s="751" t="s">
        <v>603</v>
      </c>
      <c r="G136" s="750" t="s">
        <v>604</v>
      </c>
      <c r="H136" s="750">
        <v>215978</v>
      </c>
      <c r="I136" s="750">
        <v>215978</v>
      </c>
      <c r="J136" s="750" t="s">
        <v>822</v>
      </c>
      <c r="K136" s="750" t="s">
        <v>823</v>
      </c>
      <c r="L136" s="753">
        <v>120.68000000000005</v>
      </c>
      <c r="M136" s="753">
        <v>2</v>
      </c>
      <c r="N136" s="754">
        <v>241.3600000000001</v>
      </c>
    </row>
    <row r="137" spans="1:14" ht="14.45" customHeight="1" x14ac:dyDescent="0.2">
      <c r="A137" s="748" t="s">
        <v>572</v>
      </c>
      <c r="B137" s="749" t="s">
        <v>573</v>
      </c>
      <c r="C137" s="750" t="s">
        <v>586</v>
      </c>
      <c r="D137" s="751" t="s">
        <v>587</v>
      </c>
      <c r="E137" s="752">
        <v>50113001</v>
      </c>
      <c r="F137" s="751" t="s">
        <v>603</v>
      </c>
      <c r="G137" s="750" t="s">
        <v>604</v>
      </c>
      <c r="H137" s="750">
        <v>225169</v>
      </c>
      <c r="I137" s="750">
        <v>225169</v>
      </c>
      <c r="J137" s="750" t="s">
        <v>824</v>
      </c>
      <c r="K137" s="750" t="s">
        <v>825</v>
      </c>
      <c r="L137" s="753">
        <v>44.45000000000001</v>
      </c>
      <c r="M137" s="753">
        <v>3</v>
      </c>
      <c r="N137" s="754">
        <v>133.35000000000002</v>
      </c>
    </row>
    <row r="138" spans="1:14" ht="14.45" customHeight="1" x14ac:dyDescent="0.2">
      <c r="A138" s="748" t="s">
        <v>572</v>
      </c>
      <c r="B138" s="749" t="s">
        <v>573</v>
      </c>
      <c r="C138" s="750" t="s">
        <v>586</v>
      </c>
      <c r="D138" s="751" t="s">
        <v>587</v>
      </c>
      <c r="E138" s="752">
        <v>50113001</v>
      </c>
      <c r="F138" s="751" t="s">
        <v>603</v>
      </c>
      <c r="G138" s="750" t="s">
        <v>604</v>
      </c>
      <c r="H138" s="750">
        <v>100502</v>
      </c>
      <c r="I138" s="750">
        <v>502</v>
      </c>
      <c r="J138" s="750" t="s">
        <v>826</v>
      </c>
      <c r="K138" s="750" t="s">
        <v>827</v>
      </c>
      <c r="L138" s="753">
        <v>268.93999999999994</v>
      </c>
      <c r="M138" s="753">
        <v>1</v>
      </c>
      <c r="N138" s="754">
        <v>268.93999999999994</v>
      </c>
    </row>
    <row r="139" spans="1:14" ht="14.45" customHeight="1" x14ac:dyDescent="0.2">
      <c r="A139" s="748" t="s">
        <v>572</v>
      </c>
      <c r="B139" s="749" t="s">
        <v>573</v>
      </c>
      <c r="C139" s="750" t="s">
        <v>586</v>
      </c>
      <c r="D139" s="751" t="s">
        <v>587</v>
      </c>
      <c r="E139" s="752">
        <v>50113001</v>
      </c>
      <c r="F139" s="751" t="s">
        <v>603</v>
      </c>
      <c r="G139" s="750" t="s">
        <v>604</v>
      </c>
      <c r="H139" s="750">
        <v>102684</v>
      </c>
      <c r="I139" s="750">
        <v>2684</v>
      </c>
      <c r="J139" s="750" t="s">
        <v>826</v>
      </c>
      <c r="K139" s="750" t="s">
        <v>828</v>
      </c>
      <c r="L139" s="753">
        <v>108.66636363636363</v>
      </c>
      <c r="M139" s="753">
        <v>11</v>
      </c>
      <c r="N139" s="754">
        <v>1195.33</v>
      </c>
    </row>
    <row r="140" spans="1:14" ht="14.45" customHeight="1" x14ac:dyDescent="0.2">
      <c r="A140" s="748" t="s">
        <v>572</v>
      </c>
      <c r="B140" s="749" t="s">
        <v>573</v>
      </c>
      <c r="C140" s="750" t="s">
        <v>586</v>
      </c>
      <c r="D140" s="751" t="s">
        <v>587</v>
      </c>
      <c r="E140" s="752">
        <v>50113001</v>
      </c>
      <c r="F140" s="751" t="s">
        <v>603</v>
      </c>
      <c r="G140" s="750" t="s">
        <v>574</v>
      </c>
      <c r="H140" s="750">
        <v>216736</v>
      </c>
      <c r="I140" s="750">
        <v>216736</v>
      </c>
      <c r="J140" s="750" t="s">
        <v>829</v>
      </c>
      <c r="K140" s="750" t="s">
        <v>830</v>
      </c>
      <c r="L140" s="753">
        <v>193.54000000000002</v>
      </c>
      <c r="M140" s="753">
        <v>2</v>
      </c>
      <c r="N140" s="754">
        <v>387.08000000000004</v>
      </c>
    </row>
    <row r="141" spans="1:14" ht="14.45" customHeight="1" x14ac:dyDescent="0.2">
      <c r="A141" s="748" t="s">
        <v>572</v>
      </c>
      <c r="B141" s="749" t="s">
        <v>573</v>
      </c>
      <c r="C141" s="750" t="s">
        <v>586</v>
      </c>
      <c r="D141" s="751" t="s">
        <v>587</v>
      </c>
      <c r="E141" s="752">
        <v>50113001</v>
      </c>
      <c r="F141" s="751" t="s">
        <v>603</v>
      </c>
      <c r="G141" s="750" t="s">
        <v>574</v>
      </c>
      <c r="H141" s="750">
        <v>205931</v>
      </c>
      <c r="I141" s="750">
        <v>205931</v>
      </c>
      <c r="J141" s="750" t="s">
        <v>831</v>
      </c>
      <c r="K141" s="750" t="s">
        <v>832</v>
      </c>
      <c r="L141" s="753">
        <v>72.949999999999989</v>
      </c>
      <c r="M141" s="753">
        <v>4</v>
      </c>
      <c r="N141" s="754">
        <v>291.79999999999995</v>
      </c>
    </row>
    <row r="142" spans="1:14" ht="14.45" customHeight="1" x14ac:dyDescent="0.2">
      <c r="A142" s="748" t="s">
        <v>572</v>
      </c>
      <c r="B142" s="749" t="s">
        <v>573</v>
      </c>
      <c r="C142" s="750" t="s">
        <v>586</v>
      </c>
      <c r="D142" s="751" t="s">
        <v>587</v>
      </c>
      <c r="E142" s="752">
        <v>50113001</v>
      </c>
      <c r="F142" s="751" t="s">
        <v>603</v>
      </c>
      <c r="G142" s="750" t="s">
        <v>604</v>
      </c>
      <c r="H142" s="750">
        <v>142476</v>
      </c>
      <c r="I142" s="750">
        <v>42476</v>
      </c>
      <c r="J142" s="750" t="s">
        <v>833</v>
      </c>
      <c r="K142" s="750" t="s">
        <v>834</v>
      </c>
      <c r="L142" s="753">
        <v>255.00000000000006</v>
      </c>
      <c r="M142" s="753">
        <v>1</v>
      </c>
      <c r="N142" s="754">
        <v>255.00000000000006</v>
      </c>
    </row>
    <row r="143" spans="1:14" ht="14.45" customHeight="1" x14ac:dyDescent="0.2">
      <c r="A143" s="748" t="s">
        <v>572</v>
      </c>
      <c r="B143" s="749" t="s">
        <v>573</v>
      </c>
      <c r="C143" s="750" t="s">
        <v>586</v>
      </c>
      <c r="D143" s="751" t="s">
        <v>587</v>
      </c>
      <c r="E143" s="752">
        <v>50113001</v>
      </c>
      <c r="F143" s="751" t="s">
        <v>603</v>
      </c>
      <c r="G143" s="750" t="s">
        <v>611</v>
      </c>
      <c r="H143" s="750">
        <v>170760</v>
      </c>
      <c r="I143" s="750">
        <v>170760</v>
      </c>
      <c r="J143" s="750" t="s">
        <v>835</v>
      </c>
      <c r="K143" s="750" t="s">
        <v>836</v>
      </c>
      <c r="L143" s="753">
        <v>105.095</v>
      </c>
      <c r="M143" s="753">
        <v>2</v>
      </c>
      <c r="N143" s="754">
        <v>210.19</v>
      </c>
    </row>
    <row r="144" spans="1:14" ht="14.45" customHeight="1" x14ac:dyDescent="0.2">
      <c r="A144" s="748" t="s">
        <v>572</v>
      </c>
      <c r="B144" s="749" t="s">
        <v>573</v>
      </c>
      <c r="C144" s="750" t="s">
        <v>586</v>
      </c>
      <c r="D144" s="751" t="s">
        <v>587</v>
      </c>
      <c r="E144" s="752">
        <v>50113001</v>
      </c>
      <c r="F144" s="751" t="s">
        <v>603</v>
      </c>
      <c r="G144" s="750" t="s">
        <v>604</v>
      </c>
      <c r="H144" s="750">
        <v>223159</v>
      </c>
      <c r="I144" s="750">
        <v>223159</v>
      </c>
      <c r="J144" s="750" t="s">
        <v>837</v>
      </c>
      <c r="K144" s="750" t="s">
        <v>838</v>
      </c>
      <c r="L144" s="753">
        <v>74.325000000000017</v>
      </c>
      <c r="M144" s="753">
        <v>10</v>
      </c>
      <c r="N144" s="754">
        <v>743.25000000000011</v>
      </c>
    </row>
    <row r="145" spans="1:14" ht="14.45" customHeight="1" x14ac:dyDescent="0.2">
      <c r="A145" s="748" t="s">
        <v>572</v>
      </c>
      <c r="B145" s="749" t="s">
        <v>573</v>
      </c>
      <c r="C145" s="750" t="s">
        <v>586</v>
      </c>
      <c r="D145" s="751" t="s">
        <v>587</v>
      </c>
      <c r="E145" s="752">
        <v>50113001</v>
      </c>
      <c r="F145" s="751" t="s">
        <v>603</v>
      </c>
      <c r="G145" s="750" t="s">
        <v>604</v>
      </c>
      <c r="H145" s="750">
        <v>157525</v>
      </c>
      <c r="I145" s="750">
        <v>57525</v>
      </c>
      <c r="J145" s="750" t="s">
        <v>839</v>
      </c>
      <c r="K145" s="750" t="s">
        <v>840</v>
      </c>
      <c r="L145" s="753">
        <v>97.530000000000015</v>
      </c>
      <c r="M145" s="753">
        <v>3</v>
      </c>
      <c r="N145" s="754">
        <v>292.59000000000003</v>
      </c>
    </row>
    <row r="146" spans="1:14" ht="14.45" customHeight="1" x14ac:dyDescent="0.2">
      <c r="A146" s="748" t="s">
        <v>572</v>
      </c>
      <c r="B146" s="749" t="s">
        <v>573</v>
      </c>
      <c r="C146" s="750" t="s">
        <v>586</v>
      </c>
      <c r="D146" s="751" t="s">
        <v>587</v>
      </c>
      <c r="E146" s="752">
        <v>50113001</v>
      </c>
      <c r="F146" s="751" t="s">
        <v>603</v>
      </c>
      <c r="G146" s="750" t="s">
        <v>604</v>
      </c>
      <c r="H146" s="750">
        <v>110086</v>
      </c>
      <c r="I146" s="750">
        <v>10086</v>
      </c>
      <c r="J146" s="750" t="s">
        <v>841</v>
      </c>
      <c r="K146" s="750" t="s">
        <v>842</v>
      </c>
      <c r="L146" s="753">
        <v>1592.7999999999997</v>
      </c>
      <c r="M146" s="753">
        <v>1</v>
      </c>
      <c r="N146" s="754">
        <v>1592.7999999999997</v>
      </c>
    </row>
    <row r="147" spans="1:14" ht="14.45" customHeight="1" x14ac:dyDescent="0.2">
      <c r="A147" s="748" t="s">
        <v>572</v>
      </c>
      <c r="B147" s="749" t="s">
        <v>573</v>
      </c>
      <c r="C147" s="750" t="s">
        <v>586</v>
      </c>
      <c r="D147" s="751" t="s">
        <v>587</v>
      </c>
      <c r="E147" s="752">
        <v>50113001</v>
      </c>
      <c r="F147" s="751" t="s">
        <v>603</v>
      </c>
      <c r="G147" s="750" t="s">
        <v>611</v>
      </c>
      <c r="H147" s="750">
        <v>191788</v>
      </c>
      <c r="I147" s="750">
        <v>91788</v>
      </c>
      <c r="J147" s="750" t="s">
        <v>843</v>
      </c>
      <c r="K147" s="750" t="s">
        <v>844</v>
      </c>
      <c r="L147" s="753">
        <v>9.1200000000000028</v>
      </c>
      <c r="M147" s="753">
        <v>22</v>
      </c>
      <c r="N147" s="754">
        <v>200.64000000000004</v>
      </c>
    </row>
    <row r="148" spans="1:14" ht="14.45" customHeight="1" x14ac:dyDescent="0.2">
      <c r="A148" s="748" t="s">
        <v>572</v>
      </c>
      <c r="B148" s="749" t="s">
        <v>573</v>
      </c>
      <c r="C148" s="750" t="s">
        <v>586</v>
      </c>
      <c r="D148" s="751" t="s">
        <v>587</v>
      </c>
      <c r="E148" s="752">
        <v>50113001</v>
      </c>
      <c r="F148" s="751" t="s">
        <v>603</v>
      </c>
      <c r="G148" s="750" t="s">
        <v>611</v>
      </c>
      <c r="H148" s="750">
        <v>184398</v>
      </c>
      <c r="I148" s="750">
        <v>84398</v>
      </c>
      <c r="J148" s="750" t="s">
        <v>845</v>
      </c>
      <c r="K148" s="750" t="s">
        <v>846</v>
      </c>
      <c r="L148" s="753">
        <v>114.18</v>
      </c>
      <c r="M148" s="753">
        <v>1</v>
      </c>
      <c r="N148" s="754">
        <v>114.18</v>
      </c>
    </row>
    <row r="149" spans="1:14" ht="14.45" customHeight="1" x14ac:dyDescent="0.2">
      <c r="A149" s="748" t="s">
        <v>572</v>
      </c>
      <c r="B149" s="749" t="s">
        <v>573</v>
      </c>
      <c r="C149" s="750" t="s">
        <v>586</v>
      </c>
      <c r="D149" s="751" t="s">
        <v>587</v>
      </c>
      <c r="E149" s="752">
        <v>50113001</v>
      </c>
      <c r="F149" s="751" t="s">
        <v>603</v>
      </c>
      <c r="G149" s="750" t="s">
        <v>604</v>
      </c>
      <c r="H149" s="750">
        <v>117187</v>
      </c>
      <c r="I149" s="750">
        <v>17187</v>
      </c>
      <c r="J149" s="750" t="s">
        <v>847</v>
      </c>
      <c r="K149" s="750" t="s">
        <v>848</v>
      </c>
      <c r="L149" s="753">
        <v>88.994</v>
      </c>
      <c r="M149" s="753">
        <v>25</v>
      </c>
      <c r="N149" s="754">
        <v>2224.85</v>
      </c>
    </row>
    <row r="150" spans="1:14" ht="14.45" customHeight="1" x14ac:dyDescent="0.2">
      <c r="A150" s="748" t="s">
        <v>572</v>
      </c>
      <c r="B150" s="749" t="s">
        <v>573</v>
      </c>
      <c r="C150" s="750" t="s">
        <v>586</v>
      </c>
      <c r="D150" s="751" t="s">
        <v>587</v>
      </c>
      <c r="E150" s="752">
        <v>50113001</v>
      </c>
      <c r="F150" s="751" t="s">
        <v>603</v>
      </c>
      <c r="G150" s="750" t="s">
        <v>611</v>
      </c>
      <c r="H150" s="750">
        <v>100536</v>
      </c>
      <c r="I150" s="750">
        <v>536</v>
      </c>
      <c r="J150" s="750" t="s">
        <v>849</v>
      </c>
      <c r="K150" s="750" t="s">
        <v>615</v>
      </c>
      <c r="L150" s="753">
        <v>140.12</v>
      </c>
      <c r="M150" s="753">
        <v>2</v>
      </c>
      <c r="N150" s="754">
        <v>280.24</v>
      </c>
    </row>
    <row r="151" spans="1:14" ht="14.45" customHeight="1" x14ac:dyDescent="0.2">
      <c r="A151" s="748" t="s">
        <v>572</v>
      </c>
      <c r="B151" s="749" t="s">
        <v>573</v>
      </c>
      <c r="C151" s="750" t="s">
        <v>586</v>
      </c>
      <c r="D151" s="751" t="s">
        <v>587</v>
      </c>
      <c r="E151" s="752">
        <v>50113001</v>
      </c>
      <c r="F151" s="751" t="s">
        <v>603</v>
      </c>
      <c r="G151" s="750" t="s">
        <v>611</v>
      </c>
      <c r="H151" s="750">
        <v>155824</v>
      </c>
      <c r="I151" s="750">
        <v>55824</v>
      </c>
      <c r="J151" s="750" t="s">
        <v>850</v>
      </c>
      <c r="K151" s="750" t="s">
        <v>851</v>
      </c>
      <c r="L151" s="753">
        <v>50.639999999999986</v>
      </c>
      <c r="M151" s="753">
        <v>7</v>
      </c>
      <c r="N151" s="754">
        <v>354.4799999999999</v>
      </c>
    </row>
    <row r="152" spans="1:14" ht="14.45" customHeight="1" x14ac:dyDescent="0.2">
      <c r="A152" s="748" t="s">
        <v>572</v>
      </c>
      <c r="B152" s="749" t="s">
        <v>573</v>
      </c>
      <c r="C152" s="750" t="s">
        <v>586</v>
      </c>
      <c r="D152" s="751" t="s">
        <v>587</v>
      </c>
      <c r="E152" s="752">
        <v>50113001</v>
      </c>
      <c r="F152" s="751" t="s">
        <v>603</v>
      </c>
      <c r="G152" s="750" t="s">
        <v>611</v>
      </c>
      <c r="H152" s="750">
        <v>155823</v>
      </c>
      <c r="I152" s="750">
        <v>55823</v>
      </c>
      <c r="J152" s="750" t="s">
        <v>850</v>
      </c>
      <c r="K152" s="750" t="s">
        <v>852</v>
      </c>
      <c r="L152" s="753">
        <v>33.557648648648652</v>
      </c>
      <c r="M152" s="753">
        <v>37</v>
      </c>
      <c r="N152" s="754">
        <v>1241.633</v>
      </c>
    </row>
    <row r="153" spans="1:14" ht="14.45" customHeight="1" x14ac:dyDescent="0.2">
      <c r="A153" s="748" t="s">
        <v>572</v>
      </c>
      <c r="B153" s="749" t="s">
        <v>573</v>
      </c>
      <c r="C153" s="750" t="s">
        <v>586</v>
      </c>
      <c r="D153" s="751" t="s">
        <v>587</v>
      </c>
      <c r="E153" s="752">
        <v>50113001</v>
      </c>
      <c r="F153" s="751" t="s">
        <v>603</v>
      </c>
      <c r="G153" s="750" t="s">
        <v>611</v>
      </c>
      <c r="H153" s="750">
        <v>107981</v>
      </c>
      <c r="I153" s="750">
        <v>7981</v>
      </c>
      <c r="J153" s="750" t="s">
        <v>850</v>
      </c>
      <c r="K153" s="750" t="s">
        <v>853</v>
      </c>
      <c r="L153" s="753">
        <v>50.639999999999986</v>
      </c>
      <c r="M153" s="753">
        <v>59</v>
      </c>
      <c r="N153" s="754">
        <v>2987.7599999999993</v>
      </c>
    </row>
    <row r="154" spans="1:14" ht="14.45" customHeight="1" x14ac:dyDescent="0.2">
      <c r="A154" s="748" t="s">
        <v>572</v>
      </c>
      <c r="B154" s="749" t="s">
        <v>573</v>
      </c>
      <c r="C154" s="750" t="s">
        <v>586</v>
      </c>
      <c r="D154" s="751" t="s">
        <v>587</v>
      </c>
      <c r="E154" s="752">
        <v>50113001</v>
      </c>
      <c r="F154" s="751" t="s">
        <v>603</v>
      </c>
      <c r="G154" s="750" t="s">
        <v>611</v>
      </c>
      <c r="H154" s="750">
        <v>126786</v>
      </c>
      <c r="I154" s="750">
        <v>26786</v>
      </c>
      <c r="J154" s="750" t="s">
        <v>854</v>
      </c>
      <c r="K154" s="750" t="s">
        <v>855</v>
      </c>
      <c r="L154" s="753">
        <v>406.01000000000005</v>
      </c>
      <c r="M154" s="753">
        <v>3</v>
      </c>
      <c r="N154" s="754">
        <v>1218.0300000000002</v>
      </c>
    </row>
    <row r="155" spans="1:14" ht="14.45" customHeight="1" x14ac:dyDescent="0.2">
      <c r="A155" s="748" t="s">
        <v>572</v>
      </c>
      <c r="B155" s="749" t="s">
        <v>573</v>
      </c>
      <c r="C155" s="750" t="s">
        <v>586</v>
      </c>
      <c r="D155" s="751" t="s">
        <v>587</v>
      </c>
      <c r="E155" s="752">
        <v>50113001</v>
      </c>
      <c r="F155" s="751" t="s">
        <v>603</v>
      </c>
      <c r="G155" s="750" t="s">
        <v>604</v>
      </c>
      <c r="H155" s="750">
        <v>162579</v>
      </c>
      <c r="I155" s="750">
        <v>162579</v>
      </c>
      <c r="J155" s="750" t="s">
        <v>856</v>
      </c>
      <c r="K155" s="750" t="s">
        <v>857</v>
      </c>
      <c r="L155" s="753">
        <v>44.88</v>
      </c>
      <c r="M155" s="753">
        <v>8</v>
      </c>
      <c r="N155" s="754">
        <v>359.04</v>
      </c>
    </row>
    <row r="156" spans="1:14" ht="14.45" customHeight="1" x14ac:dyDescent="0.2">
      <c r="A156" s="748" t="s">
        <v>572</v>
      </c>
      <c r="B156" s="749" t="s">
        <v>573</v>
      </c>
      <c r="C156" s="750" t="s">
        <v>586</v>
      </c>
      <c r="D156" s="751" t="s">
        <v>587</v>
      </c>
      <c r="E156" s="752">
        <v>50113001</v>
      </c>
      <c r="F156" s="751" t="s">
        <v>603</v>
      </c>
      <c r="G156" s="750" t="s">
        <v>604</v>
      </c>
      <c r="H156" s="750">
        <v>100874</v>
      </c>
      <c r="I156" s="750">
        <v>874</v>
      </c>
      <c r="J156" s="750" t="s">
        <v>858</v>
      </c>
      <c r="K156" s="750" t="s">
        <v>859</v>
      </c>
      <c r="L156" s="753">
        <v>66.976250000000007</v>
      </c>
      <c r="M156" s="753">
        <v>8</v>
      </c>
      <c r="N156" s="754">
        <v>535.81000000000006</v>
      </c>
    </row>
    <row r="157" spans="1:14" ht="14.45" customHeight="1" x14ac:dyDescent="0.2">
      <c r="A157" s="748" t="s">
        <v>572</v>
      </c>
      <c r="B157" s="749" t="s">
        <v>573</v>
      </c>
      <c r="C157" s="750" t="s">
        <v>586</v>
      </c>
      <c r="D157" s="751" t="s">
        <v>587</v>
      </c>
      <c r="E157" s="752">
        <v>50113001</v>
      </c>
      <c r="F157" s="751" t="s">
        <v>603</v>
      </c>
      <c r="G157" s="750" t="s">
        <v>604</v>
      </c>
      <c r="H157" s="750">
        <v>102668</v>
      </c>
      <c r="I157" s="750">
        <v>2668</v>
      </c>
      <c r="J157" s="750" t="s">
        <v>860</v>
      </c>
      <c r="K157" s="750" t="s">
        <v>861</v>
      </c>
      <c r="L157" s="753">
        <v>33.47</v>
      </c>
      <c r="M157" s="753">
        <v>2</v>
      </c>
      <c r="N157" s="754">
        <v>66.94</v>
      </c>
    </row>
    <row r="158" spans="1:14" ht="14.45" customHeight="1" x14ac:dyDescent="0.2">
      <c r="A158" s="748" t="s">
        <v>572</v>
      </c>
      <c r="B158" s="749" t="s">
        <v>573</v>
      </c>
      <c r="C158" s="750" t="s">
        <v>586</v>
      </c>
      <c r="D158" s="751" t="s">
        <v>587</v>
      </c>
      <c r="E158" s="752">
        <v>50113001</v>
      </c>
      <c r="F158" s="751" t="s">
        <v>603</v>
      </c>
      <c r="G158" s="750" t="s">
        <v>604</v>
      </c>
      <c r="H158" s="750">
        <v>100876</v>
      </c>
      <c r="I158" s="750">
        <v>876</v>
      </c>
      <c r="J158" s="750" t="s">
        <v>862</v>
      </c>
      <c r="K158" s="750" t="s">
        <v>859</v>
      </c>
      <c r="L158" s="753">
        <v>74.612000000000009</v>
      </c>
      <c r="M158" s="753">
        <v>10</v>
      </c>
      <c r="N158" s="754">
        <v>746.12000000000012</v>
      </c>
    </row>
    <row r="159" spans="1:14" ht="14.45" customHeight="1" x14ac:dyDescent="0.2">
      <c r="A159" s="748" t="s">
        <v>572</v>
      </c>
      <c r="B159" s="749" t="s">
        <v>573</v>
      </c>
      <c r="C159" s="750" t="s">
        <v>586</v>
      </c>
      <c r="D159" s="751" t="s">
        <v>587</v>
      </c>
      <c r="E159" s="752">
        <v>50113001</v>
      </c>
      <c r="F159" s="751" t="s">
        <v>603</v>
      </c>
      <c r="G159" s="750" t="s">
        <v>604</v>
      </c>
      <c r="H159" s="750">
        <v>200863</v>
      </c>
      <c r="I159" s="750">
        <v>200863</v>
      </c>
      <c r="J159" s="750" t="s">
        <v>862</v>
      </c>
      <c r="K159" s="750" t="s">
        <v>863</v>
      </c>
      <c r="L159" s="753">
        <v>85.653333333333336</v>
      </c>
      <c r="M159" s="753">
        <v>30</v>
      </c>
      <c r="N159" s="754">
        <v>2569.6</v>
      </c>
    </row>
    <row r="160" spans="1:14" ht="14.45" customHeight="1" x14ac:dyDescent="0.2">
      <c r="A160" s="748" t="s">
        <v>572</v>
      </c>
      <c r="B160" s="749" t="s">
        <v>573</v>
      </c>
      <c r="C160" s="750" t="s">
        <v>586</v>
      </c>
      <c r="D160" s="751" t="s">
        <v>587</v>
      </c>
      <c r="E160" s="752">
        <v>50113001</v>
      </c>
      <c r="F160" s="751" t="s">
        <v>603</v>
      </c>
      <c r="G160" s="750" t="s">
        <v>604</v>
      </c>
      <c r="H160" s="750">
        <v>214913</v>
      </c>
      <c r="I160" s="750">
        <v>214913</v>
      </c>
      <c r="J160" s="750" t="s">
        <v>864</v>
      </c>
      <c r="K160" s="750" t="s">
        <v>865</v>
      </c>
      <c r="L160" s="753">
        <v>121.75</v>
      </c>
      <c r="M160" s="753">
        <v>4</v>
      </c>
      <c r="N160" s="754">
        <v>487</v>
      </c>
    </row>
    <row r="161" spans="1:14" ht="14.45" customHeight="1" x14ac:dyDescent="0.2">
      <c r="A161" s="748" t="s">
        <v>572</v>
      </c>
      <c r="B161" s="749" t="s">
        <v>573</v>
      </c>
      <c r="C161" s="750" t="s">
        <v>586</v>
      </c>
      <c r="D161" s="751" t="s">
        <v>587</v>
      </c>
      <c r="E161" s="752">
        <v>50113001</v>
      </c>
      <c r="F161" s="751" t="s">
        <v>603</v>
      </c>
      <c r="G161" s="750" t="s">
        <v>611</v>
      </c>
      <c r="H161" s="750">
        <v>850729</v>
      </c>
      <c r="I161" s="750">
        <v>157875</v>
      </c>
      <c r="J161" s="750" t="s">
        <v>866</v>
      </c>
      <c r="K161" s="750" t="s">
        <v>867</v>
      </c>
      <c r="L161" s="753">
        <v>217.55555555555554</v>
      </c>
      <c r="M161" s="753">
        <v>9</v>
      </c>
      <c r="N161" s="754">
        <v>1958</v>
      </c>
    </row>
    <row r="162" spans="1:14" ht="14.45" customHeight="1" x14ac:dyDescent="0.2">
      <c r="A162" s="748" t="s">
        <v>572</v>
      </c>
      <c r="B162" s="749" t="s">
        <v>573</v>
      </c>
      <c r="C162" s="750" t="s">
        <v>586</v>
      </c>
      <c r="D162" s="751" t="s">
        <v>587</v>
      </c>
      <c r="E162" s="752">
        <v>50113001</v>
      </c>
      <c r="F162" s="751" t="s">
        <v>603</v>
      </c>
      <c r="G162" s="750" t="s">
        <v>604</v>
      </c>
      <c r="H162" s="750">
        <v>207820</v>
      </c>
      <c r="I162" s="750">
        <v>207820</v>
      </c>
      <c r="J162" s="750" t="s">
        <v>868</v>
      </c>
      <c r="K162" s="750" t="s">
        <v>869</v>
      </c>
      <c r="L162" s="753">
        <v>30.910172413793109</v>
      </c>
      <c r="M162" s="753">
        <v>58</v>
      </c>
      <c r="N162" s="754">
        <v>1792.7900000000004</v>
      </c>
    </row>
    <row r="163" spans="1:14" ht="14.45" customHeight="1" x14ac:dyDescent="0.2">
      <c r="A163" s="748" t="s">
        <v>572</v>
      </c>
      <c r="B163" s="749" t="s">
        <v>573</v>
      </c>
      <c r="C163" s="750" t="s">
        <v>586</v>
      </c>
      <c r="D163" s="751" t="s">
        <v>587</v>
      </c>
      <c r="E163" s="752">
        <v>50113001</v>
      </c>
      <c r="F163" s="751" t="s">
        <v>603</v>
      </c>
      <c r="G163" s="750" t="s">
        <v>604</v>
      </c>
      <c r="H163" s="750">
        <v>207819</v>
      </c>
      <c r="I163" s="750">
        <v>207819</v>
      </c>
      <c r="J163" s="750" t="s">
        <v>870</v>
      </c>
      <c r="K163" s="750" t="s">
        <v>871</v>
      </c>
      <c r="L163" s="753">
        <v>20.030000000000005</v>
      </c>
      <c r="M163" s="753">
        <v>2</v>
      </c>
      <c r="N163" s="754">
        <v>40.060000000000009</v>
      </c>
    </row>
    <row r="164" spans="1:14" ht="14.45" customHeight="1" x14ac:dyDescent="0.2">
      <c r="A164" s="748" t="s">
        <v>572</v>
      </c>
      <c r="B164" s="749" t="s">
        <v>573</v>
      </c>
      <c r="C164" s="750" t="s">
        <v>586</v>
      </c>
      <c r="D164" s="751" t="s">
        <v>587</v>
      </c>
      <c r="E164" s="752">
        <v>50113001</v>
      </c>
      <c r="F164" s="751" t="s">
        <v>603</v>
      </c>
      <c r="G164" s="750" t="s">
        <v>604</v>
      </c>
      <c r="H164" s="750">
        <v>848950</v>
      </c>
      <c r="I164" s="750">
        <v>155148</v>
      </c>
      <c r="J164" s="750" t="s">
        <v>870</v>
      </c>
      <c r="K164" s="750" t="s">
        <v>872</v>
      </c>
      <c r="L164" s="753">
        <v>20.459999999999997</v>
      </c>
      <c r="M164" s="753">
        <v>5</v>
      </c>
      <c r="N164" s="754">
        <v>102.29999999999998</v>
      </c>
    </row>
    <row r="165" spans="1:14" ht="14.45" customHeight="1" x14ac:dyDescent="0.2">
      <c r="A165" s="748" t="s">
        <v>572</v>
      </c>
      <c r="B165" s="749" t="s">
        <v>573</v>
      </c>
      <c r="C165" s="750" t="s">
        <v>586</v>
      </c>
      <c r="D165" s="751" t="s">
        <v>587</v>
      </c>
      <c r="E165" s="752">
        <v>50113001</v>
      </c>
      <c r="F165" s="751" t="s">
        <v>603</v>
      </c>
      <c r="G165" s="750" t="s">
        <v>604</v>
      </c>
      <c r="H165" s="750">
        <v>113424</v>
      </c>
      <c r="I165" s="750">
        <v>9999999</v>
      </c>
      <c r="J165" s="750" t="s">
        <v>873</v>
      </c>
      <c r="K165" s="750" t="s">
        <v>874</v>
      </c>
      <c r="L165" s="753">
        <v>2393.2599999999998</v>
      </c>
      <c r="M165" s="753">
        <v>2.1</v>
      </c>
      <c r="N165" s="754">
        <v>5025.8459999999995</v>
      </c>
    </row>
    <row r="166" spans="1:14" ht="14.45" customHeight="1" x14ac:dyDescent="0.2">
      <c r="A166" s="748" t="s">
        <v>572</v>
      </c>
      <c r="B166" s="749" t="s">
        <v>573</v>
      </c>
      <c r="C166" s="750" t="s">
        <v>586</v>
      </c>
      <c r="D166" s="751" t="s">
        <v>587</v>
      </c>
      <c r="E166" s="752">
        <v>50113001</v>
      </c>
      <c r="F166" s="751" t="s">
        <v>603</v>
      </c>
      <c r="G166" s="750" t="s">
        <v>604</v>
      </c>
      <c r="H166" s="750">
        <v>111671</v>
      </c>
      <c r="I166" s="750">
        <v>11671</v>
      </c>
      <c r="J166" s="750" t="s">
        <v>875</v>
      </c>
      <c r="K166" s="750" t="s">
        <v>876</v>
      </c>
      <c r="L166" s="753">
        <v>209.00000000000006</v>
      </c>
      <c r="M166" s="753">
        <v>1</v>
      </c>
      <c r="N166" s="754">
        <v>209.00000000000006</v>
      </c>
    </row>
    <row r="167" spans="1:14" ht="14.45" customHeight="1" x14ac:dyDescent="0.2">
      <c r="A167" s="748" t="s">
        <v>572</v>
      </c>
      <c r="B167" s="749" t="s">
        <v>573</v>
      </c>
      <c r="C167" s="750" t="s">
        <v>586</v>
      </c>
      <c r="D167" s="751" t="s">
        <v>587</v>
      </c>
      <c r="E167" s="752">
        <v>50113001</v>
      </c>
      <c r="F167" s="751" t="s">
        <v>603</v>
      </c>
      <c r="G167" s="750" t="s">
        <v>611</v>
      </c>
      <c r="H167" s="750">
        <v>846979</v>
      </c>
      <c r="I167" s="750">
        <v>124133</v>
      </c>
      <c r="J167" s="750" t="s">
        <v>877</v>
      </c>
      <c r="K167" s="750" t="s">
        <v>878</v>
      </c>
      <c r="L167" s="753">
        <v>683.61</v>
      </c>
      <c r="M167" s="753">
        <v>1</v>
      </c>
      <c r="N167" s="754">
        <v>683.61</v>
      </c>
    </row>
    <row r="168" spans="1:14" ht="14.45" customHeight="1" x14ac:dyDescent="0.2">
      <c r="A168" s="748" t="s">
        <v>572</v>
      </c>
      <c r="B168" s="749" t="s">
        <v>573</v>
      </c>
      <c r="C168" s="750" t="s">
        <v>586</v>
      </c>
      <c r="D168" s="751" t="s">
        <v>587</v>
      </c>
      <c r="E168" s="752">
        <v>50113001</v>
      </c>
      <c r="F168" s="751" t="s">
        <v>603</v>
      </c>
      <c r="G168" s="750" t="s">
        <v>611</v>
      </c>
      <c r="H168" s="750">
        <v>846824</v>
      </c>
      <c r="I168" s="750">
        <v>124087</v>
      </c>
      <c r="J168" s="750" t="s">
        <v>879</v>
      </c>
      <c r="K168" s="750" t="s">
        <v>880</v>
      </c>
      <c r="L168" s="753">
        <v>158.97999999999999</v>
      </c>
      <c r="M168" s="753">
        <v>1</v>
      </c>
      <c r="N168" s="754">
        <v>158.97999999999999</v>
      </c>
    </row>
    <row r="169" spans="1:14" ht="14.45" customHeight="1" x14ac:dyDescent="0.2">
      <c r="A169" s="748" t="s">
        <v>572</v>
      </c>
      <c r="B169" s="749" t="s">
        <v>573</v>
      </c>
      <c r="C169" s="750" t="s">
        <v>586</v>
      </c>
      <c r="D169" s="751" t="s">
        <v>587</v>
      </c>
      <c r="E169" s="752">
        <v>50113001</v>
      </c>
      <c r="F169" s="751" t="s">
        <v>603</v>
      </c>
      <c r="G169" s="750" t="s">
        <v>611</v>
      </c>
      <c r="H169" s="750">
        <v>845219</v>
      </c>
      <c r="I169" s="750">
        <v>101233</v>
      </c>
      <c r="J169" s="750" t="s">
        <v>881</v>
      </c>
      <c r="K169" s="750" t="s">
        <v>882</v>
      </c>
      <c r="L169" s="753">
        <v>368.25</v>
      </c>
      <c r="M169" s="753">
        <v>1</v>
      </c>
      <c r="N169" s="754">
        <v>368.25</v>
      </c>
    </row>
    <row r="170" spans="1:14" ht="14.45" customHeight="1" x14ac:dyDescent="0.2">
      <c r="A170" s="748" t="s">
        <v>572</v>
      </c>
      <c r="B170" s="749" t="s">
        <v>573</v>
      </c>
      <c r="C170" s="750" t="s">
        <v>586</v>
      </c>
      <c r="D170" s="751" t="s">
        <v>587</v>
      </c>
      <c r="E170" s="752">
        <v>50113001</v>
      </c>
      <c r="F170" s="751" t="s">
        <v>603</v>
      </c>
      <c r="G170" s="750" t="s">
        <v>611</v>
      </c>
      <c r="H170" s="750">
        <v>178689</v>
      </c>
      <c r="I170" s="750">
        <v>178689</v>
      </c>
      <c r="J170" s="750" t="s">
        <v>883</v>
      </c>
      <c r="K170" s="750" t="s">
        <v>884</v>
      </c>
      <c r="L170" s="753">
        <v>97.76</v>
      </c>
      <c r="M170" s="753">
        <v>1</v>
      </c>
      <c r="N170" s="754">
        <v>97.76</v>
      </c>
    </row>
    <row r="171" spans="1:14" ht="14.45" customHeight="1" x14ac:dyDescent="0.2">
      <c r="A171" s="748" t="s">
        <v>572</v>
      </c>
      <c r="B171" s="749" t="s">
        <v>573</v>
      </c>
      <c r="C171" s="750" t="s">
        <v>586</v>
      </c>
      <c r="D171" s="751" t="s">
        <v>587</v>
      </c>
      <c r="E171" s="752">
        <v>50113001</v>
      </c>
      <c r="F171" s="751" t="s">
        <v>603</v>
      </c>
      <c r="G171" s="750" t="s">
        <v>604</v>
      </c>
      <c r="H171" s="750">
        <v>176380</v>
      </c>
      <c r="I171" s="750">
        <v>76380</v>
      </c>
      <c r="J171" s="750" t="s">
        <v>885</v>
      </c>
      <c r="K171" s="750" t="s">
        <v>886</v>
      </c>
      <c r="L171" s="753">
        <v>64.149999999999991</v>
      </c>
      <c r="M171" s="753">
        <v>1</v>
      </c>
      <c r="N171" s="754">
        <v>64.149999999999991</v>
      </c>
    </row>
    <row r="172" spans="1:14" ht="14.45" customHeight="1" x14ac:dyDescent="0.2">
      <c r="A172" s="748" t="s">
        <v>572</v>
      </c>
      <c r="B172" s="749" t="s">
        <v>573</v>
      </c>
      <c r="C172" s="750" t="s">
        <v>586</v>
      </c>
      <c r="D172" s="751" t="s">
        <v>587</v>
      </c>
      <c r="E172" s="752">
        <v>50113001</v>
      </c>
      <c r="F172" s="751" t="s">
        <v>603</v>
      </c>
      <c r="G172" s="750" t="s">
        <v>604</v>
      </c>
      <c r="H172" s="750">
        <v>159357</v>
      </c>
      <c r="I172" s="750">
        <v>59357</v>
      </c>
      <c r="J172" s="750" t="s">
        <v>887</v>
      </c>
      <c r="K172" s="750" t="s">
        <v>888</v>
      </c>
      <c r="L172" s="753">
        <v>188.88</v>
      </c>
      <c r="M172" s="753">
        <v>50</v>
      </c>
      <c r="N172" s="754">
        <v>9444</v>
      </c>
    </row>
    <row r="173" spans="1:14" ht="14.45" customHeight="1" x14ac:dyDescent="0.2">
      <c r="A173" s="748" t="s">
        <v>572</v>
      </c>
      <c r="B173" s="749" t="s">
        <v>573</v>
      </c>
      <c r="C173" s="750" t="s">
        <v>586</v>
      </c>
      <c r="D173" s="751" t="s">
        <v>587</v>
      </c>
      <c r="E173" s="752">
        <v>50113001</v>
      </c>
      <c r="F173" s="751" t="s">
        <v>603</v>
      </c>
      <c r="G173" s="750" t="s">
        <v>604</v>
      </c>
      <c r="H173" s="750">
        <v>100810</v>
      </c>
      <c r="I173" s="750">
        <v>810</v>
      </c>
      <c r="J173" s="750" t="s">
        <v>889</v>
      </c>
      <c r="K173" s="750" t="s">
        <v>890</v>
      </c>
      <c r="L173" s="753">
        <v>73.018571428571434</v>
      </c>
      <c r="M173" s="753">
        <v>28</v>
      </c>
      <c r="N173" s="754">
        <v>2044.52</v>
      </c>
    </row>
    <row r="174" spans="1:14" ht="14.45" customHeight="1" x14ac:dyDescent="0.2">
      <c r="A174" s="748" t="s">
        <v>572</v>
      </c>
      <c r="B174" s="749" t="s">
        <v>573</v>
      </c>
      <c r="C174" s="750" t="s">
        <v>586</v>
      </c>
      <c r="D174" s="751" t="s">
        <v>587</v>
      </c>
      <c r="E174" s="752">
        <v>50113001</v>
      </c>
      <c r="F174" s="751" t="s">
        <v>603</v>
      </c>
      <c r="G174" s="750" t="s">
        <v>604</v>
      </c>
      <c r="H174" s="750">
        <v>208645</v>
      </c>
      <c r="I174" s="750">
        <v>208645</v>
      </c>
      <c r="J174" s="750" t="s">
        <v>891</v>
      </c>
      <c r="K174" s="750" t="s">
        <v>892</v>
      </c>
      <c r="L174" s="753">
        <v>76.71482758620688</v>
      </c>
      <c r="M174" s="753">
        <v>29</v>
      </c>
      <c r="N174" s="754">
        <v>2224.7299999999996</v>
      </c>
    </row>
    <row r="175" spans="1:14" ht="14.45" customHeight="1" x14ac:dyDescent="0.2">
      <c r="A175" s="748" t="s">
        <v>572</v>
      </c>
      <c r="B175" s="749" t="s">
        <v>573</v>
      </c>
      <c r="C175" s="750" t="s">
        <v>586</v>
      </c>
      <c r="D175" s="751" t="s">
        <v>587</v>
      </c>
      <c r="E175" s="752">
        <v>50113001</v>
      </c>
      <c r="F175" s="751" t="s">
        <v>603</v>
      </c>
      <c r="G175" s="750" t="s">
        <v>604</v>
      </c>
      <c r="H175" s="750">
        <v>192414</v>
      </c>
      <c r="I175" s="750">
        <v>92414</v>
      </c>
      <c r="J175" s="750" t="s">
        <v>893</v>
      </c>
      <c r="K175" s="750" t="s">
        <v>894</v>
      </c>
      <c r="L175" s="753">
        <v>62.590000000000011</v>
      </c>
      <c r="M175" s="753">
        <v>2</v>
      </c>
      <c r="N175" s="754">
        <v>125.18000000000002</v>
      </c>
    </row>
    <row r="176" spans="1:14" ht="14.45" customHeight="1" x14ac:dyDescent="0.2">
      <c r="A176" s="748" t="s">
        <v>572</v>
      </c>
      <c r="B176" s="749" t="s">
        <v>573</v>
      </c>
      <c r="C176" s="750" t="s">
        <v>586</v>
      </c>
      <c r="D176" s="751" t="s">
        <v>587</v>
      </c>
      <c r="E176" s="752">
        <v>50113001</v>
      </c>
      <c r="F176" s="751" t="s">
        <v>603</v>
      </c>
      <c r="G176" s="750" t="s">
        <v>604</v>
      </c>
      <c r="H176" s="750">
        <v>172564</v>
      </c>
      <c r="I176" s="750">
        <v>72564</v>
      </c>
      <c r="J176" s="750" t="s">
        <v>895</v>
      </c>
      <c r="K176" s="750" t="s">
        <v>896</v>
      </c>
      <c r="L176" s="753">
        <v>471.28000000000003</v>
      </c>
      <c r="M176" s="753">
        <v>2</v>
      </c>
      <c r="N176" s="754">
        <v>942.56000000000006</v>
      </c>
    </row>
    <row r="177" spans="1:14" ht="14.45" customHeight="1" x14ac:dyDescent="0.2">
      <c r="A177" s="748" t="s">
        <v>572</v>
      </c>
      <c r="B177" s="749" t="s">
        <v>573</v>
      </c>
      <c r="C177" s="750" t="s">
        <v>586</v>
      </c>
      <c r="D177" s="751" t="s">
        <v>587</v>
      </c>
      <c r="E177" s="752">
        <v>50113001</v>
      </c>
      <c r="F177" s="751" t="s">
        <v>603</v>
      </c>
      <c r="G177" s="750" t="s">
        <v>611</v>
      </c>
      <c r="H177" s="750">
        <v>208203</v>
      </c>
      <c r="I177" s="750">
        <v>208203</v>
      </c>
      <c r="J177" s="750" t="s">
        <v>897</v>
      </c>
      <c r="K177" s="750" t="s">
        <v>898</v>
      </c>
      <c r="L177" s="753">
        <v>97.850000000000023</v>
      </c>
      <c r="M177" s="753">
        <v>1</v>
      </c>
      <c r="N177" s="754">
        <v>97.850000000000023</v>
      </c>
    </row>
    <row r="178" spans="1:14" ht="14.45" customHeight="1" x14ac:dyDescent="0.2">
      <c r="A178" s="748" t="s">
        <v>572</v>
      </c>
      <c r="B178" s="749" t="s">
        <v>573</v>
      </c>
      <c r="C178" s="750" t="s">
        <v>586</v>
      </c>
      <c r="D178" s="751" t="s">
        <v>587</v>
      </c>
      <c r="E178" s="752">
        <v>50113001</v>
      </c>
      <c r="F178" s="751" t="s">
        <v>603</v>
      </c>
      <c r="G178" s="750" t="s">
        <v>604</v>
      </c>
      <c r="H178" s="750">
        <v>159941</v>
      </c>
      <c r="I178" s="750">
        <v>59941</v>
      </c>
      <c r="J178" s="750" t="s">
        <v>899</v>
      </c>
      <c r="K178" s="750" t="s">
        <v>900</v>
      </c>
      <c r="L178" s="753">
        <v>234.09333333333339</v>
      </c>
      <c r="M178" s="753">
        <v>3</v>
      </c>
      <c r="N178" s="754">
        <v>702.2800000000002</v>
      </c>
    </row>
    <row r="179" spans="1:14" ht="14.45" customHeight="1" x14ac:dyDescent="0.2">
      <c r="A179" s="748" t="s">
        <v>572</v>
      </c>
      <c r="B179" s="749" t="s">
        <v>573</v>
      </c>
      <c r="C179" s="750" t="s">
        <v>586</v>
      </c>
      <c r="D179" s="751" t="s">
        <v>587</v>
      </c>
      <c r="E179" s="752">
        <v>50113001</v>
      </c>
      <c r="F179" s="751" t="s">
        <v>603</v>
      </c>
      <c r="G179" s="750" t="s">
        <v>611</v>
      </c>
      <c r="H179" s="750">
        <v>109709</v>
      </c>
      <c r="I179" s="750">
        <v>9709</v>
      </c>
      <c r="J179" s="750" t="s">
        <v>901</v>
      </c>
      <c r="K179" s="750" t="s">
        <v>902</v>
      </c>
      <c r="L179" s="753">
        <v>64.929999999999993</v>
      </c>
      <c r="M179" s="753">
        <v>20</v>
      </c>
      <c r="N179" s="754">
        <v>1298.5999999999999</v>
      </c>
    </row>
    <row r="180" spans="1:14" ht="14.45" customHeight="1" x14ac:dyDescent="0.2">
      <c r="A180" s="748" t="s">
        <v>572</v>
      </c>
      <c r="B180" s="749" t="s">
        <v>573</v>
      </c>
      <c r="C180" s="750" t="s">
        <v>586</v>
      </c>
      <c r="D180" s="751" t="s">
        <v>587</v>
      </c>
      <c r="E180" s="752">
        <v>50113001</v>
      </c>
      <c r="F180" s="751" t="s">
        <v>603</v>
      </c>
      <c r="G180" s="750" t="s">
        <v>604</v>
      </c>
      <c r="H180" s="750">
        <v>225261</v>
      </c>
      <c r="I180" s="750">
        <v>225261</v>
      </c>
      <c r="J180" s="750" t="s">
        <v>903</v>
      </c>
      <c r="K180" s="750" t="s">
        <v>904</v>
      </c>
      <c r="L180" s="753">
        <v>57.929999999999993</v>
      </c>
      <c r="M180" s="753">
        <v>2</v>
      </c>
      <c r="N180" s="754">
        <v>115.85999999999999</v>
      </c>
    </row>
    <row r="181" spans="1:14" ht="14.45" customHeight="1" x14ac:dyDescent="0.2">
      <c r="A181" s="748" t="s">
        <v>572</v>
      </c>
      <c r="B181" s="749" t="s">
        <v>573</v>
      </c>
      <c r="C181" s="750" t="s">
        <v>586</v>
      </c>
      <c r="D181" s="751" t="s">
        <v>587</v>
      </c>
      <c r="E181" s="752">
        <v>50113001</v>
      </c>
      <c r="F181" s="751" t="s">
        <v>603</v>
      </c>
      <c r="G181" s="750" t="s">
        <v>604</v>
      </c>
      <c r="H181" s="750">
        <v>193109</v>
      </c>
      <c r="I181" s="750">
        <v>93109</v>
      </c>
      <c r="J181" s="750" t="s">
        <v>905</v>
      </c>
      <c r="K181" s="750" t="s">
        <v>694</v>
      </c>
      <c r="L181" s="753">
        <v>169.10107142857146</v>
      </c>
      <c r="M181" s="753">
        <v>140</v>
      </c>
      <c r="N181" s="754">
        <v>23674.150000000005</v>
      </c>
    </row>
    <row r="182" spans="1:14" ht="14.45" customHeight="1" x14ac:dyDescent="0.2">
      <c r="A182" s="748" t="s">
        <v>572</v>
      </c>
      <c r="B182" s="749" t="s">
        <v>573</v>
      </c>
      <c r="C182" s="750" t="s">
        <v>586</v>
      </c>
      <c r="D182" s="751" t="s">
        <v>587</v>
      </c>
      <c r="E182" s="752">
        <v>50113001</v>
      </c>
      <c r="F182" s="751" t="s">
        <v>603</v>
      </c>
      <c r="G182" s="750" t="s">
        <v>604</v>
      </c>
      <c r="H182" s="750">
        <v>226695</v>
      </c>
      <c r="I182" s="750">
        <v>226695</v>
      </c>
      <c r="J182" s="750" t="s">
        <v>906</v>
      </c>
      <c r="K182" s="750" t="s">
        <v>907</v>
      </c>
      <c r="L182" s="753">
        <v>79.920000000000016</v>
      </c>
      <c r="M182" s="753">
        <v>2</v>
      </c>
      <c r="N182" s="754">
        <v>159.84000000000003</v>
      </c>
    </row>
    <row r="183" spans="1:14" ht="14.45" customHeight="1" x14ac:dyDescent="0.2">
      <c r="A183" s="748" t="s">
        <v>572</v>
      </c>
      <c r="B183" s="749" t="s">
        <v>573</v>
      </c>
      <c r="C183" s="750" t="s">
        <v>586</v>
      </c>
      <c r="D183" s="751" t="s">
        <v>587</v>
      </c>
      <c r="E183" s="752">
        <v>50113001</v>
      </c>
      <c r="F183" s="751" t="s">
        <v>603</v>
      </c>
      <c r="G183" s="750" t="s">
        <v>604</v>
      </c>
      <c r="H183" s="750">
        <v>100610</v>
      </c>
      <c r="I183" s="750">
        <v>610</v>
      </c>
      <c r="J183" s="750" t="s">
        <v>908</v>
      </c>
      <c r="K183" s="750" t="s">
        <v>909</v>
      </c>
      <c r="L183" s="753">
        <v>72.44</v>
      </c>
      <c r="M183" s="753">
        <v>3</v>
      </c>
      <c r="N183" s="754">
        <v>217.32</v>
      </c>
    </row>
    <row r="184" spans="1:14" ht="14.45" customHeight="1" x14ac:dyDescent="0.2">
      <c r="A184" s="748" t="s">
        <v>572</v>
      </c>
      <c r="B184" s="749" t="s">
        <v>573</v>
      </c>
      <c r="C184" s="750" t="s">
        <v>586</v>
      </c>
      <c r="D184" s="751" t="s">
        <v>587</v>
      </c>
      <c r="E184" s="752">
        <v>50113001</v>
      </c>
      <c r="F184" s="751" t="s">
        <v>603</v>
      </c>
      <c r="G184" s="750" t="s">
        <v>604</v>
      </c>
      <c r="H184" s="750">
        <v>395294</v>
      </c>
      <c r="I184" s="750">
        <v>180306</v>
      </c>
      <c r="J184" s="750" t="s">
        <v>910</v>
      </c>
      <c r="K184" s="750" t="s">
        <v>911</v>
      </c>
      <c r="L184" s="753">
        <v>179.28</v>
      </c>
      <c r="M184" s="753">
        <v>1</v>
      </c>
      <c r="N184" s="754">
        <v>179.28</v>
      </c>
    </row>
    <row r="185" spans="1:14" ht="14.45" customHeight="1" x14ac:dyDescent="0.2">
      <c r="A185" s="748" t="s">
        <v>572</v>
      </c>
      <c r="B185" s="749" t="s">
        <v>573</v>
      </c>
      <c r="C185" s="750" t="s">
        <v>586</v>
      </c>
      <c r="D185" s="751" t="s">
        <v>587</v>
      </c>
      <c r="E185" s="752">
        <v>50113001</v>
      </c>
      <c r="F185" s="751" t="s">
        <v>603</v>
      </c>
      <c r="G185" s="750" t="s">
        <v>604</v>
      </c>
      <c r="H185" s="750">
        <v>185641</v>
      </c>
      <c r="I185" s="750">
        <v>185641</v>
      </c>
      <c r="J185" s="750" t="s">
        <v>912</v>
      </c>
      <c r="K185" s="750" t="s">
        <v>913</v>
      </c>
      <c r="L185" s="753">
        <v>232.61999999999995</v>
      </c>
      <c r="M185" s="753">
        <v>1</v>
      </c>
      <c r="N185" s="754">
        <v>232.61999999999995</v>
      </c>
    </row>
    <row r="186" spans="1:14" ht="14.45" customHeight="1" x14ac:dyDescent="0.2">
      <c r="A186" s="748" t="s">
        <v>572</v>
      </c>
      <c r="B186" s="749" t="s">
        <v>573</v>
      </c>
      <c r="C186" s="750" t="s">
        <v>586</v>
      </c>
      <c r="D186" s="751" t="s">
        <v>587</v>
      </c>
      <c r="E186" s="752">
        <v>50113001</v>
      </c>
      <c r="F186" s="751" t="s">
        <v>603</v>
      </c>
      <c r="G186" s="750" t="s">
        <v>604</v>
      </c>
      <c r="H186" s="750">
        <v>116444</v>
      </c>
      <c r="I186" s="750">
        <v>16444</v>
      </c>
      <c r="J186" s="750" t="s">
        <v>914</v>
      </c>
      <c r="K186" s="750" t="s">
        <v>915</v>
      </c>
      <c r="L186" s="753">
        <v>121.97</v>
      </c>
      <c r="M186" s="753">
        <v>1</v>
      </c>
      <c r="N186" s="754">
        <v>121.97</v>
      </c>
    </row>
    <row r="187" spans="1:14" ht="14.45" customHeight="1" x14ac:dyDescent="0.2">
      <c r="A187" s="748" t="s">
        <v>572</v>
      </c>
      <c r="B187" s="749" t="s">
        <v>573</v>
      </c>
      <c r="C187" s="750" t="s">
        <v>586</v>
      </c>
      <c r="D187" s="751" t="s">
        <v>587</v>
      </c>
      <c r="E187" s="752">
        <v>50113001</v>
      </c>
      <c r="F187" s="751" t="s">
        <v>603</v>
      </c>
      <c r="G187" s="750" t="s">
        <v>604</v>
      </c>
      <c r="H187" s="750">
        <v>184360</v>
      </c>
      <c r="I187" s="750">
        <v>84360</v>
      </c>
      <c r="J187" s="750" t="s">
        <v>916</v>
      </c>
      <c r="K187" s="750" t="s">
        <v>917</v>
      </c>
      <c r="L187" s="753">
        <v>149.49999999999997</v>
      </c>
      <c r="M187" s="753">
        <v>1</v>
      </c>
      <c r="N187" s="754">
        <v>149.49999999999997</v>
      </c>
    </row>
    <row r="188" spans="1:14" ht="14.45" customHeight="1" x14ac:dyDescent="0.2">
      <c r="A188" s="748" t="s">
        <v>572</v>
      </c>
      <c r="B188" s="749" t="s">
        <v>573</v>
      </c>
      <c r="C188" s="750" t="s">
        <v>586</v>
      </c>
      <c r="D188" s="751" t="s">
        <v>587</v>
      </c>
      <c r="E188" s="752">
        <v>50113001</v>
      </c>
      <c r="F188" s="751" t="s">
        <v>603</v>
      </c>
      <c r="G188" s="750" t="s">
        <v>604</v>
      </c>
      <c r="H188" s="750">
        <v>172034</v>
      </c>
      <c r="I188" s="750">
        <v>172034</v>
      </c>
      <c r="J188" s="750" t="s">
        <v>918</v>
      </c>
      <c r="K188" s="750" t="s">
        <v>919</v>
      </c>
      <c r="L188" s="753">
        <v>27.48</v>
      </c>
      <c r="M188" s="753">
        <v>1</v>
      </c>
      <c r="N188" s="754">
        <v>27.48</v>
      </c>
    </row>
    <row r="189" spans="1:14" ht="14.45" customHeight="1" x14ac:dyDescent="0.2">
      <c r="A189" s="748" t="s">
        <v>572</v>
      </c>
      <c r="B189" s="749" t="s">
        <v>573</v>
      </c>
      <c r="C189" s="750" t="s">
        <v>586</v>
      </c>
      <c r="D189" s="751" t="s">
        <v>587</v>
      </c>
      <c r="E189" s="752">
        <v>50113001</v>
      </c>
      <c r="F189" s="751" t="s">
        <v>603</v>
      </c>
      <c r="G189" s="750" t="s">
        <v>604</v>
      </c>
      <c r="H189" s="750">
        <v>188415</v>
      </c>
      <c r="I189" s="750">
        <v>188415</v>
      </c>
      <c r="J189" s="750" t="s">
        <v>920</v>
      </c>
      <c r="K189" s="750" t="s">
        <v>921</v>
      </c>
      <c r="L189" s="753">
        <v>516.52</v>
      </c>
      <c r="M189" s="753">
        <v>1</v>
      </c>
      <c r="N189" s="754">
        <v>516.52</v>
      </c>
    </row>
    <row r="190" spans="1:14" ht="14.45" customHeight="1" x14ac:dyDescent="0.2">
      <c r="A190" s="748" t="s">
        <v>572</v>
      </c>
      <c r="B190" s="749" t="s">
        <v>573</v>
      </c>
      <c r="C190" s="750" t="s">
        <v>586</v>
      </c>
      <c r="D190" s="751" t="s">
        <v>587</v>
      </c>
      <c r="E190" s="752">
        <v>50113001</v>
      </c>
      <c r="F190" s="751" t="s">
        <v>603</v>
      </c>
      <c r="G190" s="750" t="s">
        <v>604</v>
      </c>
      <c r="H190" s="750">
        <v>175025</v>
      </c>
      <c r="I190" s="750">
        <v>75025</v>
      </c>
      <c r="J190" s="750" t="s">
        <v>922</v>
      </c>
      <c r="K190" s="750" t="s">
        <v>923</v>
      </c>
      <c r="L190" s="753">
        <v>43.920000000000009</v>
      </c>
      <c r="M190" s="753">
        <v>1</v>
      </c>
      <c r="N190" s="754">
        <v>43.920000000000009</v>
      </c>
    </row>
    <row r="191" spans="1:14" ht="14.45" customHeight="1" x14ac:dyDescent="0.2">
      <c r="A191" s="748" t="s">
        <v>572</v>
      </c>
      <c r="B191" s="749" t="s">
        <v>573</v>
      </c>
      <c r="C191" s="750" t="s">
        <v>586</v>
      </c>
      <c r="D191" s="751" t="s">
        <v>587</v>
      </c>
      <c r="E191" s="752">
        <v>50113001</v>
      </c>
      <c r="F191" s="751" t="s">
        <v>603</v>
      </c>
      <c r="G191" s="750" t="s">
        <v>604</v>
      </c>
      <c r="H191" s="750">
        <v>148578</v>
      </c>
      <c r="I191" s="750">
        <v>48578</v>
      </c>
      <c r="J191" s="750" t="s">
        <v>924</v>
      </c>
      <c r="K191" s="750" t="s">
        <v>925</v>
      </c>
      <c r="L191" s="753">
        <v>54.98</v>
      </c>
      <c r="M191" s="753">
        <v>1</v>
      </c>
      <c r="N191" s="754">
        <v>54.98</v>
      </c>
    </row>
    <row r="192" spans="1:14" ht="14.45" customHeight="1" x14ac:dyDescent="0.2">
      <c r="A192" s="748" t="s">
        <v>572</v>
      </c>
      <c r="B192" s="749" t="s">
        <v>573</v>
      </c>
      <c r="C192" s="750" t="s">
        <v>586</v>
      </c>
      <c r="D192" s="751" t="s">
        <v>587</v>
      </c>
      <c r="E192" s="752">
        <v>50113001</v>
      </c>
      <c r="F192" s="751" t="s">
        <v>603</v>
      </c>
      <c r="G192" s="750" t="s">
        <v>604</v>
      </c>
      <c r="H192" s="750">
        <v>848632</v>
      </c>
      <c r="I192" s="750">
        <v>125315</v>
      </c>
      <c r="J192" s="750" t="s">
        <v>924</v>
      </c>
      <c r="K192" s="750" t="s">
        <v>926</v>
      </c>
      <c r="L192" s="753">
        <v>58.19</v>
      </c>
      <c r="M192" s="753">
        <v>2</v>
      </c>
      <c r="N192" s="754">
        <v>116.38</v>
      </c>
    </row>
    <row r="193" spans="1:14" ht="14.45" customHeight="1" x14ac:dyDescent="0.2">
      <c r="A193" s="748" t="s">
        <v>572</v>
      </c>
      <c r="B193" s="749" t="s">
        <v>573</v>
      </c>
      <c r="C193" s="750" t="s">
        <v>586</v>
      </c>
      <c r="D193" s="751" t="s">
        <v>587</v>
      </c>
      <c r="E193" s="752">
        <v>50113001</v>
      </c>
      <c r="F193" s="751" t="s">
        <v>603</v>
      </c>
      <c r="G193" s="750" t="s">
        <v>604</v>
      </c>
      <c r="H193" s="750">
        <v>225171</v>
      </c>
      <c r="I193" s="750">
        <v>225171</v>
      </c>
      <c r="J193" s="750" t="s">
        <v>927</v>
      </c>
      <c r="K193" s="750" t="s">
        <v>928</v>
      </c>
      <c r="L193" s="753">
        <v>64.789999999999992</v>
      </c>
      <c r="M193" s="753">
        <v>2</v>
      </c>
      <c r="N193" s="754">
        <v>129.57999999999998</v>
      </c>
    </row>
    <row r="194" spans="1:14" ht="14.45" customHeight="1" x14ac:dyDescent="0.2">
      <c r="A194" s="748" t="s">
        <v>572</v>
      </c>
      <c r="B194" s="749" t="s">
        <v>573</v>
      </c>
      <c r="C194" s="750" t="s">
        <v>586</v>
      </c>
      <c r="D194" s="751" t="s">
        <v>587</v>
      </c>
      <c r="E194" s="752">
        <v>50113001</v>
      </c>
      <c r="F194" s="751" t="s">
        <v>603</v>
      </c>
      <c r="G194" s="750" t="s">
        <v>604</v>
      </c>
      <c r="H194" s="750">
        <v>109847</v>
      </c>
      <c r="I194" s="750">
        <v>9847</v>
      </c>
      <c r="J194" s="750" t="s">
        <v>929</v>
      </c>
      <c r="K194" s="750" t="s">
        <v>930</v>
      </c>
      <c r="L194" s="753">
        <v>41.059999999999995</v>
      </c>
      <c r="M194" s="753">
        <v>1</v>
      </c>
      <c r="N194" s="754">
        <v>41.059999999999995</v>
      </c>
    </row>
    <row r="195" spans="1:14" ht="14.45" customHeight="1" x14ac:dyDescent="0.2">
      <c r="A195" s="748" t="s">
        <v>572</v>
      </c>
      <c r="B195" s="749" t="s">
        <v>573</v>
      </c>
      <c r="C195" s="750" t="s">
        <v>586</v>
      </c>
      <c r="D195" s="751" t="s">
        <v>587</v>
      </c>
      <c r="E195" s="752">
        <v>50113001</v>
      </c>
      <c r="F195" s="751" t="s">
        <v>603</v>
      </c>
      <c r="G195" s="750" t="s">
        <v>604</v>
      </c>
      <c r="H195" s="750">
        <v>191836</v>
      </c>
      <c r="I195" s="750">
        <v>91836</v>
      </c>
      <c r="J195" s="750" t="s">
        <v>929</v>
      </c>
      <c r="K195" s="750" t="s">
        <v>931</v>
      </c>
      <c r="L195" s="753">
        <v>44.669999999999995</v>
      </c>
      <c r="M195" s="753">
        <v>1</v>
      </c>
      <c r="N195" s="754">
        <v>44.669999999999995</v>
      </c>
    </row>
    <row r="196" spans="1:14" ht="14.45" customHeight="1" x14ac:dyDescent="0.2">
      <c r="A196" s="748" t="s">
        <v>572</v>
      </c>
      <c r="B196" s="749" t="s">
        <v>573</v>
      </c>
      <c r="C196" s="750" t="s">
        <v>586</v>
      </c>
      <c r="D196" s="751" t="s">
        <v>587</v>
      </c>
      <c r="E196" s="752">
        <v>50113001</v>
      </c>
      <c r="F196" s="751" t="s">
        <v>603</v>
      </c>
      <c r="G196" s="750" t="s">
        <v>604</v>
      </c>
      <c r="H196" s="750">
        <v>230438</v>
      </c>
      <c r="I196" s="750">
        <v>230438</v>
      </c>
      <c r="J196" s="750" t="s">
        <v>932</v>
      </c>
      <c r="K196" s="750" t="s">
        <v>933</v>
      </c>
      <c r="L196" s="753">
        <v>116.58999999999999</v>
      </c>
      <c r="M196" s="753">
        <v>1</v>
      </c>
      <c r="N196" s="754">
        <v>116.58999999999999</v>
      </c>
    </row>
    <row r="197" spans="1:14" ht="14.45" customHeight="1" x14ac:dyDescent="0.2">
      <c r="A197" s="748" t="s">
        <v>572</v>
      </c>
      <c r="B197" s="749" t="s">
        <v>573</v>
      </c>
      <c r="C197" s="750" t="s">
        <v>586</v>
      </c>
      <c r="D197" s="751" t="s">
        <v>587</v>
      </c>
      <c r="E197" s="752">
        <v>50113001</v>
      </c>
      <c r="F197" s="751" t="s">
        <v>603</v>
      </c>
      <c r="G197" s="750" t="s">
        <v>604</v>
      </c>
      <c r="H197" s="750">
        <v>201137</v>
      </c>
      <c r="I197" s="750">
        <v>201137</v>
      </c>
      <c r="J197" s="750" t="s">
        <v>934</v>
      </c>
      <c r="K197" s="750" t="s">
        <v>935</v>
      </c>
      <c r="L197" s="753">
        <v>23.320000000000004</v>
      </c>
      <c r="M197" s="753">
        <v>1</v>
      </c>
      <c r="N197" s="754">
        <v>23.320000000000004</v>
      </c>
    </row>
    <row r="198" spans="1:14" ht="14.45" customHeight="1" x14ac:dyDescent="0.2">
      <c r="A198" s="748" t="s">
        <v>572</v>
      </c>
      <c r="B198" s="749" t="s">
        <v>573</v>
      </c>
      <c r="C198" s="750" t="s">
        <v>586</v>
      </c>
      <c r="D198" s="751" t="s">
        <v>587</v>
      </c>
      <c r="E198" s="752">
        <v>50113001</v>
      </c>
      <c r="F198" s="751" t="s">
        <v>603</v>
      </c>
      <c r="G198" s="750" t="s">
        <v>604</v>
      </c>
      <c r="H198" s="750">
        <v>190973</v>
      </c>
      <c r="I198" s="750">
        <v>190973</v>
      </c>
      <c r="J198" s="750" t="s">
        <v>936</v>
      </c>
      <c r="K198" s="750" t="s">
        <v>937</v>
      </c>
      <c r="L198" s="753">
        <v>224.37</v>
      </c>
      <c r="M198" s="753">
        <v>1</v>
      </c>
      <c r="N198" s="754">
        <v>224.37</v>
      </c>
    </row>
    <row r="199" spans="1:14" ht="14.45" customHeight="1" x14ac:dyDescent="0.2">
      <c r="A199" s="748" t="s">
        <v>572</v>
      </c>
      <c r="B199" s="749" t="s">
        <v>573</v>
      </c>
      <c r="C199" s="750" t="s">
        <v>586</v>
      </c>
      <c r="D199" s="751" t="s">
        <v>587</v>
      </c>
      <c r="E199" s="752">
        <v>50113001</v>
      </c>
      <c r="F199" s="751" t="s">
        <v>603</v>
      </c>
      <c r="G199" s="750" t="s">
        <v>611</v>
      </c>
      <c r="H199" s="750">
        <v>115864</v>
      </c>
      <c r="I199" s="750">
        <v>15864</v>
      </c>
      <c r="J199" s="750" t="s">
        <v>938</v>
      </c>
      <c r="K199" s="750" t="s">
        <v>939</v>
      </c>
      <c r="L199" s="753">
        <v>60.289999999999992</v>
      </c>
      <c r="M199" s="753">
        <v>1</v>
      </c>
      <c r="N199" s="754">
        <v>60.289999999999992</v>
      </c>
    </row>
    <row r="200" spans="1:14" ht="14.45" customHeight="1" x14ac:dyDescent="0.2">
      <c r="A200" s="748" t="s">
        <v>572</v>
      </c>
      <c r="B200" s="749" t="s">
        <v>573</v>
      </c>
      <c r="C200" s="750" t="s">
        <v>586</v>
      </c>
      <c r="D200" s="751" t="s">
        <v>587</v>
      </c>
      <c r="E200" s="752">
        <v>50113001</v>
      </c>
      <c r="F200" s="751" t="s">
        <v>603</v>
      </c>
      <c r="G200" s="750" t="s">
        <v>604</v>
      </c>
      <c r="H200" s="750">
        <v>154094</v>
      </c>
      <c r="I200" s="750">
        <v>54094</v>
      </c>
      <c r="J200" s="750" t="s">
        <v>940</v>
      </c>
      <c r="K200" s="750" t="s">
        <v>941</v>
      </c>
      <c r="L200" s="753">
        <v>111.38999999999999</v>
      </c>
      <c r="M200" s="753">
        <v>1</v>
      </c>
      <c r="N200" s="754">
        <v>111.38999999999999</v>
      </c>
    </row>
    <row r="201" spans="1:14" ht="14.45" customHeight="1" x14ac:dyDescent="0.2">
      <c r="A201" s="748" t="s">
        <v>572</v>
      </c>
      <c r="B201" s="749" t="s">
        <v>573</v>
      </c>
      <c r="C201" s="750" t="s">
        <v>586</v>
      </c>
      <c r="D201" s="751" t="s">
        <v>587</v>
      </c>
      <c r="E201" s="752">
        <v>50113001</v>
      </c>
      <c r="F201" s="751" t="s">
        <v>603</v>
      </c>
      <c r="G201" s="750" t="s">
        <v>611</v>
      </c>
      <c r="H201" s="750">
        <v>150316</v>
      </c>
      <c r="I201" s="750">
        <v>50316</v>
      </c>
      <c r="J201" s="750" t="s">
        <v>942</v>
      </c>
      <c r="K201" s="750" t="s">
        <v>619</v>
      </c>
      <c r="L201" s="753">
        <v>69.289999999999992</v>
      </c>
      <c r="M201" s="753">
        <v>1</v>
      </c>
      <c r="N201" s="754">
        <v>69.289999999999992</v>
      </c>
    </row>
    <row r="202" spans="1:14" ht="14.45" customHeight="1" x14ac:dyDescent="0.2">
      <c r="A202" s="748" t="s">
        <v>572</v>
      </c>
      <c r="B202" s="749" t="s">
        <v>573</v>
      </c>
      <c r="C202" s="750" t="s">
        <v>586</v>
      </c>
      <c r="D202" s="751" t="s">
        <v>587</v>
      </c>
      <c r="E202" s="752">
        <v>50113001</v>
      </c>
      <c r="F202" s="751" t="s">
        <v>603</v>
      </c>
      <c r="G202" s="750" t="s">
        <v>604</v>
      </c>
      <c r="H202" s="750">
        <v>208575</v>
      </c>
      <c r="I202" s="750">
        <v>208575</v>
      </c>
      <c r="J202" s="750" t="s">
        <v>943</v>
      </c>
      <c r="K202" s="750" t="s">
        <v>944</v>
      </c>
      <c r="L202" s="753">
        <v>147.88999999999999</v>
      </c>
      <c r="M202" s="753">
        <v>4</v>
      </c>
      <c r="N202" s="754">
        <v>591.55999999999995</v>
      </c>
    </row>
    <row r="203" spans="1:14" ht="14.45" customHeight="1" x14ac:dyDescent="0.2">
      <c r="A203" s="748" t="s">
        <v>572</v>
      </c>
      <c r="B203" s="749" t="s">
        <v>573</v>
      </c>
      <c r="C203" s="750" t="s">
        <v>586</v>
      </c>
      <c r="D203" s="751" t="s">
        <v>587</v>
      </c>
      <c r="E203" s="752">
        <v>50113001</v>
      </c>
      <c r="F203" s="751" t="s">
        <v>603</v>
      </c>
      <c r="G203" s="750" t="s">
        <v>611</v>
      </c>
      <c r="H203" s="750">
        <v>115551</v>
      </c>
      <c r="I203" s="750">
        <v>115551</v>
      </c>
      <c r="J203" s="750" t="s">
        <v>945</v>
      </c>
      <c r="K203" s="750" t="s">
        <v>946</v>
      </c>
      <c r="L203" s="753">
        <v>71.13</v>
      </c>
      <c r="M203" s="753">
        <v>1</v>
      </c>
      <c r="N203" s="754">
        <v>71.13</v>
      </c>
    </row>
    <row r="204" spans="1:14" ht="14.45" customHeight="1" x14ac:dyDescent="0.2">
      <c r="A204" s="748" t="s">
        <v>572</v>
      </c>
      <c r="B204" s="749" t="s">
        <v>573</v>
      </c>
      <c r="C204" s="750" t="s">
        <v>586</v>
      </c>
      <c r="D204" s="751" t="s">
        <v>587</v>
      </c>
      <c r="E204" s="752">
        <v>50113001</v>
      </c>
      <c r="F204" s="751" t="s">
        <v>603</v>
      </c>
      <c r="G204" s="750" t="s">
        <v>604</v>
      </c>
      <c r="H204" s="750">
        <v>221884</v>
      </c>
      <c r="I204" s="750">
        <v>221884</v>
      </c>
      <c r="J204" s="750" t="s">
        <v>947</v>
      </c>
      <c r="K204" s="750" t="s">
        <v>948</v>
      </c>
      <c r="L204" s="753">
        <v>1980</v>
      </c>
      <c r="M204" s="753">
        <v>1</v>
      </c>
      <c r="N204" s="754">
        <v>1980</v>
      </c>
    </row>
    <row r="205" spans="1:14" ht="14.45" customHeight="1" x14ac:dyDescent="0.2">
      <c r="A205" s="748" t="s">
        <v>572</v>
      </c>
      <c r="B205" s="749" t="s">
        <v>573</v>
      </c>
      <c r="C205" s="750" t="s">
        <v>586</v>
      </c>
      <c r="D205" s="751" t="s">
        <v>587</v>
      </c>
      <c r="E205" s="752">
        <v>50113001</v>
      </c>
      <c r="F205" s="751" t="s">
        <v>603</v>
      </c>
      <c r="G205" s="750" t="s">
        <v>604</v>
      </c>
      <c r="H205" s="750">
        <v>117926</v>
      </c>
      <c r="I205" s="750">
        <v>201609</v>
      </c>
      <c r="J205" s="750" t="s">
        <v>949</v>
      </c>
      <c r="K205" s="750" t="s">
        <v>950</v>
      </c>
      <c r="L205" s="753">
        <v>41.15</v>
      </c>
      <c r="M205" s="753">
        <v>3</v>
      </c>
      <c r="N205" s="754">
        <v>123.44999999999999</v>
      </c>
    </row>
    <row r="206" spans="1:14" ht="14.45" customHeight="1" x14ac:dyDescent="0.2">
      <c r="A206" s="748" t="s">
        <v>572</v>
      </c>
      <c r="B206" s="749" t="s">
        <v>573</v>
      </c>
      <c r="C206" s="750" t="s">
        <v>586</v>
      </c>
      <c r="D206" s="751" t="s">
        <v>587</v>
      </c>
      <c r="E206" s="752">
        <v>50113001</v>
      </c>
      <c r="F206" s="751" t="s">
        <v>603</v>
      </c>
      <c r="G206" s="750" t="s">
        <v>604</v>
      </c>
      <c r="H206" s="750">
        <v>846280</v>
      </c>
      <c r="I206" s="750">
        <v>107608</v>
      </c>
      <c r="J206" s="750" t="s">
        <v>951</v>
      </c>
      <c r="K206" s="750" t="s">
        <v>952</v>
      </c>
      <c r="L206" s="753">
        <v>158.16999999999999</v>
      </c>
      <c r="M206" s="753">
        <v>1</v>
      </c>
      <c r="N206" s="754">
        <v>158.16999999999999</v>
      </c>
    </row>
    <row r="207" spans="1:14" ht="14.45" customHeight="1" x14ac:dyDescent="0.2">
      <c r="A207" s="748" t="s">
        <v>572</v>
      </c>
      <c r="B207" s="749" t="s">
        <v>573</v>
      </c>
      <c r="C207" s="750" t="s">
        <v>586</v>
      </c>
      <c r="D207" s="751" t="s">
        <v>587</v>
      </c>
      <c r="E207" s="752">
        <v>50113001</v>
      </c>
      <c r="F207" s="751" t="s">
        <v>603</v>
      </c>
      <c r="G207" s="750" t="s">
        <v>611</v>
      </c>
      <c r="H207" s="750">
        <v>153951</v>
      </c>
      <c r="I207" s="750">
        <v>53951</v>
      </c>
      <c r="J207" s="750" t="s">
        <v>953</v>
      </c>
      <c r="K207" s="750" t="s">
        <v>954</v>
      </c>
      <c r="L207" s="753">
        <v>183.51000000000008</v>
      </c>
      <c r="M207" s="753">
        <v>1</v>
      </c>
      <c r="N207" s="754">
        <v>183.51000000000008</v>
      </c>
    </row>
    <row r="208" spans="1:14" ht="14.45" customHeight="1" x14ac:dyDescent="0.2">
      <c r="A208" s="748" t="s">
        <v>572</v>
      </c>
      <c r="B208" s="749" t="s">
        <v>573</v>
      </c>
      <c r="C208" s="750" t="s">
        <v>586</v>
      </c>
      <c r="D208" s="751" t="s">
        <v>587</v>
      </c>
      <c r="E208" s="752">
        <v>50113001</v>
      </c>
      <c r="F208" s="751" t="s">
        <v>603</v>
      </c>
      <c r="G208" s="750" t="s">
        <v>611</v>
      </c>
      <c r="H208" s="750">
        <v>153950</v>
      </c>
      <c r="I208" s="750">
        <v>53950</v>
      </c>
      <c r="J208" s="750" t="s">
        <v>955</v>
      </c>
      <c r="K208" s="750" t="s">
        <v>956</v>
      </c>
      <c r="L208" s="753">
        <v>91.530000000000044</v>
      </c>
      <c r="M208" s="753">
        <v>1</v>
      </c>
      <c r="N208" s="754">
        <v>91.530000000000044</v>
      </c>
    </row>
    <row r="209" spans="1:14" ht="14.45" customHeight="1" x14ac:dyDescent="0.2">
      <c r="A209" s="748" t="s">
        <v>572</v>
      </c>
      <c r="B209" s="749" t="s">
        <v>573</v>
      </c>
      <c r="C209" s="750" t="s">
        <v>586</v>
      </c>
      <c r="D209" s="751" t="s">
        <v>587</v>
      </c>
      <c r="E209" s="752">
        <v>50113001</v>
      </c>
      <c r="F209" s="751" t="s">
        <v>603</v>
      </c>
      <c r="G209" s="750" t="s">
        <v>611</v>
      </c>
      <c r="H209" s="750">
        <v>233366</v>
      </c>
      <c r="I209" s="750">
        <v>233366</v>
      </c>
      <c r="J209" s="750" t="s">
        <v>957</v>
      </c>
      <c r="K209" s="750" t="s">
        <v>958</v>
      </c>
      <c r="L209" s="753">
        <v>45.663333333333334</v>
      </c>
      <c r="M209" s="753">
        <v>3</v>
      </c>
      <c r="N209" s="754">
        <v>136.99</v>
      </c>
    </row>
    <row r="210" spans="1:14" ht="14.45" customHeight="1" x14ac:dyDescent="0.2">
      <c r="A210" s="748" t="s">
        <v>572</v>
      </c>
      <c r="B210" s="749" t="s">
        <v>573</v>
      </c>
      <c r="C210" s="750" t="s">
        <v>586</v>
      </c>
      <c r="D210" s="751" t="s">
        <v>587</v>
      </c>
      <c r="E210" s="752">
        <v>50113001</v>
      </c>
      <c r="F210" s="751" t="s">
        <v>603</v>
      </c>
      <c r="G210" s="750" t="s">
        <v>574</v>
      </c>
      <c r="H210" s="750">
        <v>989453</v>
      </c>
      <c r="I210" s="750">
        <v>146899</v>
      </c>
      <c r="J210" s="750" t="s">
        <v>957</v>
      </c>
      <c r="K210" s="750" t="s">
        <v>958</v>
      </c>
      <c r="L210" s="753">
        <v>46.379999999999995</v>
      </c>
      <c r="M210" s="753">
        <v>1</v>
      </c>
      <c r="N210" s="754">
        <v>46.379999999999995</v>
      </c>
    </row>
    <row r="211" spans="1:14" ht="14.45" customHeight="1" x14ac:dyDescent="0.2">
      <c r="A211" s="748" t="s">
        <v>572</v>
      </c>
      <c r="B211" s="749" t="s">
        <v>573</v>
      </c>
      <c r="C211" s="750" t="s">
        <v>586</v>
      </c>
      <c r="D211" s="751" t="s">
        <v>587</v>
      </c>
      <c r="E211" s="752">
        <v>50113002</v>
      </c>
      <c r="F211" s="751" t="s">
        <v>959</v>
      </c>
      <c r="G211" s="750" t="s">
        <v>604</v>
      </c>
      <c r="H211" s="750">
        <v>213094</v>
      </c>
      <c r="I211" s="750">
        <v>213094</v>
      </c>
      <c r="J211" s="750" t="s">
        <v>960</v>
      </c>
      <c r="K211" s="750" t="s">
        <v>961</v>
      </c>
      <c r="L211" s="753">
        <v>3346.2100000000005</v>
      </c>
      <c r="M211" s="753">
        <v>3</v>
      </c>
      <c r="N211" s="754">
        <v>10038.630000000001</v>
      </c>
    </row>
    <row r="212" spans="1:14" ht="14.45" customHeight="1" x14ac:dyDescent="0.2">
      <c r="A212" s="748" t="s">
        <v>572</v>
      </c>
      <c r="B212" s="749" t="s">
        <v>573</v>
      </c>
      <c r="C212" s="750" t="s">
        <v>586</v>
      </c>
      <c r="D212" s="751" t="s">
        <v>587</v>
      </c>
      <c r="E212" s="752">
        <v>50113002</v>
      </c>
      <c r="F212" s="751" t="s">
        <v>959</v>
      </c>
      <c r="G212" s="750" t="s">
        <v>604</v>
      </c>
      <c r="H212" s="750">
        <v>103414</v>
      </c>
      <c r="I212" s="750">
        <v>3414</v>
      </c>
      <c r="J212" s="750" t="s">
        <v>962</v>
      </c>
      <c r="K212" s="750" t="s">
        <v>963</v>
      </c>
      <c r="L212" s="753">
        <v>2513.7400000000002</v>
      </c>
      <c r="M212" s="753">
        <v>1</v>
      </c>
      <c r="N212" s="754">
        <v>2513.7400000000002</v>
      </c>
    </row>
    <row r="213" spans="1:14" ht="14.45" customHeight="1" x14ac:dyDescent="0.2">
      <c r="A213" s="748" t="s">
        <v>572</v>
      </c>
      <c r="B213" s="749" t="s">
        <v>573</v>
      </c>
      <c r="C213" s="750" t="s">
        <v>586</v>
      </c>
      <c r="D213" s="751" t="s">
        <v>587</v>
      </c>
      <c r="E213" s="752">
        <v>50113002</v>
      </c>
      <c r="F213" s="751" t="s">
        <v>959</v>
      </c>
      <c r="G213" s="750" t="s">
        <v>604</v>
      </c>
      <c r="H213" s="750">
        <v>397302</v>
      </c>
      <c r="I213" s="750">
        <v>3290</v>
      </c>
      <c r="J213" s="750" t="s">
        <v>962</v>
      </c>
      <c r="K213" s="750" t="s">
        <v>964</v>
      </c>
      <c r="L213" s="753">
        <v>1322.73</v>
      </c>
      <c r="M213" s="753">
        <v>1</v>
      </c>
      <c r="N213" s="754">
        <v>1322.73</v>
      </c>
    </row>
    <row r="214" spans="1:14" ht="14.45" customHeight="1" x14ac:dyDescent="0.2">
      <c r="A214" s="748" t="s">
        <v>572</v>
      </c>
      <c r="B214" s="749" t="s">
        <v>573</v>
      </c>
      <c r="C214" s="750" t="s">
        <v>586</v>
      </c>
      <c r="D214" s="751" t="s">
        <v>587</v>
      </c>
      <c r="E214" s="752">
        <v>50113006</v>
      </c>
      <c r="F214" s="751" t="s">
        <v>965</v>
      </c>
      <c r="G214" s="750" t="s">
        <v>574</v>
      </c>
      <c r="H214" s="750">
        <v>33889</v>
      </c>
      <c r="I214" s="750">
        <v>33889</v>
      </c>
      <c r="J214" s="750" t="s">
        <v>966</v>
      </c>
      <c r="K214" s="750" t="s">
        <v>967</v>
      </c>
      <c r="L214" s="753">
        <v>115.00000000000003</v>
      </c>
      <c r="M214" s="753">
        <v>5</v>
      </c>
      <c r="N214" s="754">
        <v>575.00000000000011</v>
      </c>
    </row>
    <row r="215" spans="1:14" ht="14.45" customHeight="1" x14ac:dyDescent="0.2">
      <c r="A215" s="748" t="s">
        <v>572</v>
      </c>
      <c r="B215" s="749" t="s">
        <v>573</v>
      </c>
      <c r="C215" s="750" t="s">
        <v>586</v>
      </c>
      <c r="D215" s="751" t="s">
        <v>587</v>
      </c>
      <c r="E215" s="752">
        <v>50113006</v>
      </c>
      <c r="F215" s="751" t="s">
        <v>965</v>
      </c>
      <c r="G215" s="750" t="s">
        <v>574</v>
      </c>
      <c r="H215" s="750">
        <v>33888</v>
      </c>
      <c r="I215" s="750">
        <v>33888</v>
      </c>
      <c r="J215" s="750" t="s">
        <v>968</v>
      </c>
      <c r="K215" s="750" t="s">
        <v>967</v>
      </c>
      <c r="L215" s="753">
        <v>115.00000000000003</v>
      </c>
      <c r="M215" s="753">
        <v>5</v>
      </c>
      <c r="N215" s="754">
        <v>575.00000000000011</v>
      </c>
    </row>
    <row r="216" spans="1:14" ht="14.45" customHeight="1" x14ac:dyDescent="0.2">
      <c r="A216" s="748" t="s">
        <v>572</v>
      </c>
      <c r="B216" s="749" t="s">
        <v>573</v>
      </c>
      <c r="C216" s="750" t="s">
        <v>586</v>
      </c>
      <c r="D216" s="751" t="s">
        <v>587</v>
      </c>
      <c r="E216" s="752">
        <v>50113006</v>
      </c>
      <c r="F216" s="751" t="s">
        <v>965</v>
      </c>
      <c r="G216" s="750" t="s">
        <v>574</v>
      </c>
      <c r="H216" s="750">
        <v>33890</v>
      </c>
      <c r="I216" s="750">
        <v>33890</v>
      </c>
      <c r="J216" s="750" t="s">
        <v>969</v>
      </c>
      <c r="K216" s="750" t="s">
        <v>967</v>
      </c>
      <c r="L216" s="753">
        <v>115</v>
      </c>
      <c r="M216" s="753">
        <v>3</v>
      </c>
      <c r="N216" s="754">
        <v>345</v>
      </c>
    </row>
    <row r="217" spans="1:14" ht="14.45" customHeight="1" x14ac:dyDescent="0.2">
      <c r="A217" s="748" t="s">
        <v>572</v>
      </c>
      <c r="B217" s="749" t="s">
        <v>573</v>
      </c>
      <c r="C217" s="750" t="s">
        <v>586</v>
      </c>
      <c r="D217" s="751" t="s">
        <v>587</v>
      </c>
      <c r="E217" s="752">
        <v>50113006</v>
      </c>
      <c r="F217" s="751" t="s">
        <v>965</v>
      </c>
      <c r="G217" s="750" t="s">
        <v>574</v>
      </c>
      <c r="H217" s="750">
        <v>33891</v>
      </c>
      <c r="I217" s="750">
        <v>33891</v>
      </c>
      <c r="J217" s="750" t="s">
        <v>970</v>
      </c>
      <c r="K217" s="750" t="s">
        <v>967</v>
      </c>
      <c r="L217" s="753">
        <v>115</v>
      </c>
      <c r="M217" s="753">
        <v>5</v>
      </c>
      <c r="N217" s="754">
        <v>575</v>
      </c>
    </row>
    <row r="218" spans="1:14" ht="14.45" customHeight="1" x14ac:dyDescent="0.2">
      <c r="A218" s="748" t="s">
        <v>572</v>
      </c>
      <c r="B218" s="749" t="s">
        <v>573</v>
      </c>
      <c r="C218" s="750" t="s">
        <v>586</v>
      </c>
      <c r="D218" s="751" t="s">
        <v>587</v>
      </c>
      <c r="E218" s="752">
        <v>50113006</v>
      </c>
      <c r="F218" s="751" t="s">
        <v>965</v>
      </c>
      <c r="G218" s="750" t="s">
        <v>574</v>
      </c>
      <c r="H218" s="750">
        <v>33578</v>
      </c>
      <c r="I218" s="750">
        <v>33578</v>
      </c>
      <c r="J218" s="750" t="s">
        <v>971</v>
      </c>
      <c r="K218" s="750" t="s">
        <v>972</v>
      </c>
      <c r="L218" s="753">
        <v>124.20000000000003</v>
      </c>
      <c r="M218" s="753">
        <v>1</v>
      </c>
      <c r="N218" s="754">
        <v>124.20000000000003</v>
      </c>
    </row>
    <row r="219" spans="1:14" ht="14.45" customHeight="1" x14ac:dyDescent="0.2">
      <c r="A219" s="748" t="s">
        <v>572</v>
      </c>
      <c r="B219" s="749" t="s">
        <v>573</v>
      </c>
      <c r="C219" s="750" t="s">
        <v>586</v>
      </c>
      <c r="D219" s="751" t="s">
        <v>587</v>
      </c>
      <c r="E219" s="752">
        <v>50113006</v>
      </c>
      <c r="F219" s="751" t="s">
        <v>965</v>
      </c>
      <c r="G219" s="750" t="s">
        <v>604</v>
      </c>
      <c r="H219" s="750">
        <v>397803</v>
      </c>
      <c r="I219" s="750">
        <v>217084</v>
      </c>
      <c r="J219" s="750" t="s">
        <v>973</v>
      </c>
      <c r="K219" s="750" t="s">
        <v>974</v>
      </c>
      <c r="L219" s="753">
        <v>1776.7500000000005</v>
      </c>
      <c r="M219" s="753">
        <v>1</v>
      </c>
      <c r="N219" s="754">
        <v>1776.7500000000005</v>
      </c>
    </row>
    <row r="220" spans="1:14" ht="14.45" customHeight="1" x14ac:dyDescent="0.2">
      <c r="A220" s="748" t="s">
        <v>572</v>
      </c>
      <c r="B220" s="749" t="s">
        <v>573</v>
      </c>
      <c r="C220" s="750" t="s">
        <v>586</v>
      </c>
      <c r="D220" s="751" t="s">
        <v>587</v>
      </c>
      <c r="E220" s="752">
        <v>50113006</v>
      </c>
      <c r="F220" s="751" t="s">
        <v>965</v>
      </c>
      <c r="G220" s="750" t="s">
        <v>574</v>
      </c>
      <c r="H220" s="750">
        <v>217162</v>
      </c>
      <c r="I220" s="750">
        <v>217162</v>
      </c>
      <c r="J220" s="750" t="s">
        <v>975</v>
      </c>
      <c r="K220" s="750" t="s">
        <v>735</v>
      </c>
      <c r="L220" s="753">
        <v>183.44999872600215</v>
      </c>
      <c r="M220" s="753">
        <v>16</v>
      </c>
      <c r="N220" s="754">
        <v>2935.1999796160344</v>
      </c>
    </row>
    <row r="221" spans="1:14" ht="14.45" customHeight="1" x14ac:dyDescent="0.2">
      <c r="A221" s="748" t="s">
        <v>572</v>
      </c>
      <c r="B221" s="749" t="s">
        <v>573</v>
      </c>
      <c r="C221" s="750" t="s">
        <v>586</v>
      </c>
      <c r="D221" s="751" t="s">
        <v>587</v>
      </c>
      <c r="E221" s="752">
        <v>50113006</v>
      </c>
      <c r="F221" s="751" t="s">
        <v>965</v>
      </c>
      <c r="G221" s="750" t="s">
        <v>574</v>
      </c>
      <c r="H221" s="750">
        <v>217160</v>
      </c>
      <c r="I221" s="750">
        <v>217160</v>
      </c>
      <c r="J221" s="750" t="s">
        <v>976</v>
      </c>
      <c r="K221" s="750" t="s">
        <v>735</v>
      </c>
      <c r="L221" s="753">
        <v>183.44999999999993</v>
      </c>
      <c r="M221" s="753">
        <v>20</v>
      </c>
      <c r="N221" s="754">
        <v>3668.9999999999986</v>
      </c>
    </row>
    <row r="222" spans="1:14" ht="14.45" customHeight="1" x14ac:dyDescent="0.2">
      <c r="A222" s="748" t="s">
        <v>572</v>
      </c>
      <c r="B222" s="749" t="s">
        <v>573</v>
      </c>
      <c r="C222" s="750" t="s">
        <v>586</v>
      </c>
      <c r="D222" s="751" t="s">
        <v>587</v>
      </c>
      <c r="E222" s="752">
        <v>50113006</v>
      </c>
      <c r="F222" s="751" t="s">
        <v>965</v>
      </c>
      <c r="G222" s="750" t="s">
        <v>574</v>
      </c>
      <c r="H222" s="750">
        <v>33036</v>
      </c>
      <c r="I222" s="750">
        <v>33036</v>
      </c>
      <c r="J222" s="750" t="s">
        <v>977</v>
      </c>
      <c r="K222" s="750" t="s">
        <v>974</v>
      </c>
      <c r="L222" s="753">
        <v>1380</v>
      </c>
      <c r="M222" s="753">
        <v>7</v>
      </c>
      <c r="N222" s="754">
        <v>9660</v>
      </c>
    </row>
    <row r="223" spans="1:14" ht="14.45" customHeight="1" x14ac:dyDescent="0.2">
      <c r="A223" s="748" t="s">
        <v>572</v>
      </c>
      <c r="B223" s="749" t="s">
        <v>573</v>
      </c>
      <c r="C223" s="750" t="s">
        <v>586</v>
      </c>
      <c r="D223" s="751" t="s">
        <v>587</v>
      </c>
      <c r="E223" s="752">
        <v>50113006</v>
      </c>
      <c r="F223" s="751" t="s">
        <v>965</v>
      </c>
      <c r="G223" s="750" t="s">
        <v>611</v>
      </c>
      <c r="H223" s="750">
        <v>33855</v>
      </c>
      <c r="I223" s="750">
        <v>33855</v>
      </c>
      <c r="J223" s="750" t="s">
        <v>978</v>
      </c>
      <c r="K223" s="750" t="s">
        <v>979</v>
      </c>
      <c r="L223" s="753">
        <v>182.63133333333334</v>
      </c>
      <c r="M223" s="753">
        <v>15</v>
      </c>
      <c r="N223" s="754">
        <v>2739.4700000000003</v>
      </c>
    </row>
    <row r="224" spans="1:14" ht="14.45" customHeight="1" x14ac:dyDescent="0.2">
      <c r="A224" s="748" t="s">
        <v>572</v>
      </c>
      <c r="B224" s="749" t="s">
        <v>573</v>
      </c>
      <c r="C224" s="750" t="s">
        <v>586</v>
      </c>
      <c r="D224" s="751" t="s">
        <v>587</v>
      </c>
      <c r="E224" s="752">
        <v>50113006</v>
      </c>
      <c r="F224" s="751" t="s">
        <v>965</v>
      </c>
      <c r="G224" s="750" t="s">
        <v>611</v>
      </c>
      <c r="H224" s="750">
        <v>846765</v>
      </c>
      <c r="I224" s="750">
        <v>33421</v>
      </c>
      <c r="J224" s="750" t="s">
        <v>980</v>
      </c>
      <c r="K224" s="750" t="s">
        <v>735</v>
      </c>
      <c r="L224" s="753">
        <v>137.56000000000003</v>
      </c>
      <c r="M224" s="753">
        <v>3</v>
      </c>
      <c r="N224" s="754">
        <v>412.68000000000006</v>
      </c>
    </row>
    <row r="225" spans="1:14" ht="14.45" customHeight="1" x14ac:dyDescent="0.2">
      <c r="A225" s="748" t="s">
        <v>572</v>
      </c>
      <c r="B225" s="749" t="s">
        <v>573</v>
      </c>
      <c r="C225" s="750" t="s">
        <v>586</v>
      </c>
      <c r="D225" s="751" t="s">
        <v>587</v>
      </c>
      <c r="E225" s="752">
        <v>50113006</v>
      </c>
      <c r="F225" s="751" t="s">
        <v>965</v>
      </c>
      <c r="G225" s="750" t="s">
        <v>611</v>
      </c>
      <c r="H225" s="750">
        <v>33751</v>
      </c>
      <c r="I225" s="750">
        <v>33751</v>
      </c>
      <c r="J225" s="750" t="s">
        <v>981</v>
      </c>
      <c r="K225" s="750" t="s">
        <v>982</v>
      </c>
      <c r="L225" s="753">
        <v>96.55</v>
      </c>
      <c r="M225" s="753">
        <v>1</v>
      </c>
      <c r="N225" s="754">
        <v>96.55</v>
      </c>
    </row>
    <row r="226" spans="1:14" ht="14.45" customHeight="1" x14ac:dyDescent="0.2">
      <c r="A226" s="748" t="s">
        <v>572</v>
      </c>
      <c r="B226" s="749" t="s">
        <v>573</v>
      </c>
      <c r="C226" s="750" t="s">
        <v>586</v>
      </c>
      <c r="D226" s="751" t="s">
        <v>587</v>
      </c>
      <c r="E226" s="752">
        <v>50113006</v>
      </c>
      <c r="F226" s="751" t="s">
        <v>965</v>
      </c>
      <c r="G226" s="750" t="s">
        <v>611</v>
      </c>
      <c r="H226" s="750">
        <v>33750</v>
      </c>
      <c r="I226" s="750">
        <v>33750</v>
      </c>
      <c r="J226" s="750" t="s">
        <v>983</v>
      </c>
      <c r="K226" s="750" t="s">
        <v>982</v>
      </c>
      <c r="L226" s="753">
        <v>104.25</v>
      </c>
      <c r="M226" s="753">
        <v>2</v>
      </c>
      <c r="N226" s="754">
        <v>208.5</v>
      </c>
    </row>
    <row r="227" spans="1:14" ht="14.45" customHeight="1" x14ac:dyDescent="0.2">
      <c r="A227" s="748" t="s">
        <v>572</v>
      </c>
      <c r="B227" s="749" t="s">
        <v>573</v>
      </c>
      <c r="C227" s="750" t="s">
        <v>586</v>
      </c>
      <c r="D227" s="751" t="s">
        <v>587</v>
      </c>
      <c r="E227" s="752">
        <v>50113006</v>
      </c>
      <c r="F227" s="751" t="s">
        <v>965</v>
      </c>
      <c r="G227" s="750" t="s">
        <v>604</v>
      </c>
      <c r="H227" s="750">
        <v>217100</v>
      </c>
      <c r="I227" s="750">
        <v>217100</v>
      </c>
      <c r="J227" s="750" t="s">
        <v>984</v>
      </c>
      <c r="K227" s="750" t="s">
        <v>985</v>
      </c>
      <c r="L227" s="753">
        <v>259.47000000000003</v>
      </c>
      <c r="M227" s="753">
        <v>1</v>
      </c>
      <c r="N227" s="754">
        <v>259.47000000000003</v>
      </c>
    </row>
    <row r="228" spans="1:14" ht="14.45" customHeight="1" x14ac:dyDescent="0.2">
      <c r="A228" s="748" t="s">
        <v>572</v>
      </c>
      <c r="B228" s="749" t="s">
        <v>573</v>
      </c>
      <c r="C228" s="750" t="s">
        <v>586</v>
      </c>
      <c r="D228" s="751" t="s">
        <v>587</v>
      </c>
      <c r="E228" s="752">
        <v>50113006</v>
      </c>
      <c r="F228" s="751" t="s">
        <v>965</v>
      </c>
      <c r="G228" s="750" t="s">
        <v>611</v>
      </c>
      <c r="H228" s="750">
        <v>33851</v>
      </c>
      <c r="I228" s="750">
        <v>33851</v>
      </c>
      <c r="J228" s="750" t="s">
        <v>986</v>
      </c>
      <c r="K228" s="750" t="s">
        <v>972</v>
      </c>
      <c r="L228" s="753">
        <v>149.47</v>
      </c>
      <c r="M228" s="753">
        <v>2</v>
      </c>
      <c r="N228" s="754">
        <v>298.94</v>
      </c>
    </row>
    <row r="229" spans="1:14" ht="14.45" customHeight="1" x14ac:dyDescent="0.2">
      <c r="A229" s="748" t="s">
        <v>572</v>
      </c>
      <c r="B229" s="749" t="s">
        <v>573</v>
      </c>
      <c r="C229" s="750" t="s">
        <v>586</v>
      </c>
      <c r="D229" s="751" t="s">
        <v>587</v>
      </c>
      <c r="E229" s="752">
        <v>50113006</v>
      </c>
      <c r="F229" s="751" t="s">
        <v>965</v>
      </c>
      <c r="G229" s="750" t="s">
        <v>611</v>
      </c>
      <c r="H229" s="750">
        <v>33848</v>
      </c>
      <c r="I229" s="750">
        <v>33848</v>
      </c>
      <c r="J229" s="750" t="s">
        <v>987</v>
      </c>
      <c r="K229" s="750" t="s">
        <v>972</v>
      </c>
      <c r="L229" s="753">
        <v>122.69</v>
      </c>
      <c r="M229" s="753">
        <v>1</v>
      </c>
      <c r="N229" s="754">
        <v>122.69</v>
      </c>
    </row>
    <row r="230" spans="1:14" ht="14.45" customHeight="1" x14ac:dyDescent="0.2">
      <c r="A230" s="748" t="s">
        <v>572</v>
      </c>
      <c r="B230" s="749" t="s">
        <v>573</v>
      </c>
      <c r="C230" s="750" t="s">
        <v>586</v>
      </c>
      <c r="D230" s="751" t="s">
        <v>587</v>
      </c>
      <c r="E230" s="752">
        <v>50113006</v>
      </c>
      <c r="F230" s="751" t="s">
        <v>965</v>
      </c>
      <c r="G230" s="750" t="s">
        <v>611</v>
      </c>
      <c r="H230" s="750">
        <v>33847</v>
      </c>
      <c r="I230" s="750">
        <v>33847</v>
      </c>
      <c r="J230" s="750" t="s">
        <v>988</v>
      </c>
      <c r="K230" s="750" t="s">
        <v>972</v>
      </c>
      <c r="L230" s="753">
        <v>125.36</v>
      </c>
      <c r="M230" s="753">
        <v>1</v>
      </c>
      <c r="N230" s="754">
        <v>125.36</v>
      </c>
    </row>
    <row r="231" spans="1:14" ht="14.45" customHeight="1" x14ac:dyDescent="0.2">
      <c r="A231" s="748" t="s">
        <v>572</v>
      </c>
      <c r="B231" s="749" t="s">
        <v>573</v>
      </c>
      <c r="C231" s="750" t="s">
        <v>586</v>
      </c>
      <c r="D231" s="751" t="s">
        <v>587</v>
      </c>
      <c r="E231" s="752">
        <v>50113006</v>
      </c>
      <c r="F231" s="751" t="s">
        <v>965</v>
      </c>
      <c r="G231" s="750" t="s">
        <v>604</v>
      </c>
      <c r="H231" s="750">
        <v>988740</v>
      </c>
      <c r="I231" s="750">
        <v>0</v>
      </c>
      <c r="J231" s="750" t="s">
        <v>989</v>
      </c>
      <c r="K231" s="750" t="s">
        <v>574</v>
      </c>
      <c r="L231" s="753">
        <v>253.76000000000005</v>
      </c>
      <c r="M231" s="753">
        <v>32</v>
      </c>
      <c r="N231" s="754">
        <v>8120.3200000000015</v>
      </c>
    </row>
    <row r="232" spans="1:14" ht="14.45" customHeight="1" x14ac:dyDescent="0.2">
      <c r="A232" s="748" t="s">
        <v>572</v>
      </c>
      <c r="B232" s="749" t="s">
        <v>573</v>
      </c>
      <c r="C232" s="750" t="s">
        <v>586</v>
      </c>
      <c r="D232" s="751" t="s">
        <v>587</v>
      </c>
      <c r="E232" s="752">
        <v>50113006</v>
      </c>
      <c r="F232" s="751" t="s">
        <v>965</v>
      </c>
      <c r="G232" s="750" t="s">
        <v>611</v>
      </c>
      <c r="H232" s="750">
        <v>33677</v>
      </c>
      <c r="I232" s="750">
        <v>33677</v>
      </c>
      <c r="J232" s="750" t="s">
        <v>990</v>
      </c>
      <c r="K232" s="750" t="s">
        <v>991</v>
      </c>
      <c r="L232" s="753">
        <v>274.22585365853661</v>
      </c>
      <c r="M232" s="753">
        <v>82</v>
      </c>
      <c r="N232" s="754">
        <v>22486.52</v>
      </c>
    </row>
    <row r="233" spans="1:14" ht="14.45" customHeight="1" x14ac:dyDescent="0.2">
      <c r="A233" s="748" t="s">
        <v>572</v>
      </c>
      <c r="B233" s="749" t="s">
        <v>573</v>
      </c>
      <c r="C233" s="750" t="s">
        <v>586</v>
      </c>
      <c r="D233" s="751" t="s">
        <v>587</v>
      </c>
      <c r="E233" s="752">
        <v>50113006</v>
      </c>
      <c r="F233" s="751" t="s">
        <v>965</v>
      </c>
      <c r="G233" s="750" t="s">
        <v>611</v>
      </c>
      <c r="H233" s="750">
        <v>133220</v>
      </c>
      <c r="I233" s="750">
        <v>33220</v>
      </c>
      <c r="J233" s="750" t="s">
        <v>992</v>
      </c>
      <c r="K233" s="750" t="s">
        <v>993</v>
      </c>
      <c r="L233" s="753">
        <v>195.99000000000007</v>
      </c>
      <c r="M233" s="753">
        <v>1</v>
      </c>
      <c r="N233" s="754">
        <v>195.99000000000007</v>
      </c>
    </row>
    <row r="234" spans="1:14" ht="14.45" customHeight="1" x14ac:dyDescent="0.2">
      <c r="A234" s="748" t="s">
        <v>572</v>
      </c>
      <c r="B234" s="749" t="s">
        <v>573</v>
      </c>
      <c r="C234" s="750" t="s">
        <v>586</v>
      </c>
      <c r="D234" s="751" t="s">
        <v>587</v>
      </c>
      <c r="E234" s="752">
        <v>50113006</v>
      </c>
      <c r="F234" s="751" t="s">
        <v>965</v>
      </c>
      <c r="G234" s="750" t="s">
        <v>604</v>
      </c>
      <c r="H234" s="750">
        <v>992137</v>
      </c>
      <c r="I234" s="750">
        <v>0</v>
      </c>
      <c r="J234" s="750" t="s">
        <v>994</v>
      </c>
      <c r="K234" s="750" t="s">
        <v>574</v>
      </c>
      <c r="L234" s="753">
        <v>694.35</v>
      </c>
      <c r="M234" s="753">
        <v>1</v>
      </c>
      <c r="N234" s="754">
        <v>694.35</v>
      </c>
    </row>
    <row r="235" spans="1:14" ht="14.45" customHeight="1" x14ac:dyDescent="0.2">
      <c r="A235" s="748" t="s">
        <v>572</v>
      </c>
      <c r="B235" s="749" t="s">
        <v>573</v>
      </c>
      <c r="C235" s="750" t="s">
        <v>586</v>
      </c>
      <c r="D235" s="751" t="s">
        <v>587</v>
      </c>
      <c r="E235" s="752">
        <v>50113008</v>
      </c>
      <c r="F235" s="751" t="s">
        <v>995</v>
      </c>
      <c r="G235" s="750"/>
      <c r="H235" s="750"/>
      <c r="I235" s="750">
        <v>62465</v>
      </c>
      <c r="J235" s="750" t="s">
        <v>996</v>
      </c>
      <c r="K235" s="750" t="s">
        <v>997</v>
      </c>
      <c r="L235" s="753">
        <v>17457.19921875</v>
      </c>
      <c r="M235" s="753">
        <v>2</v>
      </c>
      <c r="N235" s="754">
        <v>34914.3984375</v>
      </c>
    </row>
    <row r="236" spans="1:14" ht="14.45" customHeight="1" x14ac:dyDescent="0.2">
      <c r="A236" s="748" t="s">
        <v>572</v>
      </c>
      <c r="B236" s="749" t="s">
        <v>573</v>
      </c>
      <c r="C236" s="750" t="s">
        <v>586</v>
      </c>
      <c r="D236" s="751" t="s">
        <v>587</v>
      </c>
      <c r="E236" s="752">
        <v>50113008</v>
      </c>
      <c r="F236" s="751" t="s">
        <v>995</v>
      </c>
      <c r="G236" s="750"/>
      <c r="H236" s="750"/>
      <c r="I236" s="750">
        <v>62464</v>
      </c>
      <c r="J236" s="750" t="s">
        <v>996</v>
      </c>
      <c r="K236" s="750" t="s">
        <v>998</v>
      </c>
      <c r="L236" s="753">
        <v>9157.759765625</v>
      </c>
      <c r="M236" s="753">
        <v>2</v>
      </c>
      <c r="N236" s="754">
        <v>18315.51953125</v>
      </c>
    </row>
    <row r="237" spans="1:14" ht="14.45" customHeight="1" x14ac:dyDescent="0.2">
      <c r="A237" s="748" t="s">
        <v>572</v>
      </c>
      <c r="B237" s="749" t="s">
        <v>573</v>
      </c>
      <c r="C237" s="750" t="s">
        <v>586</v>
      </c>
      <c r="D237" s="751" t="s">
        <v>587</v>
      </c>
      <c r="E237" s="752">
        <v>50113008</v>
      </c>
      <c r="F237" s="751" t="s">
        <v>995</v>
      </c>
      <c r="G237" s="750"/>
      <c r="H237" s="750"/>
      <c r="I237" s="750">
        <v>230687</v>
      </c>
      <c r="J237" s="750" t="s">
        <v>999</v>
      </c>
      <c r="K237" s="750" t="s">
        <v>1000</v>
      </c>
      <c r="L237" s="753">
        <v>4305.400065104167</v>
      </c>
      <c r="M237" s="753">
        <v>3</v>
      </c>
      <c r="N237" s="754">
        <v>12916.2001953125</v>
      </c>
    </row>
    <row r="238" spans="1:14" ht="14.45" customHeight="1" x14ac:dyDescent="0.2">
      <c r="A238" s="748" t="s">
        <v>572</v>
      </c>
      <c r="B238" s="749" t="s">
        <v>573</v>
      </c>
      <c r="C238" s="750" t="s">
        <v>586</v>
      </c>
      <c r="D238" s="751" t="s">
        <v>587</v>
      </c>
      <c r="E238" s="752">
        <v>50113008</v>
      </c>
      <c r="F238" s="751" t="s">
        <v>995</v>
      </c>
      <c r="G238" s="750"/>
      <c r="H238" s="750"/>
      <c r="I238" s="750">
        <v>29464</v>
      </c>
      <c r="J238" s="750" t="s">
        <v>1001</v>
      </c>
      <c r="K238" s="750" t="s">
        <v>1002</v>
      </c>
      <c r="L238" s="753">
        <v>11331.804931640625</v>
      </c>
      <c r="M238" s="753">
        <v>4</v>
      </c>
      <c r="N238" s="754">
        <v>45327.2197265625</v>
      </c>
    </row>
    <row r="239" spans="1:14" ht="14.45" customHeight="1" x14ac:dyDescent="0.2">
      <c r="A239" s="748" t="s">
        <v>572</v>
      </c>
      <c r="B239" s="749" t="s">
        <v>573</v>
      </c>
      <c r="C239" s="750" t="s">
        <v>586</v>
      </c>
      <c r="D239" s="751" t="s">
        <v>587</v>
      </c>
      <c r="E239" s="752">
        <v>50113008</v>
      </c>
      <c r="F239" s="751" t="s">
        <v>995</v>
      </c>
      <c r="G239" s="750"/>
      <c r="H239" s="750"/>
      <c r="I239" s="750">
        <v>29465</v>
      </c>
      <c r="J239" s="750" t="s">
        <v>1001</v>
      </c>
      <c r="K239" s="750" t="s">
        <v>1003</v>
      </c>
      <c r="L239" s="753">
        <v>22834.939453125</v>
      </c>
      <c r="M239" s="753">
        <v>1</v>
      </c>
      <c r="N239" s="754">
        <v>22834.939453125</v>
      </c>
    </row>
    <row r="240" spans="1:14" ht="14.45" customHeight="1" x14ac:dyDescent="0.2">
      <c r="A240" s="748" t="s">
        <v>572</v>
      </c>
      <c r="B240" s="749" t="s">
        <v>573</v>
      </c>
      <c r="C240" s="750" t="s">
        <v>586</v>
      </c>
      <c r="D240" s="751" t="s">
        <v>587</v>
      </c>
      <c r="E240" s="752">
        <v>50113008</v>
      </c>
      <c r="F240" s="751" t="s">
        <v>995</v>
      </c>
      <c r="G240" s="750"/>
      <c r="H240" s="750"/>
      <c r="I240" s="750">
        <v>149199</v>
      </c>
      <c r="J240" s="750" t="s">
        <v>1001</v>
      </c>
      <c r="K240" s="750" t="s">
        <v>1004</v>
      </c>
      <c r="L240" s="753">
        <v>2854.3701171875</v>
      </c>
      <c r="M240" s="753">
        <v>2</v>
      </c>
      <c r="N240" s="754">
        <v>5708.740234375</v>
      </c>
    </row>
    <row r="241" spans="1:14" ht="14.45" customHeight="1" x14ac:dyDescent="0.2">
      <c r="A241" s="748" t="s">
        <v>572</v>
      </c>
      <c r="B241" s="749" t="s">
        <v>573</v>
      </c>
      <c r="C241" s="750" t="s">
        <v>586</v>
      </c>
      <c r="D241" s="751" t="s">
        <v>587</v>
      </c>
      <c r="E241" s="752">
        <v>50113011</v>
      </c>
      <c r="F241" s="751" t="s">
        <v>1005</v>
      </c>
      <c r="G241" s="750"/>
      <c r="H241" s="750"/>
      <c r="I241" s="750">
        <v>158152</v>
      </c>
      <c r="J241" s="750" t="s">
        <v>1006</v>
      </c>
      <c r="K241" s="750" t="s">
        <v>1007</v>
      </c>
      <c r="L241" s="753">
        <v>912.989990234375</v>
      </c>
      <c r="M241" s="753">
        <v>1</v>
      </c>
      <c r="N241" s="754">
        <v>912.989990234375</v>
      </c>
    </row>
    <row r="242" spans="1:14" ht="14.45" customHeight="1" x14ac:dyDescent="0.2">
      <c r="A242" s="748" t="s">
        <v>572</v>
      </c>
      <c r="B242" s="749" t="s">
        <v>573</v>
      </c>
      <c r="C242" s="750" t="s">
        <v>586</v>
      </c>
      <c r="D242" s="751" t="s">
        <v>587</v>
      </c>
      <c r="E242" s="752">
        <v>50113011</v>
      </c>
      <c r="F242" s="751" t="s">
        <v>1005</v>
      </c>
      <c r="G242" s="750"/>
      <c r="H242" s="750"/>
      <c r="I242" s="750">
        <v>87240</v>
      </c>
      <c r="J242" s="750" t="s">
        <v>1008</v>
      </c>
      <c r="K242" s="750" t="s">
        <v>1009</v>
      </c>
      <c r="L242" s="753">
        <v>7700</v>
      </c>
      <c r="M242" s="753">
        <v>3</v>
      </c>
      <c r="N242" s="754">
        <v>23100</v>
      </c>
    </row>
    <row r="243" spans="1:14" ht="14.45" customHeight="1" x14ac:dyDescent="0.2">
      <c r="A243" s="748" t="s">
        <v>572</v>
      </c>
      <c r="B243" s="749" t="s">
        <v>573</v>
      </c>
      <c r="C243" s="750" t="s">
        <v>586</v>
      </c>
      <c r="D243" s="751" t="s">
        <v>587</v>
      </c>
      <c r="E243" s="752">
        <v>50113011</v>
      </c>
      <c r="F243" s="751" t="s">
        <v>1005</v>
      </c>
      <c r="G243" s="750"/>
      <c r="H243" s="750"/>
      <c r="I243" s="750">
        <v>87239</v>
      </c>
      <c r="J243" s="750" t="s">
        <v>1008</v>
      </c>
      <c r="K243" s="750" t="s">
        <v>1010</v>
      </c>
      <c r="L243" s="753">
        <v>3850</v>
      </c>
      <c r="M243" s="753">
        <v>14</v>
      </c>
      <c r="N243" s="754">
        <v>53900</v>
      </c>
    </row>
    <row r="244" spans="1:14" ht="14.45" customHeight="1" x14ac:dyDescent="0.2">
      <c r="A244" s="748" t="s">
        <v>572</v>
      </c>
      <c r="B244" s="749" t="s">
        <v>573</v>
      </c>
      <c r="C244" s="750" t="s">
        <v>586</v>
      </c>
      <c r="D244" s="751" t="s">
        <v>587</v>
      </c>
      <c r="E244" s="752">
        <v>50113011</v>
      </c>
      <c r="F244" s="751" t="s">
        <v>1005</v>
      </c>
      <c r="G244" s="750"/>
      <c r="H244" s="750"/>
      <c r="I244" s="750">
        <v>154245</v>
      </c>
      <c r="J244" s="750" t="s">
        <v>1011</v>
      </c>
      <c r="K244" s="750" t="s">
        <v>1012</v>
      </c>
      <c r="L244" s="753">
        <v>4868.3999674479164</v>
      </c>
      <c r="M244" s="753">
        <v>15</v>
      </c>
      <c r="N244" s="754">
        <v>73025.99951171875</v>
      </c>
    </row>
    <row r="245" spans="1:14" ht="14.45" customHeight="1" x14ac:dyDescent="0.2">
      <c r="A245" s="748" t="s">
        <v>572</v>
      </c>
      <c r="B245" s="749" t="s">
        <v>573</v>
      </c>
      <c r="C245" s="750" t="s">
        <v>586</v>
      </c>
      <c r="D245" s="751" t="s">
        <v>587</v>
      </c>
      <c r="E245" s="752">
        <v>50113011</v>
      </c>
      <c r="F245" s="751" t="s">
        <v>1005</v>
      </c>
      <c r="G245" s="750"/>
      <c r="H245" s="750"/>
      <c r="I245" s="750">
        <v>171965</v>
      </c>
      <c r="J245" s="750" t="s">
        <v>1013</v>
      </c>
      <c r="K245" s="750" t="s">
        <v>1014</v>
      </c>
      <c r="L245" s="753">
        <v>5868.93994140625</v>
      </c>
      <c r="M245" s="753">
        <v>6</v>
      </c>
      <c r="N245" s="754">
        <v>35213.6396484375</v>
      </c>
    </row>
    <row r="246" spans="1:14" ht="14.45" customHeight="1" x14ac:dyDescent="0.2">
      <c r="A246" s="748" t="s">
        <v>572</v>
      </c>
      <c r="B246" s="749" t="s">
        <v>573</v>
      </c>
      <c r="C246" s="750" t="s">
        <v>586</v>
      </c>
      <c r="D246" s="751" t="s">
        <v>587</v>
      </c>
      <c r="E246" s="752">
        <v>50113013</v>
      </c>
      <c r="F246" s="751" t="s">
        <v>1015</v>
      </c>
      <c r="G246" s="750" t="s">
        <v>604</v>
      </c>
      <c r="H246" s="750">
        <v>203097</v>
      </c>
      <c r="I246" s="750">
        <v>203097</v>
      </c>
      <c r="J246" s="750" t="s">
        <v>1016</v>
      </c>
      <c r="K246" s="750" t="s">
        <v>1017</v>
      </c>
      <c r="L246" s="753">
        <v>167.4</v>
      </c>
      <c r="M246" s="753">
        <v>4</v>
      </c>
      <c r="N246" s="754">
        <v>669.6</v>
      </c>
    </row>
    <row r="247" spans="1:14" ht="14.45" customHeight="1" x14ac:dyDescent="0.2">
      <c r="A247" s="748" t="s">
        <v>572</v>
      </c>
      <c r="B247" s="749" t="s">
        <v>573</v>
      </c>
      <c r="C247" s="750" t="s">
        <v>586</v>
      </c>
      <c r="D247" s="751" t="s">
        <v>587</v>
      </c>
      <c r="E247" s="752">
        <v>50113013</v>
      </c>
      <c r="F247" s="751" t="s">
        <v>1015</v>
      </c>
      <c r="G247" s="750" t="s">
        <v>604</v>
      </c>
      <c r="H247" s="750">
        <v>172972</v>
      </c>
      <c r="I247" s="750">
        <v>72972</v>
      </c>
      <c r="J247" s="750" t="s">
        <v>1018</v>
      </c>
      <c r="K247" s="750" t="s">
        <v>1019</v>
      </c>
      <c r="L247" s="753">
        <v>187.45109106907185</v>
      </c>
      <c r="M247" s="753">
        <v>454.59999999999945</v>
      </c>
      <c r="N247" s="754">
        <v>85215.26599999996</v>
      </c>
    </row>
    <row r="248" spans="1:14" ht="14.45" customHeight="1" x14ac:dyDescent="0.2">
      <c r="A248" s="748" t="s">
        <v>572</v>
      </c>
      <c r="B248" s="749" t="s">
        <v>573</v>
      </c>
      <c r="C248" s="750" t="s">
        <v>586</v>
      </c>
      <c r="D248" s="751" t="s">
        <v>587</v>
      </c>
      <c r="E248" s="752">
        <v>50113013</v>
      </c>
      <c r="F248" s="751" t="s">
        <v>1015</v>
      </c>
      <c r="G248" s="750" t="s">
        <v>611</v>
      </c>
      <c r="H248" s="750">
        <v>105951</v>
      </c>
      <c r="I248" s="750">
        <v>5951</v>
      </c>
      <c r="J248" s="750" t="s">
        <v>1020</v>
      </c>
      <c r="K248" s="750" t="s">
        <v>1021</v>
      </c>
      <c r="L248" s="753">
        <v>114.4685238095238</v>
      </c>
      <c r="M248" s="753">
        <v>210</v>
      </c>
      <c r="N248" s="754">
        <v>24038.39</v>
      </c>
    </row>
    <row r="249" spans="1:14" ht="14.45" customHeight="1" x14ac:dyDescent="0.2">
      <c r="A249" s="748" t="s">
        <v>572</v>
      </c>
      <c r="B249" s="749" t="s">
        <v>573</v>
      </c>
      <c r="C249" s="750" t="s">
        <v>586</v>
      </c>
      <c r="D249" s="751" t="s">
        <v>587</v>
      </c>
      <c r="E249" s="752">
        <v>50113013</v>
      </c>
      <c r="F249" s="751" t="s">
        <v>1015</v>
      </c>
      <c r="G249" s="750" t="s">
        <v>604</v>
      </c>
      <c r="H249" s="750">
        <v>136083</v>
      </c>
      <c r="I249" s="750">
        <v>136083</v>
      </c>
      <c r="J249" s="750" t="s">
        <v>1022</v>
      </c>
      <c r="K249" s="750" t="s">
        <v>1023</v>
      </c>
      <c r="L249" s="753">
        <v>409.16</v>
      </c>
      <c r="M249" s="753">
        <v>3.4000000000000004</v>
      </c>
      <c r="N249" s="754">
        <v>1391.1440000000002</v>
      </c>
    </row>
    <row r="250" spans="1:14" ht="14.45" customHeight="1" x14ac:dyDescent="0.2">
      <c r="A250" s="748" t="s">
        <v>572</v>
      </c>
      <c r="B250" s="749" t="s">
        <v>573</v>
      </c>
      <c r="C250" s="750" t="s">
        <v>586</v>
      </c>
      <c r="D250" s="751" t="s">
        <v>587</v>
      </c>
      <c r="E250" s="752">
        <v>50113013</v>
      </c>
      <c r="F250" s="751" t="s">
        <v>1015</v>
      </c>
      <c r="G250" s="750" t="s">
        <v>574</v>
      </c>
      <c r="H250" s="750">
        <v>183817</v>
      </c>
      <c r="I250" s="750">
        <v>183817</v>
      </c>
      <c r="J250" s="750" t="s">
        <v>1024</v>
      </c>
      <c r="K250" s="750" t="s">
        <v>1025</v>
      </c>
      <c r="L250" s="753">
        <v>1627.7138297872339</v>
      </c>
      <c r="M250" s="753">
        <v>14.100000000000001</v>
      </c>
      <c r="N250" s="754">
        <v>22950.764999999999</v>
      </c>
    </row>
    <row r="251" spans="1:14" ht="14.45" customHeight="1" x14ac:dyDescent="0.2">
      <c r="A251" s="748" t="s">
        <v>572</v>
      </c>
      <c r="B251" s="749" t="s">
        <v>573</v>
      </c>
      <c r="C251" s="750" t="s">
        <v>586</v>
      </c>
      <c r="D251" s="751" t="s">
        <v>587</v>
      </c>
      <c r="E251" s="752">
        <v>50113013</v>
      </c>
      <c r="F251" s="751" t="s">
        <v>1015</v>
      </c>
      <c r="G251" s="750" t="s">
        <v>611</v>
      </c>
      <c r="H251" s="750">
        <v>164831</v>
      </c>
      <c r="I251" s="750">
        <v>64831</v>
      </c>
      <c r="J251" s="750" t="s">
        <v>1026</v>
      </c>
      <c r="K251" s="750" t="s">
        <v>1027</v>
      </c>
      <c r="L251" s="753">
        <v>529.91000000000008</v>
      </c>
      <c r="M251" s="753">
        <v>1.5</v>
      </c>
      <c r="N251" s="754">
        <v>794.86500000000012</v>
      </c>
    </row>
    <row r="252" spans="1:14" ht="14.45" customHeight="1" x14ac:dyDescent="0.2">
      <c r="A252" s="748" t="s">
        <v>572</v>
      </c>
      <c r="B252" s="749" t="s">
        <v>573</v>
      </c>
      <c r="C252" s="750" t="s">
        <v>586</v>
      </c>
      <c r="D252" s="751" t="s">
        <v>587</v>
      </c>
      <c r="E252" s="752">
        <v>50113013</v>
      </c>
      <c r="F252" s="751" t="s">
        <v>1015</v>
      </c>
      <c r="G252" s="750" t="s">
        <v>611</v>
      </c>
      <c r="H252" s="750">
        <v>164835</v>
      </c>
      <c r="I252" s="750">
        <v>64835</v>
      </c>
      <c r="J252" s="750" t="s">
        <v>1028</v>
      </c>
      <c r="K252" s="750" t="s">
        <v>1029</v>
      </c>
      <c r="L252" s="753">
        <v>143.66</v>
      </c>
      <c r="M252" s="753">
        <v>4.2</v>
      </c>
      <c r="N252" s="754">
        <v>603.37199999999996</v>
      </c>
    </row>
    <row r="253" spans="1:14" ht="14.45" customHeight="1" x14ac:dyDescent="0.2">
      <c r="A253" s="748" t="s">
        <v>572</v>
      </c>
      <c r="B253" s="749" t="s">
        <v>573</v>
      </c>
      <c r="C253" s="750" t="s">
        <v>586</v>
      </c>
      <c r="D253" s="751" t="s">
        <v>587</v>
      </c>
      <c r="E253" s="752">
        <v>50113013</v>
      </c>
      <c r="F253" s="751" t="s">
        <v>1015</v>
      </c>
      <c r="G253" s="750" t="s">
        <v>611</v>
      </c>
      <c r="H253" s="750">
        <v>145010</v>
      </c>
      <c r="I253" s="750">
        <v>45010</v>
      </c>
      <c r="J253" s="750" t="s">
        <v>1030</v>
      </c>
      <c r="K253" s="750" t="s">
        <v>1031</v>
      </c>
      <c r="L253" s="753">
        <v>41.72999999999999</v>
      </c>
      <c r="M253" s="753">
        <v>2</v>
      </c>
      <c r="N253" s="754">
        <v>83.45999999999998</v>
      </c>
    </row>
    <row r="254" spans="1:14" ht="14.45" customHeight="1" x14ac:dyDescent="0.2">
      <c r="A254" s="748" t="s">
        <v>572</v>
      </c>
      <c r="B254" s="749" t="s">
        <v>573</v>
      </c>
      <c r="C254" s="750" t="s">
        <v>586</v>
      </c>
      <c r="D254" s="751" t="s">
        <v>587</v>
      </c>
      <c r="E254" s="752">
        <v>50113013</v>
      </c>
      <c r="F254" s="751" t="s">
        <v>1015</v>
      </c>
      <c r="G254" s="750" t="s">
        <v>604</v>
      </c>
      <c r="H254" s="750">
        <v>117170</v>
      </c>
      <c r="I254" s="750">
        <v>17170</v>
      </c>
      <c r="J254" s="750" t="s">
        <v>1032</v>
      </c>
      <c r="K254" s="750" t="s">
        <v>1033</v>
      </c>
      <c r="L254" s="753">
        <v>72.85333333333331</v>
      </c>
      <c r="M254" s="753">
        <v>3</v>
      </c>
      <c r="N254" s="754">
        <v>218.55999999999995</v>
      </c>
    </row>
    <row r="255" spans="1:14" ht="14.45" customHeight="1" x14ac:dyDescent="0.2">
      <c r="A255" s="748" t="s">
        <v>572</v>
      </c>
      <c r="B255" s="749" t="s">
        <v>573</v>
      </c>
      <c r="C255" s="750" t="s">
        <v>586</v>
      </c>
      <c r="D255" s="751" t="s">
        <v>587</v>
      </c>
      <c r="E255" s="752">
        <v>50113013</v>
      </c>
      <c r="F255" s="751" t="s">
        <v>1015</v>
      </c>
      <c r="G255" s="750" t="s">
        <v>604</v>
      </c>
      <c r="H255" s="750">
        <v>117171</v>
      </c>
      <c r="I255" s="750">
        <v>17171</v>
      </c>
      <c r="J255" s="750" t="s">
        <v>1034</v>
      </c>
      <c r="K255" s="750" t="s">
        <v>1035</v>
      </c>
      <c r="L255" s="753">
        <v>72.919999999999987</v>
      </c>
      <c r="M255" s="753">
        <v>2</v>
      </c>
      <c r="N255" s="754">
        <v>145.83999999999997</v>
      </c>
    </row>
    <row r="256" spans="1:14" ht="14.45" customHeight="1" x14ac:dyDescent="0.2">
      <c r="A256" s="748" t="s">
        <v>572</v>
      </c>
      <c r="B256" s="749" t="s">
        <v>573</v>
      </c>
      <c r="C256" s="750" t="s">
        <v>586</v>
      </c>
      <c r="D256" s="751" t="s">
        <v>587</v>
      </c>
      <c r="E256" s="752">
        <v>50113013</v>
      </c>
      <c r="F256" s="751" t="s">
        <v>1015</v>
      </c>
      <c r="G256" s="750" t="s">
        <v>604</v>
      </c>
      <c r="H256" s="750">
        <v>111706</v>
      </c>
      <c r="I256" s="750">
        <v>11706</v>
      </c>
      <c r="J256" s="750" t="s">
        <v>1036</v>
      </c>
      <c r="K256" s="750" t="s">
        <v>1037</v>
      </c>
      <c r="L256" s="753">
        <v>524.07999999999993</v>
      </c>
      <c r="M256" s="753">
        <v>6</v>
      </c>
      <c r="N256" s="754">
        <v>3144.4799999999996</v>
      </c>
    </row>
    <row r="257" spans="1:14" ht="14.45" customHeight="1" x14ac:dyDescent="0.2">
      <c r="A257" s="748" t="s">
        <v>572</v>
      </c>
      <c r="B257" s="749" t="s">
        <v>573</v>
      </c>
      <c r="C257" s="750" t="s">
        <v>586</v>
      </c>
      <c r="D257" s="751" t="s">
        <v>587</v>
      </c>
      <c r="E257" s="752">
        <v>50113013</v>
      </c>
      <c r="F257" s="751" t="s">
        <v>1015</v>
      </c>
      <c r="G257" s="750" t="s">
        <v>604</v>
      </c>
      <c r="H257" s="750">
        <v>131656</v>
      </c>
      <c r="I257" s="750">
        <v>131656</v>
      </c>
      <c r="J257" s="750" t="s">
        <v>1038</v>
      </c>
      <c r="K257" s="750" t="s">
        <v>1039</v>
      </c>
      <c r="L257" s="753">
        <v>517</v>
      </c>
      <c r="M257" s="753">
        <v>1.8</v>
      </c>
      <c r="N257" s="754">
        <v>930.6</v>
      </c>
    </row>
    <row r="258" spans="1:14" ht="14.45" customHeight="1" x14ac:dyDescent="0.2">
      <c r="A258" s="748" t="s">
        <v>572</v>
      </c>
      <c r="B258" s="749" t="s">
        <v>573</v>
      </c>
      <c r="C258" s="750" t="s">
        <v>586</v>
      </c>
      <c r="D258" s="751" t="s">
        <v>587</v>
      </c>
      <c r="E258" s="752">
        <v>50113013</v>
      </c>
      <c r="F258" s="751" t="s">
        <v>1015</v>
      </c>
      <c r="G258" s="750" t="s">
        <v>604</v>
      </c>
      <c r="H258" s="750">
        <v>108606</v>
      </c>
      <c r="I258" s="750">
        <v>108606</v>
      </c>
      <c r="J258" s="750" t="s">
        <v>1040</v>
      </c>
      <c r="K258" s="750" t="s">
        <v>659</v>
      </c>
      <c r="L258" s="753">
        <v>73.534999999999997</v>
      </c>
      <c r="M258" s="753">
        <v>4</v>
      </c>
      <c r="N258" s="754">
        <v>294.14</v>
      </c>
    </row>
    <row r="259" spans="1:14" ht="14.45" customHeight="1" x14ac:dyDescent="0.2">
      <c r="A259" s="748" t="s">
        <v>572</v>
      </c>
      <c r="B259" s="749" t="s">
        <v>573</v>
      </c>
      <c r="C259" s="750" t="s">
        <v>586</v>
      </c>
      <c r="D259" s="751" t="s">
        <v>587</v>
      </c>
      <c r="E259" s="752">
        <v>50113013</v>
      </c>
      <c r="F259" s="751" t="s">
        <v>1015</v>
      </c>
      <c r="G259" s="750" t="s">
        <v>604</v>
      </c>
      <c r="H259" s="750">
        <v>162187</v>
      </c>
      <c r="I259" s="750">
        <v>162187</v>
      </c>
      <c r="J259" s="750" t="s">
        <v>1041</v>
      </c>
      <c r="K259" s="750" t="s">
        <v>1042</v>
      </c>
      <c r="L259" s="753">
        <v>426.85365853658544</v>
      </c>
      <c r="M259" s="753">
        <v>8.1999999999999993</v>
      </c>
      <c r="N259" s="754">
        <v>3500.2000000000003</v>
      </c>
    </row>
    <row r="260" spans="1:14" ht="14.45" customHeight="1" x14ac:dyDescent="0.2">
      <c r="A260" s="748" t="s">
        <v>572</v>
      </c>
      <c r="B260" s="749" t="s">
        <v>573</v>
      </c>
      <c r="C260" s="750" t="s">
        <v>586</v>
      </c>
      <c r="D260" s="751" t="s">
        <v>587</v>
      </c>
      <c r="E260" s="752">
        <v>50113013</v>
      </c>
      <c r="F260" s="751" t="s">
        <v>1015</v>
      </c>
      <c r="G260" s="750" t="s">
        <v>611</v>
      </c>
      <c r="H260" s="750">
        <v>849655</v>
      </c>
      <c r="I260" s="750">
        <v>129836</v>
      </c>
      <c r="J260" s="750" t="s">
        <v>1043</v>
      </c>
      <c r="K260" s="750" t="s">
        <v>1044</v>
      </c>
      <c r="L260" s="753">
        <v>263.62068965517233</v>
      </c>
      <c r="M260" s="753">
        <v>43.500000000000007</v>
      </c>
      <c r="N260" s="754">
        <v>11467.499999999998</v>
      </c>
    </row>
    <row r="261" spans="1:14" ht="14.45" customHeight="1" x14ac:dyDescent="0.2">
      <c r="A261" s="748" t="s">
        <v>572</v>
      </c>
      <c r="B261" s="749" t="s">
        <v>573</v>
      </c>
      <c r="C261" s="750" t="s">
        <v>586</v>
      </c>
      <c r="D261" s="751" t="s">
        <v>587</v>
      </c>
      <c r="E261" s="752">
        <v>50113013</v>
      </c>
      <c r="F261" s="751" t="s">
        <v>1015</v>
      </c>
      <c r="G261" s="750" t="s">
        <v>611</v>
      </c>
      <c r="H261" s="750">
        <v>849887</v>
      </c>
      <c r="I261" s="750">
        <v>129834</v>
      </c>
      <c r="J261" s="750" t="s">
        <v>1045</v>
      </c>
      <c r="K261" s="750" t="s">
        <v>574</v>
      </c>
      <c r="L261" s="753">
        <v>153.23846153846154</v>
      </c>
      <c r="M261" s="753">
        <v>3.9</v>
      </c>
      <c r="N261" s="754">
        <v>597.63</v>
      </c>
    </row>
    <row r="262" spans="1:14" ht="14.45" customHeight="1" x14ac:dyDescent="0.2">
      <c r="A262" s="748" t="s">
        <v>572</v>
      </c>
      <c r="B262" s="749" t="s">
        <v>573</v>
      </c>
      <c r="C262" s="750" t="s">
        <v>586</v>
      </c>
      <c r="D262" s="751" t="s">
        <v>587</v>
      </c>
      <c r="E262" s="752">
        <v>50113013</v>
      </c>
      <c r="F262" s="751" t="s">
        <v>1015</v>
      </c>
      <c r="G262" s="750" t="s">
        <v>604</v>
      </c>
      <c r="H262" s="750">
        <v>218400</v>
      </c>
      <c r="I262" s="750">
        <v>218400</v>
      </c>
      <c r="J262" s="750" t="s">
        <v>1046</v>
      </c>
      <c r="K262" s="750" t="s">
        <v>1047</v>
      </c>
      <c r="L262" s="753">
        <v>680.98</v>
      </c>
      <c r="M262" s="753">
        <v>1</v>
      </c>
      <c r="N262" s="754">
        <v>680.98</v>
      </c>
    </row>
    <row r="263" spans="1:14" ht="14.45" customHeight="1" x14ac:dyDescent="0.2">
      <c r="A263" s="748" t="s">
        <v>572</v>
      </c>
      <c r="B263" s="749" t="s">
        <v>573</v>
      </c>
      <c r="C263" s="750" t="s">
        <v>586</v>
      </c>
      <c r="D263" s="751" t="s">
        <v>587</v>
      </c>
      <c r="E263" s="752">
        <v>50113013</v>
      </c>
      <c r="F263" s="751" t="s">
        <v>1015</v>
      </c>
      <c r="G263" s="750" t="s">
        <v>604</v>
      </c>
      <c r="H263" s="750">
        <v>844851</v>
      </c>
      <c r="I263" s="750">
        <v>107135</v>
      </c>
      <c r="J263" s="750" t="s">
        <v>1048</v>
      </c>
      <c r="K263" s="750" t="s">
        <v>1049</v>
      </c>
      <c r="L263" s="753">
        <v>64.81</v>
      </c>
      <c r="M263" s="753">
        <v>1</v>
      </c>
      <c r="N263" s="754">
        <v>64.81</v>
      </c>
    </row>
    <row r="264" spans="1:14" ht="14.45" customHeight="1" x14ac:dyDescent="0.2">
      <c r="A264" s="748" t="s">
        <v>572</v>
      </c>
      <c r="B264" s="749" t="s">
        <v>573</v>
      </c>
      <c r="C264" s="750" t="s">
        <v>586</v>
      </c>
      <c r="D264" s="751" t="s">
        <v>587</v>
      </c>
      <c r="E264" s="752">
        <v>50113013</v>
      </c>
      <c r="F264" s="751" t="s">
        <v>1015</v>
      </c>
      <c r="G264" s="750" t="s">
        <v>604</v>
      </c>
      <c r="H264" s="750">
        <v>844576</v>
      </c>
      <c r="I264" s="750">
        <v>100339</v>
      </c>
      <c r="J264" s="750" t="s">
        <v>1050</v>
      </c>
      <c r="K264" s="750" t="s">
        <v>1051</v>
      </c>
      <c r="L264" s="753">
        <v>97.54217391304347</v>
      </c>
      <c r="M264" s="753">
        <v>23</v>
      </c>
      <c r="N264" s="754">
        <v>2243.4699999999998</v>
      </c>
    </row>
    <row r="265" spans="1:14" ht="14.45" customHeight="1" x14ac:dyDescent="0.2">
      <c r="A265" s="748" t="s">
        <v>572</v>
      </c>
      <c r="B265" s="749" t="s">
        <v>573</v>
      </c>
      <c r="C265" s="750" t="s">
        <v>586</v>
      </c>
      <c r="D265" s="751" t="s">
        <v>587</v>
      </c>
      <c r="E265" s="752">
        <v>50113013</v>
      </c>
      <c r="F265" s="751" t="s">
        <v>1015</v>
      </c>
      <c r="G265" s="750" t="s">
        <v>604</v>
      </c>
      <c r="H265" s="750">
        <v>102427</v>
      </c>
      <c r="I265" s="750">
        <v>2427</v>
      </c>
      <c r="J265" s="750" t="s">
        <v>1052</v>
      </c>
      <c r="K265" s="750" t="s">
        <v>1053</v>
      </c>
      <c r="L265" s="753">
        <v>88.402439024390262</v>
      </c>
      <c r="M265" s="753">
        <v>41</v>
      </c>
      <c r="N265" s="754">
        <v>3624.5000000000009</v>
      </c>
    </row>
    <row r="266" spans="1:14" ht="14.45" customHeight="1" x14ac:dyDescent="0.2">
      <c r="A266" s="748" t="s">
        <v>572</v>
      </c>
      <c r="B266" s="749" t="s">
        <v>573</v>
      </c>
      <c r="C266" s="750" t="s">
        <v>586</v>
      </c>
      <c r="D266" s="751" t="s">
        <v>587</v>
      </c>
      <c r="E266" s="752">
        <v>50113013</v>
      </c>
      <c r="F266" s="751" t="s">
        <v>1015</v>
      </c>
      <c r="G266" s="750" t="s">
        <v>604</v>
      </c>
      <c r="H266" s="750">
        <v>101066</v>
      </c>
      <c r="I266" s="750">
        <v>1066</v>
      </c>
      <c r="J266" s="750" t="s">
        <v>1054</v>
      </c>
      <c r="K266" s="750" t="s">
        <v>1055</v>
      </c>
      <c r="L266" s="753">
        <v>57.328333333333354</v>
      </c>
      <c r="M266" s="753">
        <v>42</v>
      </c>
      <c r="N266" s="754">
        <v>2407.7900000000009</v>
      </c>
    </row>
    <row r="267" spans="1:14" ht="14.45" customHeight="1" x14ac:dyDescent="0.2">
      <c r="A267" s="748" t="s">
        <v>572</v>
      </c>
      <c r="B267" s="749" t="s">
        <v>573</v>
      </c>
      <c r="C267" s="750" t="s">
        <v>586</v>
      </c>
      <c r="D267" s="751" t="s">
        <v>587</v>
      </c>
      <c r="E267" s="752">
        <v>50113013</v>
      </c>
      <c r="F267" s="751" t="s">
        <v>1015</v>
      </c>
      <c r="G267" s="750" t="s">
        <v>604</v>
      </c>
      <c r="H267" s="750">
        <v>100707</v>
      </c>
      <c r="I267" s="750">
        <v>707</v>
      </c>
      <c r="J267" s="750" t="s">
        <v>1056</v>
      </c>
      <c r="K267" s="750" t="s">
        <v>1057</v>
      </c>
      <c r="L267" s="753">
        <v>111.49</v>
      </c>
      <c r="M267" s="753">
        <v>2</v>
      </c>
      <c r="N267" s="754">
        <v>222.98</v>
      </c>
    </row>
    <row r="268" spans="1:14" ht="14.45" customHeight="1" x14ac:dyDescent="0.2">
      <c r="A268" s="748" t="s">
        <v>572</v>
      </c>
      <c r="B268" s="749" t="s">
        <v>573</v>
      </c>
      <c r="C268" s="750" t="s">
        <v>586</v>
      </c>
      <c r="D268" s="751" t="s">
        <v>587</v>
      </c>
      <c r="E268" s="752">
        <v>50113013</v>
      </c>
      <c r="F268" s="751" t="s">
        <v>1015</v>
      </c>
      <c r="G268" s="750" t="s">
        <v>604</v>
      </c>
      <c r="H268" s="750">
        <v>847476</v>
      </c>
      <c r="I268" s="750">
        <v>112782</v>
      </c>
      <c r="J268" s="750" t="s">
        <v>1058</v>
      </c>
      <c r="K268" s="750" t="s">
        <v>1059</v>
      </c>
      <c r="L268" s="753">
        <v>677.3127826086959</v>
      </c>
      <c r="M268" s="753">
        <v>6.8999999999999995</v>
      </c>
      <c r="N268" s="754">
        <v>4673.4582000000009</v>
      </c>
    </row>
    <row r="269" spans="1:14" ht="14.45" customHeight="1" x14ac:dyDescent="0.2">
      <c r="A269" s="748" t="s">
        <v>572</v>
      </c>
      <c r="B269" s="749" t="s">
        <v>573</v>
      </c>
      <c r="C269" s="750" t="s">
        <v>586</v>
      </c>
      <c r="D269" s="751" t="s">
        <v>587</v>
      </c>
      <c r="E269" s="752">
        <v>50113013</v>
      </c>
      <c r="F269" s="751" t="s">
        <v>1015</v>
      </c>
      <c r="G269" s="750" t="s">
        <v>604</v>
      </c>
      <c r="H269" s="750">
        <v>96414</v>
      </c>
      <c r="I269" s="750">
        <v>96414</v>
      </c>
      <c r="J269" s="750" t="s">
        <v>1060</v>
      </c>
      <c r="K269" s="750" t="s">
        <v>1061</v>
      </c>
      <c r="L269" s="753">
        <v>59.2</v>
      </c>
      <c r="M269" s="753">
        <v>0.8</v>
      </c>
      <c r="N269" s="754">
        <v>47.360000000000007</v>
      </c>
    </row>
    <row r="270" spans="1:14" ht="14.45" customHeight="1" x14ac:dyDescent="0.2">
      <c r="A270" s="748" t="s">
        <v>572</v>
      </c>
      <c r="B270" s="749" t="s">
        <v>573</v>
      </c>
      <c r="C270" s="750" t="s">
        <v>586</v>
      </c>
      <c r="D270" s="751" t="s">
        <v>587</v>
      </c>
      <c r="E270" s="752">
        <v>50113013</v>
      </c>
      <c r="F270" s="751" t="s">
        <v>1015</v>
      </c>
      <c r="G270" s="750" t="s">
        <v>604</v>
      </c>
      <c r="H270" s="750">
        <v>216199</v>
      </c>
      <c r="I270" s="750">
        <v>216199</v>
      </c>
      <c r="J270" s="750" t="s">
        <v>1062</v>
      </c>
      <c r="K270" s="750" t="s">
        <v>1063</v>
      </c>
      <c r="L270" s="753">
        <v>99.899999999999977</v>
      </c>
      <c r="M270" s="753">
        <v>1</v>
      </c>
      <c r="N270" s="754">
        <v>99.899999999999977</v>
      </c>
    </row>
    <row r="271" spans="1:14" ht="14.45" customHeight="1" x14ac:dyDescent="0.2">
      <c r="A271" s="748" t="s">
        <v>572</v>
      </c>
      <c r="B271" s="749" t="s">
        <v>573</v>
      </c>
      <c r="C271" s="750" t="s">
        <v>586</v>
      </c>
      <c r="D271" s="751" t="s">
        <v>587</v>
      </c>
      <c r="E271" s="752">
        <v>50113013</v>
      </c>
      <c r="F271" s="751" t="s">
        <v>1015</v>
      </c>
      <c r="G271" s="750" t="s">
        <v>611</v>
      </c>
      <c r="H271" s="750">
        <v>197699</v>
      </c>
      <c r="I271" s="750">
        <v>197699</v>
      </c>
      <c r="J271" s="750" t="s">
        <v>1064</v>
      </c>
      <c r="K271" s="750" t="s">
        <v>1065</v>
      </c>
      <c r="L271" s="753">
        <v>6290.4033333333355</v>
      </c>
      <c r="M271" s="753">
        <v>3</v>
      </c>
      <c r="N271" s="754">
        <v>18871.210000000006</v>
      </c>
    </row>
    <row r="272" spans="1:14" ht="14.45" customHeight="1" x14ac:dyDescent="0.2">
      <c r="A272" s="748" t="s">
        <v>572</v>
      </c>
      <c r="B272" s="749" t="s">
        <v>573</v>
      </c>
      <c r="C272" s="750" t="s">
        <v>586</v>
      </c>
      <c r="D272" s="751" t="s">
        <v>587</v>
      </c>
      <c r="E272" s="752">
        <v>50113013</v>
      </c>
      <c r="F272" s="751" t="s">
        <v>1015</v>
      </c>
      <c r="G272" s="750" t="s">
        <v>611</v>
      </c>
      <c r="H272" s="750">
        <v>173750</v>
      </c>
      <c r="I272" s="750">
        <v>173750</v>
      </c>
      <c r="J272" s="750" t="s">
        <v>1066</v>
      </c>
      <c r="K272" s="750" t="s">
        <v>1067</v>
      </c>
      <c r="L272" s="753">
        <v>825.08</v>
      </c>
      <c r="M272" s="753">
        <v>0.8</v>
      </c>
      <c r="N272" s="754">
        <v>660.06400000000008</v>
      </c>
    </row>
    <row r="273" spans="1:14" ht="14.45" customHeight="1" x14ac:dyDescent="0.2">
      <c r="A273" s="748" t="s">
        <v>572</v>
      </c>
      <c r="B273" s="749" t="s">
        <v>573</v>
      </c>
      <c r="C273" s="750" t="s">
        <v>586</v>
      </c>
      <c r="D273" s="751" t="s">
        <v>587</v>
      </c>
      <c r="E273" s="752">
        <v>50113013</v>
      </c>
      <c r="F273" s="751" t="s">
        <v>1015</v>
      </c>
      <c r="G273" s="750" t="s">
        <v>574</v>
      </c>
      <c r="H273" s="750">
        <v>156835</v>
      </c>
      <c r="I273" s="750">
        <v>156835</v>
      </c>
      <c r="J273" s="750" t="s">
        <v>1068</v>
      </c>
      <c r="K273" s="750" t="s">
        <v>1069</v>
      </c>
      <c r="L273" s="753">
        <v>1116.5</v>
      </c>
      <c r="M273" s="753">
        <v>6</v>
      </c>
      <c r="N273" s="754">
        <v>6699</v>
      </c>
    </row>
    <row r="274" spans="1:14" ht="14.45" customHeight="1" x14ac:dyDescent="0.2">
      <c r="A274" s="748" t="s">
        <v>572</v>
      </c>
      <c r="B274" s="749" t="s">
        <v>573</v>
      </c>
      <c r="C274" s="750" t="s">
        <v>586</v>
      </c>
      <c r="D274" s="751" t="s">
        <v>587</v>
      </c>
      <c r="E274" s="752">
        <v>50113013</v>
      </c>
      <c r="F274" s="751" t="s">
        <v>1015</v>
      </c>
      <c r="G274" s="750" t="s">
        <v>574</v>
      </c>
      <c r="H274" s="750">
        <v>111592</v>
      </c>
      <c r="I274" s="750">
        <v>11592</v>
      </c>
      <c r="J274" s="750" t="s">
        <v>1070</v>
      </c>
      <c r="K274" s="750" t="s">
        <v>1071</v>
      </c>
      <c r="L274" s="753">
        <v>370.05196120689652</v>
      </c>
      <c r="M274" s="753">
        <v>23.200000000000003</v>
      </c>
      <c r="N274" s="754">
        <v>8585.2055</v>
      </c>
    </row>
    <row r="275" spans="1:14" ht="14.45" customHeight="1" x14ac:dyDescent="0.2">
      <c r="A275" s="748" t="s">
        <v>572</v>
      </c>
      <c r="B275" s="749" t="s">
        <v>573</v>
      </c>
      <c r="C275" s="750" t="s">
        <v>586</v>
      </c>
      <c r="D275" s="751" t="s">
        <v>587</v>
      </c>
      <c r="E275" s="752">
        <v>50113013</v>
      </c>
      <c r="F275" s="751" t="s">
        <v>1015</v>
      </c>
      <c r="G275" s="750" t="s">
        <v>611</v>
      </c>
      <c r="H275" s="750">
        <v>242332</v>
      </c>
      <c r="I275" s="750">
        <v>242332</v>
      </c>
      <c r="J275" s="750" t="s">
        <v>1072</v>
      </c>
      <c r="K275" s="750" t="s">
        <v>1073</v>
      </c>
      <c r="L275" s="753">
        <v>376.92</v>
      </c>
      <c r="M275" s="753">
        <v>1.8</v>
      </c>
      <c r="N275" s="754">
        <v>678.45600000000002</v>
      </c>
    </row>
    <row r="276" spans="1:14" ht="14.45" customHeight="1" x14ac:dyDescent="0.2">
      <c r="A276" s="748" t="s">
        <v>572</v>
      </c>
      <c r="B276" s="749" t="s">
        <v>573</v>
      </c>
      <c r="C276" s="750" t="s">
        <v>586</v>
      </c>
      <c r="D276" s="751" t="s">
        <v>587</v>
      </c>
      <c r="E276" s="752">
        <v>50113013</v>
      </c>
      <c r="F276" s="751" t="s">
        <v>1015</v>
      </c>
      <c r="G276" s="750" t="s">
        <v>604</v>
      </c>
      <c r="H276" s="750">
        <v>101076</v>
      </c>
      <c r="I276" s="750">
        <v>1076</v>
      </c>
      <c r="J276" s="750" t="s">
        <v>1074</v>
      </c>
      <c r="K276" s="750" t="s">
        <v>859</v>
      </c>
      <c r="L276" s="753">
        <v>78.35499999999999</v>
      </c>
      <c r="M276" s="753">
        <v>16</v>
      </c>
      <c r="N276" s="754">
        <v>1253.6799999999998</v>
      </c>
    </row>
    <row r="277" spans="1:14" ht="14.45" customHeight="1" x14ac:dyDescent="0.2">
      <c r="A277" s="748" t="s">
        <v>572</v>
      </c>
      <c r="B277" s="749" t="s">
        <v>573</v>
      </c>
      <c r="C277" s="750" t="s">
        <v>586</v>
      </c>
      <c r="D277" s="751" t="s">
        <v>587</v>
      </c>
      <c r="E277" s="752">
        <v>50113013</v>
      </c>
      <c r="F277" s="751" t="s">
        <v>1015</v>
      </c>
      <c r="G277" s="750" t="s">
        <v>611</v>
      </c>
      <c r="H277" s="750">
        <v>113453</v>
      </c>
      <c r="I277" s="750">
        <v>113453</v>
      </c>
      <c r="J277" s="750" t="s">
        <v>1075</v>
      </c>
      <c r="K277" s="750" t="s">
        <v>1076</v>
      </c>
      <c r="L277" s="753">
        <v>460.65555555555557</v>
      </c>
      <c r="M277" s="753">
        <v>16.2</v>
      </c>
      <c r="N277" s="754">
        <v>7462.62</v>
      </c>
    </row>
    <row r="278" spans="1:14" ht="14.45" customHeight="1" x14ac:dyDescent="0.2">
      <c r="A278" s="748" t="s">
        <v>572</v>
      </c>
      <c r="B278" s="749" t="s">
        <v>573</v>
      </c>
      <c r="C278" s="750" t="s">
        <v>586</v>
      </c>
      <c r="D278" s="751" t="s">
        <v>587</v>
      </c>
      <c r="E278" s="752">
        <v>50113013</v>
      </c>
      <c r="F278" s="751" t="s">
        <v>1015</v>
      </c>
      <c r="G278" s="750" t="s">
        <v>574</v>
      </c>
      <c r="H278" s="750">
        <v>201030</v>
      </c>
      <c r="I278" s="750">
        <v>201030</v>
      </c>
      <c r="J278" s="750" t="s">
        <v>1077</v>
      </c>
      <c r="K278" s="750" t="s">
        <v>1078</v>
      </c>
      <c r="L278" s="753">
        <v>33.43</v>
      </c>
      <c r="M278" s="753">
        <v>44</v>
      </c>
      <c r="N278" s="754">
        <v>1470.92</v>
      </c>
    </row>
    <row r="279" spans="1:14" ht="14.45" customHeight="1" x14ac:dyDescent="0.2">
      <c r="A279" s="748" t="s">
        <v>572</v>
      </c>
      <c r="B279" s="749" t="s">
        <v>573</v>
      </c>
      <c r="C279" s="750" t="s">
        <v>586</v>
      </c>
      <c r="D279" s="751" t="s">
        <v>587</v>
      </c>
      <c r="E279" s="752">
        <v>50113013</v>
      </c>
      <c r="F279" s="751" t="s">
        <v>1015</v>
      </c>
      <c r="G279" s="750" t="s">
        <v>604</v>
      </c>
      <c r="H279" s="750">
        <v>225174</v>
      </c>
      <c r="I279" s="750">
        <v>225174</v>
      </c>
      <c r="J279" s="750" t="s">
        <v>1079</v>
      </c>
      <c r="K279" s="750" t="s">
        <v>1080</v>
      </c>
      <c r="L279" s="753">
        <v>42.99</v>
      </c>
      <c r="M279" s="753">
        <v>2</v>
      </c>
      <c r="N279" s="754">
        <v>85.98</v>
      </c>
    </row>
    <row r="280" spans="1:14" ht="14.45" customHeight="1" x14ac:dyDescent="0.2">
      <c r="A280" s="748" t="s">
        <v>572</v>
      </c>
      <c r="B280" s="749" t="s">
        <v>573</v>
      </c>
      <c r="C280" s="750" t="s">
        <v>586</v>
      </c>
      <c r="D280" s="751" t="s">
        <v>587</v>
      </c>
      <c r="E280" s="752">
        <v>50113013</v>
      </c>
      <c r="F280" s="751" t="s">
        <v>1015</v>
      </c>
      <c r="G280" s="750" t="s">
        <v>604</v>
      </c>
      <c r="H280" s="750">
        <v>225175</v>
      </c>
      <c r="I280" s="750">
        <v>225175</v>
      </c>
      <c r="J280" s="750" t="s">
        <v>1079</v>
      </c>
      <c r="K280" s="750" t="s">
        <v>1081</v>
      </c>
      <c r="L280" s="753">
        <v>45.61</v>
      </c>
      <c r="M280" s="753">
        <v>2</v>
      </c>
      <c r="N280" s="754">
        <v>91.22</v>
      </c>
    </row>
    <row r="281" spans="1:14" ht="14.45" customHeight="1" x14ac:dyDescent="0.2">
      <c r="A281" s="748" t="s">
        <v>572</v>
      </c>
      <c r="B281" s="749" t="s">
        <v>573</v>
      </c>
      <c r="C281" s="750" t="s">
        <v>586</v>
      </c>
      <c r="D281" s="751" t="s">
        <v>587</v>
      </c>
      <c r="E281" s="752">
        <v>50113013</v>
      </c>
      <c r="F281" s="751" t="s">
        <v>1015</v>
      </c>
      <c r="G281" s="750" t="s">
        <v>611</v>
      </c>
      <c r="H281" s="750">
        <v>126127</v>
      </c>
      <c r="I281" s="750">
        <v>26127</v>
      </c>
      <c r="J281" s="750" t="s">
        <v>1082</v>
      </c>
      <c r="K281" s="750" t="s">
        <v>1083</v>
      </c>
      <c r="L281" s="753">
        <v>2855.1831868131867</v>
      </c>
      <c r="M281" s="753">
        <v>9.1</v>
      </c>
      <c r="N281" s="754">
        <v>25982.166999999998</v>
      </c>
    </row>
    <row r="282" spans="1:14" ht="14.45" customHeight="1" x14ac:dyDescent="0.2">
      <c r="A282" s="748" t="s">
        <v>572</v>
      </c>
      <c r="B282" s="749" t="s">
        <v>573</v>
      </c>
      <c r="C282" s="750" t="s">
        <v>586</v>
      </c>
      <c r="D282" s="751" t="s">
        <v>587</v>
      </c>
      <c r="E282" s="752">
        <v>50113013</v>
      </c>
      <c r="F282" s="751" t="s">
        <v>1015</v>
      </c>
      <c r="G282" s="750" t="s">
        <v>604</v>
      </c>
      <c r="H282" s="750">
        <v>117149</v>
      </c>
      <c r="I282" s="750">
        <v>17149</v>
      </c>
      <c r="J282" s="750" t="s">
        <v>1084</v>
      </c>
      <c r="K282" s="750" t="s">
        <v>1085</v>
      </c>
      <c r="L282" s="753">
        <v>162.82499999999999</v>
      </c>
      <c r="M282" s="753">
        <v>4</v>
      </c>
      <c r="N282" s="754">
        <v>651.29999999999995</v>
      </c>
    </row>
    <row r="283" spans="1:14" ht="14.45" customHeight="1" x14ac:dyDescent="0.2">
      <c r="A283" s="748" t="s">
        <v>572</v>
      </c>
      <c r="B283" s="749" t="s">
        <v>573</v>
      </c>
      <c r="C283" s="750" t="s">
        <v>586</v>
      </c>
      <c r="D283" s="751" t="s">
        <v>587</v>
      </c>
      <c r="E283" s="752">
        <v>50113013</v>
      </c>
      <c r="F283" s="751" t="s">
        <v>1015</v>
      </c>
      <c r="G283" s="750" t="s">
        <v>604</v>
      </c>
      <c r="H283" s="750">
        <v>116600</v>
      </c>
      <c r="I283" s="750">
        <v>16600</v>
      </c>
      <c r="J283" s="750" t="s">
        <v>1084</v>
      </c>
      <c r="K283" s="750" t="s">
        <v>1086</v>
      </c>
      <c r="L283" s="753">
        <v>32.836470588235294</v>
      </c>
      <c r="M283" s="753">
        <v>51</v>
      </c>
      <c r="N283" s="754">
        <v>1674.6599999999999</v>
      </c>
    </row>
    <row r="284" spans="1:14" ht="14.45" customHeight="1" x14ac:dyDescent="0.2">
      <c r="A284" s="748" t="s">
        <v>572</v>
      </c>
      <c r="B284" s="749" t="s">
        <v>573</v>
      </c>
      <c r="C284" s="750" t="s">
        <v>586</v>
      </c>
      <c r="D284" s="751" t="s">
        <v>587</v>
      </c>
      <c r="E284" s="752">
        <v>50113013</v>
      </c>
      <c r="F284" s="751" t="s">
        <v>1015</v>
      </c>
      <c r="G284" s="750" t="s">
        <v>611</v>
      </c>
      <c r="H284" s="750">
        <v>118547</v>
      </c>
      <c r="I284" s="750">
        <v>18547</v>
      </c>
      <c r="J284" s="750" t="s">
        <v>1087</v>
      </c>
      <c r="K284" s="750" t="s">
        <v>1088</v>
      </c>
      <c r="L284" s="753">
        <v>115.681</v>
      </c>
      <c r="M284" s="753">
        <v>10</v>
      </c>
      <c r="N284" s="754">
        <v>1156.81</v>
      </c>
    </row>
    <row r="285" spans="1:14" ht="14.45" customHeight="1" x14ac:dyDescent="0.2">
      <c r="A285" s="748" t="s">
        <v>572</v>
      </c>
      <c r="B285" s="749" t="s">
        <v>573</v>
      </c>
      <c r="C285" s="750" t="s">
        <v>586</v>
      </c>
      <c r="D285" s="751" t="s">
        <v>587</v>
      </c>
      <c r="E285" s="752">
        <v>50113013</v>
      </c>
      <c r="F285" s="751" t="s">
        <v>1015</v>
      </c>
      <c r="G285" s="750" t="s">
        <v>611</v>
      </c>
      <c r="H285" s="750">
        <v>103708</v>
      </c>
      <c r="I285" s="750">
        <v>3708</v>
      </c>
      <c r="J285" s="750" t="s">
        <v>1089</v>
      </c>
      <c r="K285" s="750" t="s">
        <v>1090</v>
      </c>
      <c r="L285" s="753">
        <v>1134.8800000000001</v>
      </c>
      <c r="M285" s="753">
        <v>1.4</v>
      </c>
      <c r="N285" s="754">
        <v>1588.8320000000001</v>
      </c>
    </row>
    <row r="286" spans="1:14" ht="14.45" customHeight="1" x14ac:dyDescent="0.2">
      <c r="A286" s="748" t="s">
        <v>572</v>
      </c>
      <c r="B286" s="749" t="s">
        <v>573</v>
      </c>
      <c r="C286" s="750" t="s">
        <v>586</v>
      </c>
      <c r="D286" s="751" t="s">
        <v>587</v>
      </c>
      <c r="E286" s="752">
        <v>50113014</v>
      </c>
      <c r="F286" s="751" t="s">
        <v>1091</v>
      </c>
      <c r="G286" s="750" t="s">
        <v>611</v>
      </c>
      <c r="H286" s="750">
        <v>64942</v>
      </c>
      <c r="I286" s="750">
        <v>64942</v>
      </c>
      <c r="J286" s="750" t="s">
        <v>1092</v>
      </c>
      <c r="K286" s="750" t="s">
        <v>1093</v>
      </c>
      <c r="L286" s="753">
        <v>2112.1974999999998</v>
      </c>
      <c r="M286" s="753">
        <v>4</v>
      </c>
      <c r="N286" s="754">
        <v>8448.7899999999991</v>
      </c>
    </row>
    <row r="287" spans="1:14" ht="14.45" customHeight="1" x14ac:dyDescent="0.2">
      <c r="A287" s="748" t="s">
        <v>572</v>
      </c>
      <c r="B287" s="749" t="s">
        <v>573</v>
      </c>
      <c r="C287" s="750" t="s">
        <v>586</v>
      </c>
      <c r="D287" s="751" t="s">
        <v>587</v>
      </c>
      <c r="E287" s="752">
        <v>50113014</v>
      </c>
      <c r="F287" s="751" t="s">
        <v>1091</v>
      </c>
      <c r="G287" s="750" t="s">
        <v>611</v>
      </c>
      <c r="H287" s="750">
        <v>850734</v>
      </c>
      <c r="I287" s="750">
        <v>149384</v>
      </c>
      <c r="J287" s="750" t="s">
        <v>1094</v>
      </c>
      <c r="K287" s="750" t="s">
        <v>1095</v>
      </c>
      <c r="L287" s="753">
        <v>1101.21</v>
      </c>
      <c r="M287" s="753">
        <v>8</v>
      </c>
      <c r="N287" s="754">
        <v>8809.68</v>
      </c>
    </row>
    <row r="288" spans="1:14" ht="14.45" customHeight="1" x14ac:dyDescent="0.2">
      <c r="A288" s="748" t="s">
        <v>572</v>
      </c>
      <c r="B288" s="749" t="s">
        <v>573</v>
      </c>
      <c r="C288" s="750" t="s">
        <v>586</v>
      </c>
      <c r="D288" s="751" t="s">
        <v>587</v>
      </c>
      <c r="E288" s="752">
        <v>50113014</v>
      </c>
      <c r="F288" s="751" t="s">
        <v>1091</v>
      </c>
      <c r="G288" s="750" t="s">
        <v>611</v>
      </c>
      <c r="H288" s="750">
        <v>164407</v>
      </c>
      <c r="I288" s="750">
        <v>164407</v>
      </c>
      <c r="J288" s="750" t="s">
        <v>1096</v>
      </c>
      <c r="K288" s="750" t="s">
        <v>1097</v>
      </c>
      <c r="L288" s="753">
        <v>294.8</v>
      </c>
      <c r="M288" s="753">
        <v>0.7</v>
      </c>
      <c r="N288" s="754">
        <v>206.35999999999999</v>
      </c>
    </row>
    <row r="289" spans="1:14" ht="14.45" customHeight="1" x14ac:dyDescent="0.2">
      <c r="A289" s="748" t="s">
        <v>572</v>
      </c>
      <c r="B289" s="749" t="s">
        <v>573</v>
      </c>
      <c r="C289" s="750" t="s">
        <v>586</v>
      </c>
      <c r="D289" s="751" t="s">
        <v>587</v>
      </c>
      <c r="E289" s="752">
        <v>50113014</v>
      </c>
      <c r="F289" s="751" t="s">
        <v>1091</v>
      </c>
      <c r="G289" s="750" t="s">
        <v>611</v>
      </c>
      <c r="H289" s="750">
        <v>164401</v>
      </c>
      <c r="I289" s="750">
        <v>164401</v>
      </c>
      <c r="J289" s="750" t="s">
        <v>1096</v>
      </c>
      <c r="K289" s="750" t="s">
        <v>1098</v>
      </c>
      <c r="L289" s="753">
        <v>198</v>
      </c>
      <c r="M289" s="753">
        <v>6.1999999999999993</v>
      </c>
      <c r="N289" s="754">
        <v>1227.5999999999999</v>
      </c>
    </row>
    <row r="290" spans="1:14" ht="14.45" customHeight="1" x14ac:dyDescent="0.2">
      <c r="A290" s="748" t="s">
        <v>572</v>
      </c>
      <c r="B290" s="749" t="s">
        <v>573</v>
      </c>
      <c r="C290" s="750" t="s">
        <v>586</v>
      </c>
      <c r="D290" s="751" t="s">
        <v>587</v>
      </c>
      <c r="E290" s="752">
        <v>50113014</v>
      </c>
      <c r="F290" s="751" t="s">
        <v>1091</v>
      </c>
      <c r="G290" s="750" t="s">
        <v>604</v>
      </c>
      <c r="H290" s="750">
        <v>199248</v>
      </c>
      <c r="I290" s="750">
        <v>99248</v>
      </c>
      <c r="J290" s="750" t="s">
        <v>1099</v>
      </c>
      <c r="K290" s="750" t="s">
        <v>1033</v>
      </c>
      <c r="L290" s="753">
        <v>103.77</v>
      </c>
      <c r="M290" s="753">
        <v>1</v>
      </c>
      <c r="N290" s="754">
        <v>103.77</v>
      </c>
    </row>
    <row r="291" spans="1:14" ht="14.45" customHeight="1" x14ac:dyDescent="0.2">
      <c r="A291" s="748" t="s">
        <v>572</v>
      </c>
      <c r="B291" s="749" t="s">
        <v>573</v>
      </c>
      <c r="C291" s="750" t="s">
        <v>586</v>
      </c>
      <c r="D291" s="751" t="s">
        <v>587</v>
      </c>
      <c r="E291" s="752">
        <v>50113014</v>
      </c>
      <c r="F291" s="751" t="s">
        <v>1091</v>
      </c>
      <c r="G291" s="750" t="s">
        <v>574</v>
      </c>
      <c r="H291" s="750">
        <v>196852</v>
      </c>
      <c r="I291" s="750">
        <v>196852</v>
      </c>
      <c r="J291" s="750" t="s">
        <v>1100</v>
      </c>
      <c r="K291" s="750" t="s">
        <v>1101</v>
      </c>
      <c r="L291" s="753">
        <v>611.04</v>
      </c>
      <c r="M291" s="753">
        <v>38</v>
      </c>
      <c r="N291" s="754">
        <v>23219.519999999997</v>
      </c>
    </row>
    <row r="292" spans="1:14" ht="14.45" customHeight="1" x14ac:dyDescent="0.2">
      <c r="A292" s="748" t="s">
        <v>572</v>
      </c>
      <c r="B292" s="749" t="s">
        <v>573</v>
      </c>
      <c r="C292" s="750" t="s">
        <v>591</v>
      </c>
      <c r="D292" s="751" t="s">
        <v>592</v>
      </c>
      <c r="E292" s="752">
        <v>50113001</v>
      </c>
      <c r="F292" s="751" t="s">
        <v>603</v>
      </c>
      <c r="G292" s="750" t="s">
        <v>604</v>
      </c>
      <c r="H292" s="750">
        <v>500573</v>
      </c>
      <c r="I292" s="750">
        <v>147253</v>
      </c>
      <c r="J292" s="750" t="s">
        <v>1102</v>
      </c>
      <c r="K292" s="750" t="s">
        <v>1103</v>
      </c>
      <c r="L292" s="753">
        <v>66.28</v>
      </c>
      <c r="M292" s="753">
        <v>4</v>
      </c>
      <c r="N292" s="754">
        <v>265.12</v>
      </c>
    </row>
    <row r="293" spans="1:14" ht="14.45" customHeight="1" x14ac:dyDescent="0.2">
      <c r="A293" s="748" t="s">
        <v>572</v>
      </c>
      <c r="B293" s="749" t="s">
        <v>573</v>
      </c>
      <c r="C293" s="750" t="s">
        <v>591</v>
      </c>
      <c r="D293" s="751" t="s">
        <v>592</v>
      </c>
      <c r="E293" s="752">
        <v>50113001</v>
      </c>
      <c r="F293" s="751" t="s">
        <v>603</v>
      </c>
      <c r="G293" s="750" t="s">
        <v>604</v>
      </c>
      <c r="H293" s="750">
        <v>196886</v>
      </c>
      <c r="I293" s="750">
        <v>96886</v>
      </c>
      <c r="J293" s="750" t="s">
        <v>605</v>
      </c>
      <c r="K293" s="750" t="s">
        <v>606</v>
      </c>
      <c r="L293" s="753">
        <v>54.967999393991128</v>
      </c>
      <c r="M293" s="753">
        <v>25</v>
      </c>
      <c r="N293" s="754">
        <v>1374.1999848497783</v>
      </c>
    </row>
    <row r="294" spans="1:14" ht="14.45" customHeight="1" x14ac:dyDescent="0.2">
      <c r="A294" s="748" t="s">
        <v>572</v>
      </c>
      <c r="B294" s="749" t="s">
        <v>573</v>
      </c>
      <c r="C294" s="750" t="s">
        <v>591</v>
      </c>
      <c r="D294" s="751" t="s">
        <v>592</v>
      </c>
      <c r="E294" s="752">
        <v>50113001</v>
      </c>
      <c r="F294" s="751" t="s">
        <v>603</v>
      </c>
      <c r="G294" s="750" t="s">
        <v>604</v>
      </c>
      <c r="H294" s="750">
        <v>100362</v>
      </c>
      <c r="I294" s="750">
        <v>362</v>
      </c>
      <c r="J294" s="750" t="s">
        <v>614</v>
      </c>
      <c r="K294" s="750" t="s">
        <v>615</v>
      </c>
      <c r="L294" s="753">
        <v>72.584999999999994</v>
      </c>
      <c r="M294" s="753">
        <v>4</v>
      </c>
      <c r="N294" s="754">
        <v>290.33999999999997</v>
      </c>
    </row>
    <row r="295" spans="1:14" ht="14.45" customHeight="1" x14ac:dyDescent="0.2">
      <c r="A295" s="748" t="s">
        <v>572</v>
      </c>
      <c r="B295" s="749" t="s">
        <v>573</v>
      </c>
      <c r="C295" s="750" t="s">
        <v>591</v>
      </c>
      <c r="D295" s="751" t="s">
        <v>592</v>
      </c>
      <c r="E295" s="752">
        <v>50113001</v>
      </c>
      <c r="F295" s="751" t="s">
        <v>603</v>
      </c>
      <c r="G295" s="750" t="s">
        <v>604</v>
      </c>
      <c r="H295" s="750">
        <v>108510</v>
      </c>
      <c r="I295" s="750">
        <v>8510</v>
      </c>
      <c r="J295" s="750" t="s">
        <v>1104</v>
      </c>
      <c r="K295" s="750" t="s">
        <v>1105</v>
      </c>
      <c r="L295" s="753">
        <v>357.9218181818182</v>
      </c>
      <c r="M295" s="753">
        <v>11</v>
      </c>
      <c r="N295" s="754">
        <v>3937.14</v>
      </c>
    </row>
    <row r="296" spans="1:14" ht="14.45" customHeight="1" x14ac:dyDescent="0.2">
      <c r="A296" s="748" t="s">
        <v>572</v>
      </c>
      <c r="B296" s="749" t="s">
        <v>573</v>
      </c>
      <c r="C296" s="750" t="s">
        <v>591</v>
      </c>
      <c r="D296" s="751" t="s">
        <v>592</v>
      </c>
      <c r="E296" s="752">
        <v>50113001</v>
      </c>
      <c r="F296" s="751" t="s">
        <v>603</v>
      </c>
      <c r="G296" s="750" t="s">
        <v>604</v>
      </c>
      <c r="H296" s="750">
        <v>847469</v>
      </c>
      <c r="I296" s="750">
        <v>0</v>
      </c>
      <c r="J296" s="750" t="s">
        <v>1106</v>
      </c>
      <c r="K296" s="750" t="s">
        <v>574</v>
      </c>
      <c r="L296" s="753">
        <v>130.16355055576122</v>
      </c>
      <c r="M296" s="753">
        <v>2</v>
      </c>
      <c r="N296" s="754">
        <v>260.32710111152244</v>
      </c>
    </row>
    <row r="297" spans="1:14" ht="14.45" customHeight="1" x14ac:dyDescent="0.2">
      <c r="A297" s="748" t="s">
        <v>572</v>
      </c>
      <c r="B297" s="749" t="s">
        <v>573</v>
      </c>
      <c r="C297" s="750" t="s">
        <v>591</v>
      </c>
      <c r="D297" s="751" t="s">
        <v>592</v>
      </c>
      <c r="E297" s="752">
        <v>50113001</v>
      </c>
      <c r="F297" s="751" t="s">
        <v>603</v>
      </c>
      <c r="G297" s="750" t="s">
        <v>604</v>
      </c>
      <c r="H297" s="750">
        <v>207931</v>
      </c>
      <c r="I297" s="750">
        <v>207931</v>
      </c>
      <c r="J297" s="750" t="s">
        <v>635</v>
      </c>
      <c r="K297" s="750" t="s">
        <v>636</v>
      </c>
      <c r="L297" s="753">
        <v>26.354999999999997</v>
      </c>
      <c r="M297" s="753">
        <v>2</v>
      </c>
      <c r="N297" s="754">
        <v>52.709999999999994</v>
      </c>
    </row>
    <row r="298" spans="1:14" ht="14.45" customHeight="1" x14ac:dyDescent="0.2">
      <c r="A298" s="748" t="s">
        <v>572</v>
      </c>
      <c r="B298" s="749" t="s">
        <v>573</v>
      </c>
      <c r="C298" s="750" t="s">
        <v>591</v>
      </c>
      <c r="D298" s="751" t="s">
        <v>592</v>
      </c>
      <c r="E298" s="752">
        <v>50113001</v>
      </c>
      <c r="F298" s="751" t="s">
        <v>603</v>
      </c>
      <c r="G298" s="750" t="s">
        <v>604</v>
      </c>
      <c r="H298" s="750">
        <v>196610</v>
      </c>
      <c r="I298" s="750">
        <v>96610</v>
      </c>
      <c r="J298" s="750" t="s">
        <v>1107</v>
      </c>
      <c r="K298" s="750" t="s">
        <v>1108</v>
      </c>
      <c r="L298" s="753">
        <v>51.739999999999988</v>
      </c>
      <c r="M298" s="753">
        <v>3</v>
      </c>
      <c r="N298" s="754">
        <v>155.21999999999997</v>
      </c>
    </row>
    <row r="299" spans="1:14" ht="14.45" customHeight="1" x14ac:dyDescent="0.2">
      <c r="A299" s="748" t="s">
        <v>572</v>
      </c>
      <c r="B299" s="749" t="s">
        <v>573</v>
      </c>
      <c r="C299" s="750" t="s">
        <v>591</v>
      </c>
      <c r="D299" s="751" t="s">
        <v>592</v>
      </c>
      <c r="E299" s="752">
        <v>50113001</v>
      </c>
      <c r="F299" s="751" t="s">
        <v>603</v>
      </c>
      <c r="G299" s="750" t="s">
        <v>604</v>
      </c>
      <c r="H299" s="750">
        <v>847713</v>
      </c>
      <c r="I299" s="750">
        <v>125526</v>
      </c>
      <c r="J299" s="750" t="s">
        <v>1109</v>
      </c>
      <c r="K299" s="750" t="s">
        <v>1110</v>
      </c>
      <c r="L299" s="753">
        <v>111.63</v>
      </c>
      <c r="M299" s="753">
        <v>1</v>
      </c>
      <c r="N299" s="754">
        <v>111.63</v>
      </c>
    </row>
    <row r="300" spans="1:14" ht="14.45" customHeight="1" x14ac:dyDescent="0.2">
      <c r="A300" s="748" t="s">
        <v>572</v>
      </c>
      <c r="B300" s="749" t="s">
        <v>573</v>
      </c>
      <c r="C300" s="750" t="s">
        <v>591</v>
      </c>
      <c r="D300" s="751" t="s">
        <v>592</v>
      </c>
      <c r="E300" s="752">
        <v>50113001</v>
      </c>
      <c r="F300" s="751" t="s">
        <v>603</v>
      </c>
      <c r="G300" s="750" t="s">
        <v>604</v>
      </c>
      <c r="H300" s="750">
        <v>139968</v>
      </c>
      <c r="I300" s="750">
        <v>139968</v>
      </c>
      <c r="J300" s="750" t="s">
        <v>1111</v>
      </c>
      <c r="K300" s="750" t="s">
        <v>1112</v>
      </c>
      <c r="L300" s="753">
        <v>69.550000000000011</v>
      </c>
      <c r="M300" s="753">
        <v>8</v>
      </c>
      <c r="N300" s="754">
        <v>556.40000000000009</v>
      </c>
    </row>
    <row r="301" spans="1:14" ht="14.45" customHeight="1" x14ac:dyDescent="0.2">
      <c r="A301" s="748" t="s">
        <v>572</v>
      </c>
      <c r="B301" s="749" t="s">
        <v>573</v>
      </c>
      <c r="C301" s="750" t="s">
        <v>591</v>
      </c>
      <c r="D301" s="751" t="s">
        <v>592</v>
      </c>
      <c r="E301" s="752">
        <v>50113001</v>
      </c>
      <c r="F301" s="751" t="s">
        <v>603</v>
      </c>
      <c r="G301" s="750" t="s">
        <v>604</v>
      </c>
      <c r="H301" s="750">
        <v>184090</v>
      </c>
      <c r="I301" s="750">
        <v>84090</v>
      </c>
      <c r="J301" s="750" t="s">
        <v>675</v>
      </c>
      <c r="K301" s="750" t="s">
        <v>676</v>
      </c>
      <c r="L301" s="753">
        <v>60.012307692307701</v>
      </c>
      <c r="M301" s="753">
        <v>13</v>
      </c>
      <c r="N301" s="754">
        <v>780.16000000000008</v>
      </c>
    </row>
    <row r="302" spans="1:14" ht="14.45" customHeight="1" x14ac:dyDescent="0.2">
      <c r="A302" s="748" t="s">
        <v>572</v>
      </c>
      <c r="B302" s="749" t="s">
        <v>573</v>
      </c>
      <c r="C302" s="750" t="s">
        <v>591</v>
      </c>
      <c r="D302" s="751" t="s">
        <v>592</v>
      </c>
      <c r="E302" s="752">
        <v>50113001</v>
      </c>
      <c r="F302" s="751" t="s">
        <v>603</v>
      </c>
      <c r="G302" s="750" t="s">
        <v>604</v>
      </c>
      <c r="H302" s="750">
        <v>117011</v>
      </c>
      <c r="I302" s="750">
        <v>17011</v>
      </c>
      <c r="J302" s="750" t="s">
        <v>689</v>
      </c>
      <c r="K302" s="750" t="s">
        <v>690</v>
      </c>
      <c r="L302" s="753">
        <v>145.00000000000003</v>
      </c>
      <c r="M302" s="753">
        <v>1</v>
      </c>
      <c r="N302" s="754">
        <v>145.00000000000003</v>
      </c>
    </row>
    <row r="303" spans="1:14" ht="14.45" customHeight="1" x14ac:dyDescent="0.2">
      <c r="A303" s="748" t="s">
        <v>572</v>
      </c>
      <c r="B303" s="749" t="s">
        <v>573</v>
      </c>
      <c r="C303" s="750" t="s">
        <v>591</v>
      </c>
      <c r="D303" s="751" t="s">
        <v>592</v>
      </c>
      <c r="E303" s="752">
        <v>50113001</v>
      </c>
      <c r="F303" s="751" t="s">
        <v>603</v>
      </c>
      <c r="G303" s="750" t="s">
        <v>604</v>
      </c>
      <c r="H303" s="750">
        <v>104071</v>
      </c>
      <c r="I303" s="750">
        <v>4071</v>
      </c>
      <c r="J303" s="750" t="s">
        <v>693</v>
      </c>
      <c r="K303" s="750" t="s">
        <v>694</v>
      </c>
      <c r="L303" s="753">
        <v>152.96999999999997</v>
      </c>
      <c r="M303" s="753">
        <v>1</v>
      </c>
      <c r="N303" s="754">
        <v>152.96999999999997</v>
      </c>
    </row>
    <row r="304" spans="1:14" ht="14.45" customHeight="1" x14ac:dyDescent="0.2">
      <c r="A304" s="748" t="s">
        <v>572</v>
      </c>
      <c r="B304" s="749" t="s">
        <v>573</v>
      </c>
      <c r="C304" s="750" t="s">
        <v>591</v>
      </c>
      <c r="D304" s="751" t="s">
        <v>592</v>
      </c>
      <c r="E304" s="752">
        <v>50113001</v>
      </c>
      <c r="F304" s="751" t="s">
        <v>603</v>
      </c>
      <c r="G304" s="750" t="s">
        <v>604</v>
      </c>
      <c r="H304" s="750">
        <v>154539</v>
      </c>
      <c r="I304" s="750">
        <v>54539</v>
      </c>
      <c r="J304" s="750" t="s">
        <v>696</v>
      </c>
      <c r="K304" s="750" t="s">
        <v>697</v>
      </c>
      <c r="L304" s="753">
        <v>60.143333333333338</v>
      </c>
      <c r="M304" s="753">
        <v>12</v>
      </c>
      <c r="N304" s="754">
        <v>721.72</v>
      </c>
    </row>
    <row r="305" spans="1:14" ht="14.45" customHeight="1" x14ac:dyDescent="0.2">
      <c r="A305" s="748" t="s">
        <v>572</v>
      </c>
      <c r="B305" s="749" t="s">
        <v>573</v>
      </c>
      <c r="C305" s="750" t="s">
        <v>591</v>
      </c>
      <c r="D305" s="751" t="s">
        <v>592</v>
      </c>
      <c r="E305" s="752">
        <v>50113001</v>
      </c>
      <c r="F305" s="751" t="s">
        <v>603</v>
      </c>
      <c r="G305" s="750" t="s">
        <v>604</v>
      </c>
      <c r="H305" s="750">
        <v>992047</v>
      </c>
      <c r="I305" s="750">
        <v>0</v>
      </c>
      <c r="J305" s="750" t="s">
        <v>714</v>
      </c>
      <c r="K305" s="750" t="s">
        <v>574</v>
      </c>
      <c r="L305" s="753">
        <v>160.04499999999999</v>
      </c>
      <c r="M305" s="753">
        <v>2</v>
      </c>
      <c r="N305" s="754">
        <v>320.08999999999997</v>
      </c>
    </row>
    <row r="306" spans="1:14" ht="14.45" customHeight="1" x14ac:dyDescent="0.2">
      <c r="A306" s="748" t="s">
        <v>572</v>
      </c>
      <c r="B306" s="749" t="s">
        <v>573</v>
      </c>
      <c r="C306" s="750" t="s">
        <v>591</v>
      </c>
      <c r="D306" s="751" t="s">
        <v>592</v>
      </c>
      <c r="E306" s="752">
        <v>50113001</v>
      </c>
      <c r="F306" s="751" t="s">
        <v>603</v>
      </c>
      <c r="G306" s="750" t="s">
        <v>604</v>
      </c>
      <c r="H306" s="750">
        <v>51366</v>
      </c>
      <c r="I306" s="750">
        <v>51366</v>
      </c>
      <c r="J306" s="750" t="s">
        <v>756</v>
      </c>
      <c r="K306" s="750" t="s">
        <v>757</v>
      </c>
      <c r="L306" s="753">
        <v>171.6</v>
      </c>
      <c r="M306" s="753">
        <v>5</v>
      </c>
      <c r="N306" s="754">
        <v>858</v>
      </c>
    </row>
    <row r="307" spans="1:14" ht="14.45" customHeight="1" x14ac:dyDescent="0.2">
      <c r="A307" s="748" t="s">
        <v>572</v>
      </c>
      <c r="B307" s="749" t="s">
        <v>573</v>
      </c>
      <c r="C307" s="750" t="s">
        <v>591</v>
      </c>
      <c r="D307" s="751" t="s">
        <v>592</v>
      </c>
      <c r="E307" s="752">
        <v>50113001</v>
      </c>
      <c r="F307" s="751" t="s">
        <v>603</v>
      </c>
      <c r="G307" s="750" t="s">
        <v>604</v>
      </c>
      <c r="H307" s="750">
        <v>187660</v>
      </c>
      <c r="I307" s="750">
        <v>187660</v>
      </c>
      <c r="J307" s="750" t="s">
        <v>756</v>
      </c>
      <c r="K307" s="750" t="s">
        <v>762</v>
      </c>
      <c r="L307" s="753">
        <v>577.83000000000015</v>
      </c>
      <c r="M307" s="753">
        <v>1</v>
      </c>
      <c r="N307" s="754">
        <v>577.83000000000015</v>
      </c>
    </row>
    <row r="308" spans="1:14" ht="14.45" customHeight="1" x14ac:dyDescent="0.2">
      <c r="A308" s="748" t="s">
        <v>572</v>
      </c>
      <c r="B308" s="749" t="s">
        <v>573</v>
      </c>
      <c r="C308" s="750" t="s">
        <v>591</v>
      </c>
      <c r="D308" s="751" t="s">
        <v>592</v>
      </c>
      <c r="E308" s="752">
        <v>50113001</v>
      </c>
      <c r="F308" s="751" t="s">
        <v>603</v>
      </c>
      <c r="G308" s="750" t="s">
        <v>604</v>
      </c>
      <c r="H308" s="750">
        <v>51367</v>
      </c>
      <c r="I308" s="750">
        <v>51367</v>
      </c>
      <c r="J308" s="750" t="s">
        <v>756</v>
      </c>
      <c r="K308" s="750" t="s">
        <v>759</v>
      </c>
      <c r="L308" s="753">
        <v>92.95</v>
      </c>
      <c r="M308" s="753">
        <v>1</v>
      </c>
      <c r="N308" s="754">
        <v>92.95</v>
      </c>
    </row>
    <row r="309" spans="1:14" ht="14.45" customHeight="1" x14ac:dyDescent="0.2">
      <c r="A309" s="748" t="s">
        <v>572</v>
      </c>
      <c r="B309" s="749" t="s">
        <v>573</v>
      </c>
      <c r="C309" s="750" t="s">
        <v>591</v>
      </c>
      <c r="D309" s="751" t="s">
        <v>592</v>
      </c>
      <c r="E309" s="752">
        <v>50113001</v>
      </c>
      <c r="F309" s="751" t="s">
        <v>603</v>
      </c>
      <c r="G309" s="750" t="s">
        <v>604</v>
      </c>
      <c r="H309" s="750">
        <v>921245</v>
      </c>
      <c r="I309" s="750">
        <v>0</v>
      </c>
      <c r="J309" s="750" t="s">
        <v>1113</v>
      </c>
      <c r="K309" s="750" t="s">
        <v>574</v>
      </c>
      <c r="L309" s="753">
        <v>115.90693968453903</v>
      </c>
      <c r="M309" s="753">
        <v>2</v>
      </c>
      <c r="N309" s="754">
        <v>231.81387936907805</v>
      </c>
    </row>
    <row r="310" spans="1:14" ht="14.45" customHeight="1" x14ac:dyDescent="0.2">
      <c r="A310" s="748" t="s">
        <v>572</v>
      </c>
      <c r="B310" s="749" t="s">
        <v>573</v>
      </c>
      <c r="C310" s="750" t="s">
        <v>591</v>
      </c>
      <c r="D310" s="751" t="s">
        <v>592</v>
      </c>
      <c r="E310" s="752">
        <v>50113001</v>
      </c>
      <c r="F310" s="751" t="s">
        <v>603</v>
      </c>
      <c r="G310" s="750" t="s">
        <v>604</v>
      </c>
      <c r="H310" s="750">
        <v>900051</v>
      </c>
      <c r="I310" s="750">
        <v>0</v>
      </c>
      <c r="J310" s="750" t="s">
        <v>1114</v>
      </c>
      <c r="K310" s="750" t="s">
        <v>574</v>
      </c>
      <c r="L310" s="753">
        <v>62.711299304668415</v>
      </c>
      <c r="M310" s="753">
        <v>1</v>
      </c>
      <c r="N310" s="754">
        <v>62.711299304668415</v>
      </c>
    </row>
    <row r="311" spans="1:14" ht="14.45" customHeight="1" x14ac:dyDescent="0.2">
      <c r="A311" s="748" t="s">
        <v>572</v>
      </c>
      <c r="B311" s="749" t="s">
        <v>573</v>
      </c>
      <c r="C311" s="750" t="s">
        <v>591</v>
      </c>
      <c r="D311" s="751" t="s">
        <v>592</v>
      </c>
      <c r="E311" s="752">
        <v>50113001</v>
      </c>
      <c r="F311" s="751" t="s">
        <v>603</v>
      </c>
      <c r="G311" s="750" t="s">
        <v>604</v>
      </c>
      <c r="H311" s="750">
        <v>921244</v>
      </c>
      <c r="I311" s="750">
        <v>0</v>
      </c>
      <c r="J311" s="750" t="s">
        <v>1115</v>
      </c>
      <c r="K311" s="750" t="s">
        <v>574</v>
      </c>
      <c r="L311" s="753">
        <v>94.025768763538181</v>
      </c>
      <c r="M311" s="753">
        <v>2</v>
      </c>
      <c r="N311" s="754">
        <v>188.05153752707636</v>
      </c>
    </row>
    <row r="312" spans="1:14" ht="14.45" customHeight="1" x14ac:dyDescent="0.2">
      <c r="A312" s="748" t="s">
        <v>572</v>
      </c>
      <c r="B312" s="749" t="s">
        <v>573</v>
      </c>
      <c r="C312" s="750" t="s">
        <v>591</v>
      </c>
      <c r="D312" s="751" t="s">
        <v>592</v>
      </c>
      <c r="E312" s="752">
        <v>50113001</v>
      </c>
      <c r="F312" s="751" t="s">
        <v>603</v>
      </c>
      <c r="G312" s="750" t="s">
        <v>604</v>
      </c>
      <c r="H312" s="750">
        <v>911928</v>
      </c>
      <c r="I312" s="750">
        <v>0</v>
      </c>
      <c r="J312" s="750" t="s">
        <v>1116</v>
      </c>
      <c r="K312" s="750" t="s">
        <v>574</v>
      </c>
      <c r="L312" s="753">
        <v>93.2964727727785</v>
      </c>
      <c r="M312" s="753">
        <v>1</v>
      </c>
      <c r="N312" s="754">
        <v>93.2964727727785</v>
      </c>
    </row>
    <row r="313" spans="1:14" ht="14.45" customHeight="1" x14ac:dyDescent="0.2">
      <c r="A313" s="748" t="s">
        <v>572</v>
      </c>
      <c r="B313" s="749" t="s">
        <v>573</v>
      </c>
      <c r="C313" s="750" t="s">
        <v>591</v>
      </c>
      <c r="D313" s="751" t="s">
        <v>592</v>
      </c>
      <c r="E313" s="752">
        <v>50113001</v>
      </c>
      <c r="F313" s="751" t="s">
        <v>603</v>
      </c>
      <c r="G313" s="750" t="s">
        <v>604</v>
      </c>
      <c r="H313" s="750">
        <v>921272</v>
      </c>
      <c r="I313" s="750">
        <v>0</v>
      </c>
      <c r="J313" s="750" t="s">
        <v>1117</v>
      </c>
      <c r="K313" s="750" t="s">
        <v>574</v>
      </c>
      <c r="L313" s="753">
        <v>97.279257991640094</v>
      </c>
      <c r="M313" s="753">
        <v>50</v>
      </c>
      <c r="N313" s="754">
        <v>4863.9628995820049</v>
      </c>
    </row>
    <row r="314" spans="1:14" ht="14.45" customHeight="1" x14ac:dyDescent="0.2">
      <c r="A314" s="748" t="s">
        <v>572</v>
      </c>
      <c r="B314" s="749" t="s">
        <v>573</v>
      </c>
      <c r="C314" s="750" t="s">
        <v>591</v>
      </c>
      <c r="D314" s="751" t="s">
        <v>592</v>
      </c>
      <c r="E314" s="752">
        <v>50113001</v>
      </c>
      <c r="F314" s="751" t="s">
        <v>603</v>
      </c>
      <c r="G314" s="750" t="s">
        <v>604</v>
      </c>
      <c r="H314" s="750">
        <v>921241</v>
      </c>
      <c r="I314" s="750">
        <v>0</v>
      </c>
      <c r="J314" s="750" t="s">
        <v>1118</v>
      </c>
      <c r="K314" s="750" t="s">
        <v>574</v>
      </c>
      <c r="L314" s="753">
        <v>161.07928477242373</v>
      </c>
      <c r="M314" s="753">
        <v>15</v>
      </c>
      <c r="N314" s="754">
        <v>2416.189271586356</v>
      </c>
    </row>
    <row r="315" spans="1:14" ht="14.45" customHeight="1" x14ac:dyDescent="0.2">
      <c r="A315" s="748" t="s">
        <v>572</v>
      </c>
      <c r="B315" s="749" t="s">
        <v>573</v>
      </c>
      <c r="C315" s="750" t="s">
        <v>591</v>
      </c>
      <c r="D315" s="751" t="s">
        <v>592</v>
      </c>
      <c r="E315" s="752">
        <v>50113001</v>
      </c>
      <c r="F315" s="751" t="s">
        <v>603</v>
      </c>
      <c r="G315" s="750" t="s">
        <v>604</v>
      </c>
      <c r="H315" s="750">
        <v>920376</v>
      </c>
      <c r="I315" s="750">
        <v>0</v>
      </c>
      <c r="J315" s="750" t="s">
        <v>800</v>
      </c>
      <c r="K315" s="750" t="s">
        <v>574</v>
      </c>
      <c r="L315" s="753">
        <v>72.037395789041511</v>
      </c>
      <c r="M315" s="753">
        <v>30</v>
      </c>
      <c r="N315" s="754">
        <v>2161.1218736712453</v>
      </c>
    </row>
    <row r="316" spans="1:14" ht="14.45" customHeight="1" x14ac:dyDescent="0.2">
      <c r="A316" s="748" t="s">
        <v>572</v>
      </c>
      <c r="B316" s="749" t="s">
        <v>573</v>
      </c>
      <c r="C316" s="750" t="s">
        <v>591</v>
      </c>
      <c r="D316" s="751" t="s">
        <v>592</v>
      </c>
      <c r="E316" s="752">
        <v>50113001</v>
      </c>
      <c r="F316" s="751" t="s">
        <v>603</v>
      </c>
      <c r="G316" s="750" t="s">
        <v>604</v>
      </c>
      <c r="H316" s="750">
        <v>900427</v>
      </c>
      <c r="I316" s="750">
        <v>0</v>
      </c>
      <c r="J316" s="750" t="s">
        <v>1119</v>
      </c>
      <c r="K316" s="750" t="s">
        <v>574</v>
      </c>
      <c r="L316" s="753">
        <v>69.367801027913842</v>
      </c>
      <c r="M316" s="753">
        <v>1</v>
      </c>
      <c r="N316" s="754">
        <v>69.367801027913842</v>
      </c>
    </row>
    <row r="317" spans="1:14" ht="14.45" customHeight="1" x14ac:dyDescent="0.2">
      <c r="A317" s="748" t="s">
        <v>572</v>
      </c>
      <c r="B317" s="749" t="s">
        <v>573</v>
      </c>
      <c r="C317" s="750" t="s">
        <v>591</v>
      </c>
      <c r="D317" s="751" t="s">
        <v>592</v>
      </c>
      <c r="E317" s="752">
        <v>50113001</v>
      </c>
      <c r="F317" s="751" t="s">
        <v>603</v>
      </c>
      <c r="G317" s="750" t="s">
        <v>604</v>
      </c>
      <c r="H317" s="750">
        <v>921453</v>
      </c>
      <c r="I317" s="750">
        <v>0</v>
      </c>
      <c r="J317" s="750" t="s">
        <v>1120</v>
      </c>
      <c r="K317" s="750" t="s">
        <v>574</v>
      </c>
      <c r="L317" s="753">
        <v>76.217681526599279</v>
      </c>
      <c r="M317" s="753">
        <v>50</v>
      </c>
      <c r="N317" s="754">
        <v>3810.884076329964</v>
      </c>
    </row>
    <row r="318" spans="1:14" ht="14.45" customHeight="1" x14ac:dyDescent="0.2">
      <c r="A318" s="748" t="s">
        <v>572</v>
      </c>
      <c r="B318" s="749" t="s">
        <v>573</v>
      </c>
      <c r="C318" s="750" t="s">
        <v>591</v>
      </c>
      <c r="D318" s="751" t="s">
        <v>592</v>
      </c>
      <c r="E318" s="752">
        <v>50113001</v>
      </c>
      <c r="F318" s="751" t="s">
        <v>603</v>
      </c>
      <c r="G318" s="750" t="s">
        <v>604</v>
      </c>
      <c r="H318" s="750">
        <v>921184</v>
      </c>
      <c r="I318" s="750">
        <v>0</v>
      </c>
      <c r="J318" s="750" t="s">
        <v>1121</v>
      </c>
      <c r="K318" s="750" t="s">
        <v>574</v>
      </c>
      <c r="L318" s="753">
        <v>57.212791809964955</v>
      </c>
      <c r="M318" s="753">
        <v>1</v>
      </c>
      <c r="N318" s="754">
        <v>57.212791809964955</v>
      </c>
    </row>
    <row r="319" spans="1:14" ht="14.45" customHeight="1" x14ac:dyDescent="0.2">
      <c r="A319" s="748" t="s">
        <v>572</v>
      </c>
      <c r="B319" s="749" t="s">
        <v>573</v>
      </c>
      <c r="C319" s="750" t="s">
        <v>591</v>
      </c>
      <c r="D319" s="751" t="s">
        <v>592</v>
      </c>
      <c r="E319" s="752">
        <v>50113001</v>
      </c>
      <c r="F319" s="751" t="s">
        <v>603</v>
      </c>
      <c r="G319" s="750" t="s">
        <v>604</v>
      </c>
      <c r="H319" s="750">
        <v>921230</v>
      </c>
      <c r="I319" s="750">
        <v>0</v>
      </c>
      <c r="J319" s="750" t="s">
        <v>1122</v>
      </c>
      <c r="K319" s="750" t="s">
        <v>574</v>
      </c>
      <c r="L319" s="753">
        <v>46.318851574682689</v>
      </c>
      <c r="M319" s="753">
        <v>4</v>
      </c>
      <c r="N319" s="754">
        <v>185.27540629873076</v>
      </c>
    </row>
    <row r="320" spans="1:14" ht="14.45" customHeight="1" x14ac:dyDescent="0.2">
      <c r="A320" s="748" t="s">
        <v>572</v>
      </c>
      <c r="B320" s="749" t="s">
        <v>573</v>
      </c>
      <c r="C320" s="750" t="s">
        <v>591</v>
      </c>
      <c r="D320" s="751" t="s">
        <v>592</v>
      </c>
      <c r="E320" s="752">
        <v>50113001</v>
      </c>
      <c r="F320" s="751" t="s">
        <v>603</v>
      </c>
      <c r="G320" s="750" t="s">
        <v>604</v>
      </c>
      <c r="H320" s="750">
        <v>921459</v>
      </c>
      <c r="I320" s="750">
        <v>0</v>
      </c>
      <c r="J320" s="750" t="s">
        <v>1123</v>
      </c>
      <c r="K320" s="750" t="s">
        <v>574</v>
      </c>
      <c r="L320" s="753">
        <v>398.78156525428744</v>
      </c>
      <c r="M320" s="753">
        <v>1</v>
      </c>
      <c r="N320" s="754">
        <v>398.78156525428744</v>
      </c>
    </row>
    <row r="321" spans="1:14" ht="14.45" customHeight="1" x14ac:dyDescent="0.2">
      <c r="A321" s="748" t="s">
        <v>572</v>
      </c>
      <c r="B321" s="749" t="s">
        <v>573</v>
      </c>
      <c r="C321" s="750" t="s">
        <v>591</v>
      </c>
      <c r="D321" s="751" t="s">
        <v>592</v>
      </c>
      <c r="E321" s="752">
        <v>50113001</v>
      </c>
      <c r="F321" s="751" t="s">
        <v>603</v>
      </c>
      <c r="G321" s="750" t="s">
        <v>604</v>
      </c>
      <c r="H321" s="750">
        <v>185812</v>
      </c>
      <c r="I321" s="750">
        <v>85812</v>
      </c>
      <c r="J321" s="750" t="s">
        <v>1124</v>
      </c>
      <c r="K321" s="750" t="s">
        <v>1125</v>
      </c>
      <c r="L321" s="753">
        <v>51.910000000000004</v>
      </c>
      <c r="M321" s="753">
        <v>5</v>
      </c>
      <c r="N321" s="754">
        <v>259.55</v>
      </c>
    </row>
    <row r="322" spans="1:14" ht="14.45" customHeight="1" x14ac:dyDescent="0.2">
      <c r="A322" s="748" t="s">
        <v>572</v>
      </c>
      <c r="B322" s="749" t="s">
        <v>573</v>
      </c>
      <c r="C322" s="750" t="s">
        <v>591</v>
      </c>
      <c r="D322" s="751" t="s">
        <v>592</v>
      </c>
      <c r="E322" s="752">
        <v>50113001</v>
      </c>
      <c r="F322" s="751" t="s">
        <v>603</v>
      </c>
      <c r="G322" s="750" t="s">
        <v>604</v>
      </c>
      <c r="H322" s="750">
        <v>203092</v>
      </c>
      <c r="I322" s="750">
        <v>203092</v>
      </c>
      <c r="J322" s="750" t="s">
        <v>808</v>
      </c>
      <c r="K322" s="750" t="s">
        <v>809</v>
      </c>
      <c r="L322" s="753">
        <v>150.11250000000001</v>
      </c>
      <c r="M322" s="753">
        <v>8</v>
      </c>
      <c r="N322" s="754">
        <v>1200.9000000000001</v>
      </c>
    </row>
    <row r="323" spans="1:14" ht="14.45" customHeight="1" x14ac:dyDescent="0.2">
      <c r="A323" s="748" t="s">
        <v>572</v>
      </c>
      <c r="B323" s="749" t="s">
        <v>573</v>
      </c>
      <c r="C323" s="750" t="s">
        <v>591</v>
      </c>
      <c r="D323" s="751" t="s">
        <v>592</v>
      </c>
      <c r="E323" s="752">
        <v>50113001</v>
      </c>
      <c r="F323" s="751" t="s">
        <v>603</v>
      </c>
      <c r="G323" s="750" t="s">
        <v>604</v>
      </c>
      <c r="H323" s="750">
        <v>117992</v>
      </c>
      <c r="I323" s="750">
        <v>17992</v>
      </c>
      <c r="J323" s="750" t="s">
        <v>1126</v>
      </c>
      <c r="K323" s="750" t="s">
        <v>1127</v>
      </c>
      <c r="L323" s="753">
        <v>94.34</v>
      </c>
      <c r="M323" s="753">
        <v>1</v>
      </c>
      <c r="N323" s="754">
        <v>94.34</v>
      </c>
    </row>
    <row r="324" spans="1:14" ht="14.45" customHeight="1" x14ac:dyDescent="0.2">
      <c r="A324" s="748" t="s">
        <v>572</v>
      </c>
      <c r="B324" s="749" t="s">
        <v>573</v>
      </c>
      <c r="C324" s="750" t="s">
        <v>591</v>
      </c>
      <c r="D324" s="751" t="s">
        <v>592</v>
      </c>
      <c r="E324" s="752">
        <v>50113001</v>
      </c>
      <c r="F324" s="751" t="s">
        <v>603</v>
      </c>
      <c r="G324" s="750" t="s">
        <v>604</v>
      </c>
      <c r="H324" s="750">
        <v>100498</v>
      </c>
      <c r="I324" s="750">
        <v>498</v>
      </c>
      <c r="J324" s="750" t="s">
        <v>820</v>
      </c>
      <c r="K324" s="750" t="s">
        <v>821</v>
      </c>
      <c r="L324" s="753">
        <v>108.75000000000004</v>
      </c>
      <c r="M324" s="753">
        <v>3</v>
      </c>
      <c r="N324" s="754">
        <v>326.25000000000011</v>
      </c>
    </row>
    <row r="325" spans="1:14" ht="14.45" customHeight="1" x14ac:dyDescent="0.2">
      <c r="A325" s="748" t="s">
        <v>572</v>
      </c>
      <c r="B325" s="749" t="s">
        <v>573</v>
      </c>
      <c r="C325" s="750" t="s">
        <v>591</v>
      </c>
      <c r="D325" s="751" t="s">
        <v>592</v>
      </c>
      <c r="E325" s="752">
        <v>50113001</v>
      </c>
      <c r="F325" s="751" t="s">
        <v>603</v>
      </c>
      <c r="G325" s="750" t="s">
        <v>604</v>
      </c>
      <c r="H325" s="750">
        <v>102439</v>
      </c>
      <c r="I325" s="750">
        <v>2439</v>
      </c>
      <c r="J325" s="750" t="s">
        <v>1128</v>
      </c>
      <c r="K325" s="750" t="s">
        <v>1129</v>
      </c>
      <c r="L325" s="753">
        <v>285.08</v>
      </c>
      <c r="M325" s="753">
        <v>11</v>
      </c>
      <c r="N325" s="754">
        <v>3135.8799999999997</v>
      </c>
    </row>
    <row r="326" spans="1:14" ht="14.45" customHeight="1" x14ac:dyDescent="0.2">
      <c r="A326" s="748" t="s">
        <v>572</v>
      </c>
      <c r="B326" s="749" t="s">
        <v>573</v>
      </c>
      <c r="C326" s="750" t="s">
        <v>591</v>
      </c>
      <c r="D326" s="751" t="s">
        <v>592</v>
      </c>
      <c r="E326" s="752">
        <v>50113001</v>
      </c>
      <c r="F326" s="751" t="s">
        <v>603</v>
      </c>
      <c r="G326" s="750" t="s">
        <v>604</v>
      </c>
      <c r="H326" s="750">
        <v>102684</v>
      </c>
      <c r="I326" s="750">
        <v>2684</v>
      </c>
      <c r="J326" s="750" t="s">
        <v>826</v>
      </c>
      <c r="K326" s="750" t="s">
        <v>828</v>
      </c>
      <c r="L326" s="753">
        <v>109.01333333333336</v>
      </c>
      <c r="M326" s="753">
        <v>3</v>
      </c>
      <c r="N326" s="754">
        <v>327.04000000000008</v>
      </c>
    </row>
    <row r="327" spans="1:14" ht="14.45" customHeight="1" x14ac:dyDescent="0.2">
      <c r="A327" s="748" t="s">
        <v>572</v>
      </c>
      <c r="B327" s="749" t="s">
        <v>573</v>
      </c>
      <c r="C327" s="750" t="s">
        <v>591</v>
      </c>
      <c r="D327" s="751" t="s">
        <v>592</v>
      </c>
      <c r="E327" s="752">
        <v>50113001</v>
      </c>
      <c r="F327" s="751" t="s">
        <v>603</v>
      </c>
      <c r="G327" s="750" t="s">
        <v>611</v>
      </c>
      <c r="H327" s="750">
        <v>100536</v>
      </c>
      <c r="I327" s="750">
        <v>536</v>
      </c>
      <c r="J327" s="750" t="s">
        <v>849</v>
      </c>
      <c r="K327" s="750" t="s">
        <v>615</v>
      </c>
      <c r="L327" s="753">
        <v>140.24000000000004</v>
      </c>
      <c r="M327" s="753">
        <v>2</v>
      </c>
      <c r="N327" s="754">
        <v>280.48000000000008</v>
      </c>
    </row>
    <row r="328" spans="1:14" ht="14.45" customHeight="1" x14ac:dyDescent="0.2">
      <c r="A328" s="748" t="s">
        <v>572</v>
      </c>
      <c r="B328" s="749" t="s">
        <v>573</v>
      </c>
      <c r="C328" s="750" t="s">
        <v>591</v>
      </c>
      <c r="D328" s="751" t="s">
        <v>592</v>
      </c>
      <c r="E328" s="752">
        <v>50113001</v>
      </c>
      <c r="F328" s="751" t="s">
        <v>603</v>
      </c>
      <c r="G328" s="750" t="s">
        <v>604</v>
      </c>
      <c r="H328" s="750">
        <v>200863</v>
      </c>
      <c r="I328" s="750">
        <v>200863</v>
      </c>
      <c r="J328" s="750" t="s">
        <v>862</v>
      </c>
      <c r="K328" s="750" t="s">
        <v>863</v>
      </c>
      <c r="L328" s="753">
        <v>84.710000000000008</v>
      </c>
      <c r="M328" s="753">
        <v>1</v>
      </c>
      <c r="N328" s="754">
        <v>84.710000000000008</v>
      </c>
    </row>
    <row r="329" spans="1:14" ht="14.45" customHeight="1" x14ac:dyDescent="0.2">
      <c r="A329" s="748" t="s">
        <v>572</v>
      </c>
      <c r="B329" s="749" t="s">
        <v>573</v>
      </c>
      <c r="C329" s="750" t="s">
        <v>591</v>
      </c>
      <c r="D329" s="751" t="s">
        <v>592</v>
      </c>
      <c r="E329" s="752">
        <v>50113001</v>
      </c>
      <c r="F329" s="751" t="s">
        <v>603</v>
      </c>
      <c r="G329" s="750" t="s">
        <v>604</v>
      </c>
      <c r="H329" s="750">
        <v>100876</v>
      </c>
      <c r="I329" s="750">
        <v>876</v>
      </c>
      <c r="J329" s="750" t="s">
        <v>862</v>
      </c>
      <c r="K329" s="750" t="s">
        <v>859</v>
      </c>
      <c r="L329" s="753">
        <v>75.22</v>
      </c>
      <c r="M329" s="753">
        <v>1</v>
      </c>
      <c r="N329" s="754">
        <v>75.22</v>
      </c>
    </row>
    <row r="330" spans="1:14" ht="14.45" customHeight="1" x14ac:dyDescent="0.2">
      <c r="A330" s="748" t="s">
        <v>572</v>
      </c>
      <c r="B330" s="749" t="s">
        <v>573</v>
      </c>
      <c r="C330" s="750" t="s">
        <v>591</v>
      </c>
      <c r="D330" s="751" t="s">
        <v>592</v>
      </c>
      <c r="E330" s="752">
        <v>50113001</v>
      </c>
      <c r="F330" s="751" t="s">
        <v>603</v>
      </c>
      <c r="G330" s="750" t="s">
        <v>604</v>
      </c>
      <c r="H330" s="750">
        <v>848950</v>
      </c>
      <c r="I330" s="750">
        <v>155148</v>
      </c>
      <c r="J330" s="750" t="s">
        <v>870</v>
      </c>
      <c r="K330" s="750" t="s">
        <v>872</v>
      </c>
      <c r="L330" s="753">
        <v>20.46</v>
      </c>
      <c r="M330" s="753">
        <v>1</v>
      </c>
      <c r="N330" s="754">
        <v>20.46</v>
      </c>
    </row>
    <row r="331" spans="1:14" ht="14.45" customHeight="1" x14ac:dyDescent="0.2">
      <c r="A331" s="748" t="s">
        <v>572</v>
      </c>
      <c r="B331" s="749" t="s">
        <v>573</v>
      </c>
      <c r="C331" s="750" t="s">
        <v>591</v>
      </c>
      <c r="D331" s="751" t="s">
        <v>592</v>
      </c>
      <c r="E331" s="752">
        <v>50113001</v>
      </c>
      <c r="F331" s="751" t="s">
        <v>603</v>
      </c>
      <c r="G331" s="750" t="s">
        <v>604</v>
      </c>
      <c r="H331" s="750">
        <v>159357</v>
      </c>
      <c r="I331" s="750">
        <v>59357</v>
      </c>
      <c r="J331" s="750" t="s">
        <v>887</v>
      </c>
      <c r="K331" s="750" t="s">
        <v>888</v>
      </c>
      <c r="L331" s="753">
        <v>188.88</v>
      </c>
      <c r="M331" s="753">
        <v>1</v>
      </c>
      <c r="N331" s="754">
        <v>188.88</v>
      </c>
    </row>
    <row r="332" spans="1:14" ht="14.45" customHeight="1" x14ac:dyDescent="0.2">
      <c r="A332" s="748" t="s">
        <v>572</v>
      </c>
      <c r="B332" s="749" t="s">
        <v>573</v>
      </c>
      <c r="C332" s="750" t="s">
        <v>591</v>
      </c>
      <c r="D332" s="751" t="s">
        <v>592</v>
      </c>
      <c r="E332" s="752">
        <v>50113001</v>
      </c>
      <c r="F332" s="751" t="s">
        <v>603</v>
      </c>
      <c r="G332" s="750" t="s">
        <v>604</v>
      </c>
      <c r="H332" s="750">
        <v>208645</v>
      </c>
      <c r="I332" s="750">
        <v>208645</v>
      </c>
      <c r="J332" s="750" t="s">
        <v>891</v>
      </c>
      <c r="K332" s="750" t="s">
        <v>892</v>
      </c>
      <c r="L332" s="753">
        <v>75.549999999999983</v>
      </c>
      <c r="M332" s="753">
        <v>1</v>
      </c>
      <c r="N332" s="754">
        <v>75.549999999999983</v>
      </c>
    </row>
    <row r="333" spans="1:14" ht="14.45" customHeight="1" x14ac:dyDescent="0.2">
      <c r="A333" s="748" t="s">
        <v>572</v>
      </c>
      <c r="B333" s="749" t="s">
        <v>573</v>
      </c>
      <c r="C333" s="750" t="s">
        <v>591</v>
      </c>
      <c r="D333" s="751" t="s">
        <v>592</v>
      </c>
      <c r="E333" s="752">
        <v>50113001</v>
      </c>
      <c r="F333" s="751" t="s">
        <v>603</v>
      </c>
      <c r="G333" s="750" t="s">
        <v>604</v>
      </c>
      <c r="H333" s="750">
        <v>185793</v>
      </c>
      <c r="I333" s="750">
        <v>136395</v>
      </c>
      <c r="J333" s="750" t="s">
        <v>1130</v>
      </c>
      <c r="K333" s="750" t="s">
        <v>1131</v>
      </c>
      <c r="L333" s="753">
        <v>205.36999999999998</v>
      </c>
      <c r="M333" s="753">
        <v>3</v>
      </c>
      <c r="N333" s="754">
        <v>616.1099999999999</v>
      </c>
    </row>
    <row r="334" spans="1:14" ht="14.45" customHeight="1" x14ac:dyDescent="0.2">
      <c r="A334" s="748" t="s">
        <v>572</v>
      </c>
      <c r="B334" s="749" t="s">
        <v>573</v>
      </c>
      <c r="C334" s="750" t="s">
        <v>591</v>
      </c>
      <c r="D334" s="751" t="s">
        <v>592</v>
      </c>
      <c r="E334" s="752">
        <v>50113001</v>
      </c>
      <c r="F334" s="751" t="s">
        <v>603</v>
      </c>
      <c r="G334" s="750" t="s">
        <v>604</v>
      </c>
      <c r="H334" s="750">
        <v>193109</v>
      </c>
      <c r="I334" s="750">
        <v>93109</v>
      </c>
      <c r="J334" s="750" t="s">
        <v>905</v>
      </c>
      <c r="K334" s="750" t="s">
        <v>694</v>
      </c>
      <c r="L334" s="753">
        <v>167.48628248587573</v>
      </c>
      <c r="M334" s="753">
        <v>885</v>
      </c>
      <c r="N334" s="754">
        <v>148225.36000000002</v>
      </c>
    </row>
    <row r="335" spans="1:14" ht="14.45" customHeight="1" x14ac:dyDescent="0.2">
      <c r="A335" s="748" t="s">
        <v>572</v>
      </c>
      <c r="B335" s="749" t="s">
        <v>573</v>
      </c>
      <c r="C335" s="750" t="s">
        <v>591</v>
      </c>
      <c r="D335" s="751" t="s">
        <v>592</v>
      </c>
      <c r="E335" s="752">
        <v>50113001</v>
      </c>
      <c r="F335" s="751" t="s">
        <v>603</v>
      </c>
      <c r="G335" s="750" t="s">
        <v>604</v>
      </c>
      <c r="H335" s="750">
        <v>191836</v>
      </c>
      <c r="I335" s="750">
        <v>91836</v>
      </c>
      <c r="J335" s="750" t="s">
        <v>929</v>
      </c>
      <c r="K335" s="750" t="s">
        <v>931</v>
      </c>
      <c r="L335" s="753">
        <v>44.669999999999995</v>
      </c>
      <c r="M335" s="753">
        <v>1</v>
      </c>
      <c r="N335" s="754">
        <v>44.669999999999995</v>
      </c>
    </row>
    <row r="336" spans="1:14" ht="14.45" customHeight="1" x14ac:dyDescent="0.2">
      <c r="A336" s="748" t="s">
        <v>572</v>
      </c>
      <c r="B336" s="749" t="s">
        <v>573</v>
      </c>
      <c r="C336" s="750" t="s">
        <v>591</v>
      </c>
      <c r="D336" s="751" t="s">
        <v>592</v>
      </c>
      <c r="E336" s="752">
        <v>50113001</v>
      </c>
      <c r="F336" s="751" t="s">
        <v>603</v>
      </c>
      <c r="G336" s="750" t="s">
        <v>604</v>
      </c>
      <c r="H336" s="750">
        <v>203637</v>
      </c>
      <c r="I336" s="750">
        <v>203637</v>
      </c>
      <c r="J336" s="750" t="s">
        <v>1132</v>
      </c>
      <c r="K336" s="750" t="s">
        <v>1133</v>
      </c>
      <c r="L336" s="753">
        <v>1165.5160000000001</v>
      </c>
      <c r="M336" s="753">
        <v>5</v>
      </c>
      <c r="N336" s="754">
        <v>5827.5800000000008</v>
      </c>
    </row>
    <row r="337" spans="1:14" ht="14.45" customHeight="1" x14ac:dyDescent="0.2">
      <c r="A337" s="748" t="s">
        <v>572</v>
      </c>
      <c r="B337" s="749" t="s">
        <v>573</v>
      </c>
      <c r="C337" s="750" t="s">
        <v>591</v>
      </c>
      <c r="D337" s="751" t="s">
        <v>592</v>
      </c>
      <c r="E337" s="752">
        <v>50113001</v>
      </c>
      <c r="F337" s="751" t="s">
        <v>603</v>
      </c>
      <c r="G337" s="750" t="s">
        <v>604</v>
      </c>
      <c r="H337" s="750">
        <v>208575</v>
      </c>
      <c r="I337" s="750">
        <v>208575</v>
      </c>
      <c r="J337" s="750" t="s">
        <v>943</v>
      </c>
      <c r="K337" s="750" t="s">
        <v>944</v>
      </c>
      <c r="L337" s="753">
        <v>146.74</v>
      </c>
      <c r="M337" s="753">
        <v>2</v>
      </c>
      <c r="N337" s="754">
        <v>293.48</v>
      </c>
    </row>
    <row r="338" spans="1:14" ht="14.45" customHeight="1" x14ac:dyDescent="0.2">
      <c r="A338" s="748" t="s">
        <v>572</v>
      </c>
      <c r="B338" s="749" t="s">
        <v>573</v>
      </c>
      <c r="C338" s="750" t="s">
        <v>591</v>
      </c>
      <c r="D338" s="751" t="s">
        <v>592</v>
      </c>
      <c r="E338" s="752">
        <v>50113013</v>
      </c>
      <c r="F338" s="751" t="s">
        <v>1015</v>
      </c>
      <c r="G338" s="750" t="s">
        <v>604</v>
      </c>
      <c r="H338" s="750">
        <v>203097</v>
      </c>
      <c r="I338" s="750">
        <v>203097</v>
      </c>
      <c r="J338" s="750" t="s">
        <v>1016</v>
      </c>
      <c r="K338" s="750" t="s">
        <v>1017</v>
      </c>
      <c r="L338" s="753">
        <v>167.54</v>
      </c>
      <c r="M338" s="753">
        <v>3</v>
      </c>
      <c r="N338" s="754">
        <v>502.62</v>
      </c>
    </row>
    <row r="339" spans="1:14" ht="14.45" customHeight="1" x14ac:dyDescent="0.2">
      <c r="A339" s="748" t="s">
        <v>572</v>
      </c>
      <c r="B339" s="749" t="s">
        <v>573</v>
      </c>
      <c r="C339" s="750" t="s">
        <v>591</v>
      </c>
      <c r="D339" s="751" t="s">
        <v>592</v>
      </c>
      <c r="E339" s="752">
        <v>50113013</v>
      </c>
      <c r="F339" s="751" t="s">
        <v>1015</v>
      </c>
      <c r="G339" s="750" t="s">
        <v>604</v>
      </c>
      <c r="H339" s="750">
        <v>172972</v>
      </c>
      <c r="I339" s="750">
        <v>72972</v>
      </c>
      <c r="J339" s="750" t="s">
        <v>1018</v>
      </c>
      <c r="K339" s="750" t="s">
        <v>1019</v>
      </c>
      <c r="L339" s="753">
        <v>193.03478260869562</v>
      </c>
      <c r="M339" s="753">
        <v>4.6000000000000005</v>
      </c>
      <c r="N339" s="754">
        <v>887.95999999999992</v>
      </c>
    </row>
    <row r="340" spans="1:14" ht="14.45" customHeight="1" x14ac:dyDescent="0.2">
      <c r="A340" s="748" t="s">
        <v>572</v>
      </c>
      <c r="B340" s="749" t="s">
        <v>573</v>
      </c>
      <c r="C340" s="750" t="s">
        <v>591</v>
      </c>
      <c r="D340" s="751" t="s">
        <v>592</v>
      </c>
      <c r="E340" s="752">
        <v>50113013</v>
      </c>
      <c r="F340" s="751" t="s">
        <v>1015</v>
      </c>
      <c r="G340" s="750" t="s">
        <v>611</v>
      </c>
      <c r="H340" s="750">
        <v>849655</v>
      </c>
      <c r="I340" s="750">
        <v>129836</v>
      </c>
      <c r="J340" s="750" t="s">
        <v>1043</v>
      </c>
      <c r="K340" s="750" t="s">
        <v>1044</v>
      </c>
      <c r="L340" s="753">
        <v>277.2</v>
      </c>
      <c r="M340" s="753">
        <v>0.1</v>
      </c>
      <c r="N340" s="754">
        <v>27.72</v>
      </c>
    </row>
    <row r="341" spans="1:14" ht="14.45" customHeight="1" x14ac:dyDescent="0.2">
      <c r="A341" s="748" t="s">
        <v>572</v>
      </c>
      <c r="B341" s="749" t="s">
        <v>573</v>
      </c>
      <c r="C341" s="750" t="s">
        <v>594</v>
      </c>
      <c r="D341" s="751" t="s">
        <v>595</v>
      </c>
      <c r="E341" s="752">
        <v>50113001</v>
      </c>
      <c r="F341" s="751" t="s">
        <v>603</v>
      </c>
      <c r="G341" s="750" t="s">
        <v>604</v>
      </c>
      <c r="H341" s="750">
        <v>500573</v>
      </c>
      <c r="I341" s="750">
        <v>147253</v>
      </c>
      <c r="J341" s="750" t="s">
        <v>1102</v>
      </c>
      <c r="K341" s="750" t="s">
        <v>1103</v>
      </c>
      <c r="L341" s="753">
        <v>66.28</v>
      </c>
      <c r="M341" s="753">
        <v>2</v>
      </c>
      <c r="N341" s="754">
        <v>132.56</v>
      </c>
    </row>
    <row r="342" spans="1:14" ht="14.45" customHeight="1" x14ac:dyDescent="0.2">
      <c r="A342" s="748" t="s">
        <v>572</v>
      </c>
      <c r="B342" s="749" t="s">
        <v>573</v>
      </c>
      <c r="C342" s="750" t="s">
        <v>594</v>
      </c>
      <c r="D342" s="751" t="s">
        <v>595</v>
      </c>
      <c r="E342" s="752">
        <v>50113001</v>
      </c>
      <c r="F342" s="751" t="s">
        <v>603</v>
      </c>
      <c r="G342" s="750" t="s">
        <v>604</v>
      </c>
      <c r="H342" s="750">
        <v>196886</v>
      </c>
      <c r="I342" s="750">
        <v>96886</v>
      </c>
      <c r="J342" s="750" t="s">
        <v>605</v>
      </c>
      <c r="K342" s="750" t="s">
        <v>606</v>
      </c>
      <c r="L342" s="753">
        <v>50.160000000000004</v>
      </c>
      <c r="M342" s="753">
        <v>7</v>
      </c>
      <c r="N342" s="754">
        <v>351.12</v>
      </c>
    </row>
    <row r="343" spans="1:14" ht="14.45" customHeight="1" x14ac:dyDescent="0.2">
      <c r="A343" s="748" t="s">
        <v>572</v>
      </c>
      <c r="B343" s="749" t="s">
        <v>573</v>
      </c>
      <c r="C343" s="750" t="s">
        <v>594</v>
      </c>
      <c r="D343" s="751" t="s">
        <v>595</v>
      </c>
      <c r="E343" s="752">
        <v>50113001</v>
      </c>
      <c r="F343" s="751" t="s">
        <v>603</v>
      </c>
      <c r="G343" s="750" t="s">
        <v>604</v>
      </c>
      <c r="H343" s="750">
        <v>100362</v>
      </c>
      <c r="I343" s="750">
        <v>362</v>
      </c>
      <c r="J343" s="750" t="s">
        <v>614</v>
      </c>
      <c r="K343" s="750" t="s">
        <v>615</v>
      </c>
      <c r="L343" s="753">
        <v>72.570000000000007</v>
      </c>
      <c r="M343" s="753">
        <v>2</v>
      </c>
      <c r="N343" s="754">
        <v>145.14000000000001</v>
      </c>
    </row>
    <row r="344" spans="1:14" ht="14.45" customHeight="1" x14ac:dyDescent="0.2">
      <c r="A344" s="748" t="s">
        <v>572</v>
      </c>
      <c r="B344" s="749" t="s">
        <v>573</v>
      </c>
      <c r="C344" s="750" t="s">
        <v>594</v>
      </c>
      <c r="D344" s="751" t="s">
        <v>595</v>
      </c>
      <c r="E344" s="752">
        <v>50113001</v>
      </c>
      <c r="F344" s="751" t="s">
        <v>603</v>
      </c>
      <c r="G344" s="750" t="s">
        <v>604</v>
      </c>
      <c r="H344" s="750">
        <v>212884</v>
      </c>
      <c r="I344" s="750">
        <v>212884</v>
      </c>
      <c r="J344" s="750" t="s">
        <v>1134</v>
      </c>
      <c r="K344" s="750" t="s">
        <v>1135</v>
      </c>
      <c r="L344" s="753">
        <v>47.540000000000006</v>
      </c>
      <c r="M344" s="753">
        <v>10</v>
      </c>
      <c r="N344" s="754">
        <v>475.40000000000003</v>
      </c>
    </row>
    <row r="345" spans="1:14" ht="14.45" customHeight="1" x14ac:dyDescent="0.2">
      <c r="A345" s="748" t="s">
        <v>572</v>
      </c>
      <c r="B345" s="749" t="s">
        <v>573</v>
      </c>
      <c r="C345" s="750" t="s">
        <v>594</v>
      </c>
      <c r="D345" s="751" t="s">
        <v>595</v>
      </c>
      <c r="E345" s="752">
        <v>50113001</v>
      </c>
      <c r="F345" s="751" t="s">
        <v>603</v>
      </c>
      <c r="G345" s="750" t="s">
        <v>604</v>
      </c>
      <c r="H345" s="750">
        <v>212880</v>
      </c>
      <c r="I345" s="750">
        <v>212880</v>
      </c>
      <c r="J345" s="750" t="s">
        <v>1134</v>
      </c>
      <c r="K345" s="750" t="s">
        <v>1112</v>
      </c>
      <c r="L345" s="753">
        <v>112.96999999999997</v>
      </c>
      <c r="M345" s="753">
        <v>3</v>
      </c>
      <c r="N345" s="754">
        <v>338.90999999999991</v>
      </c>
    </row>
    <row r="346" spans="1:14" ht="14.45" customHeight="1" x14ac:dyDescent="0.2">
      <c r="A346" s="748" t="s">
        <v>572</v>
      </c>
      <c r="B346" s="749" t="s">
        <v>573</v>
      </c>
      <c r="C346" s="750" t="s">
        <v>594</v>
      </c>
      <c r="D346" s="751" t="s">
        <v>595</v>
      </c>
      <c r="E346" s="752">
        <v>50113001</v>
      </c>
      <c r="F346" s="751" t="s">
        <v>603</v>
      </c>
      <c r="G346" s="750" t="s">
        <v>604</v>
      </c>
      <c r="H346" s="750">
        <v>139968</v>
      </c>
      <c r="I346" s="750">
        <v>139968</v>
      </c>
      <c r="J346" s="750" t="s">
        <v>1111</v>
      </c>
      <c r="K346" s="750" t="s">
        <v>1112</v>
      </c>
      <c r="L346" s="753">
        <v>69.709999999999994</v>
      </c>
      <c r="M346" s="753">
        <v>18</v>
      </c>
      <c r="N346" s="754">
        <v>1254.78</v>
      </c>
    </row>
    <row r="347" spans="1:14" ht="14.45" customHeight="1" x14ac:dyDescent="0.2">
      <c r="A347" s="748" t="s">
        <v>572</v>
      </c>
      <c r="B347" s="749" t="s">
        <v>573</v>
      </c>
      <c r="C347" s="750" t="s">
        <v>594</v>
      </c>
      <c r="D347" s="751" t="s">
        <v>595</v>
      </c>
      <c r="E347" s="752">
        <v>50113001</v>
      </c>
      <c r="F347" s="751" t="s">
        <v>603</v>
      </c>
      <c r="G347" s="750" t="s">
        <v>604</v>
      </c>
      <c r="H347" s="750">
        <v>207697</v>
      </c>
      <c r="I347" s="750">
        <v>207697</v>
      </c>
      <c r="J347" s="750" t="s">
        <v>1136</v>
      </c>
      <c r="K347" s="750" t="s">
        <v>1137</v>
      </c>
      <c r="L347" s="753">
        <v>1457.8900000000003</v>
      </c>
      <c r="M347" s="753">
        <v>1</v>
      </c>
      <c r="N347" s="754">
        <v>1457.8900000000003</v>
      </c>
    </row>
    <row r="348" spans="1:14" ht="14.45" customHeight="1" x14ac:dyDescent="0.2">
      <c r="A348" s="748" t="s">
        <v>572</v>
      </c>
      <c r="B348" s="749" t="s">
        <v>573</v>
      </c>
      <c r="C348" s="750" t="s">
        <v>594</v>
      </c>
      <c r="D348" s="751" t="s">
        <v>595</v>
      </c>
      <c r="E348" s="752">
        <v>50113001</v>
      </c>
      <c r="F348" s="751" t="s">
        <v>603</v>
      </c>
      <c r="G348" s="750" t="s">
        <v>604</v>
      </c>
      <c r="H348" s="750">
        <v>230422</v>
      </c>
      <c r="I348" s="750">
        <v>230422</v>
      </c>
      <c r="J348" s="750" t="s">
        <v>681</v>
      </c>
      <c r="K348" s="750" t="s">
        <v>682</v>
      </c>
      <c r="L348" s="753">
        <v>39.849999999999987</v>
      </c>
      <c r="M348" s="753">
        <v>1</v>
      </c>
      <c r="N348" s="754">
        <v>39.849999999999987</v>
      </c>
    </row>
    <row r="349" spans="1:14" ht="14.45" customHeight="1" x14ac:dyDescent="0.2">
      <c r="A349" s="748" t="s">
        <v>572</v>
      </c>
      <c r="B349" s="749" t="s">
        <v>573</v>
      </c>
      <c r="C349" s="750" t="s">
        <v>594</v>
      </c>
      <c r="D349" s="751" t="s">
        <v>595</v>
      </c>
      <c r="E349" s="752">
        <v>50113001</v>
      </c>
      <c r="F349" s="751" t="s">
        <v>603</v>
      </c>
      <c r="G349" s="750" t="s">
        <v>604</v>
      </c>
      <c r="H349" s="750">
        <v>117011</v>
      </c>
      <c r="I349" s="750">
        <v>17011</v>
      </c>
      <c r="J349" s="750" t="s">
        <v>689</v>
      </c>
      <c r="K349" s="750" t="s">
        <v>690</v>
      </c>
      <c r="L349" s="753">
        <v>145.4</v>
      </c>
      <c r="M349" s="753">
        <v>5</v>
      </c>
      <c r="N349" s="754">
        <v>727</v>
      </c>
    </row>
    <row r="350" spans="1:14" ht="14.45" customHeight="1" x14ac:dyDescent="0.2">
      <c r="A350" s="748" t="s">
        <v>572</v>
      </c>
      <c r="B350" s="749" t="s">
        <v>573</v>
      </c>
      <c r="C350" s="750" t="s">
        <v>594</v>
      </c>
      <c r="D350" s="751" t="s">
        <v>595</v>
      </c>
      <c r="E350" s="752">
        <v>50113001</v>
      </c>
      <c r="F350" s="751" t="s">
        <v>603</v>
      </c>
      <c r="G350" s="750" t="s">
        <v>604</v>
      </c>
      <c r="H350" s="750">
        <v>187660</v>
      </c>
      <c r="I350" s="750">
        <v>187660</v>
      </c>
      <c r="J350" s="750" t="s">
        <v>756</v>
      </c>
      <c r="K350" s="750" t="s">
        <v>762</v>
      </c>
      <c r="L350" s="753">
        <v>577.83000000000015</v>
      </c>
      <c r="M350" s="753">
        <v>1</v>
      </c>
      <c r="N350" s="754">
        <v>577.83000000000015</v>
      </c>
    </row>
    <row r="351" spans="1:14" ht="14.45" customHeight="1" x14ac:dyDescent="0.2">
      <c r="A351" s="748" t="s">
        <v>572</v>
      </c>
      <c r="B351" s="749" t="s">
        <v>573</v>
      </c>
      <c r="C351" s="750" t="s">
        <v>594</v>
      </c>
      <c r="D351" s="751" t="s">
        <v>595</v>
      </c>
      <c r="E351" s="752">
        <v>50113001</v>
      </c>
      <c r="F351" s="751" t="s">
        <v>603</v>
      </c>
      <c r="G351" s="750" t="s">
        <v>604</v>
      </c>
      <c r="H351" s="750">
        <v>921245</v>
      </c>
      <c r="I351" s="750">
        <v>0</v>
      </c>
      <c r="J351" s="750" t="s">
        <v>1113</v>
      </c>
      <c r="K351" s="750" t="s">
        <v>574</v>
      </c>
      <c r="L351" s="753">
        <v>115.90693319312919</v>
      </c>
      <c r="M351" s="753">
        <v>1</v>
      </c>
      <c r="N351" s="754">
        <v>115.90693319312919</v>
      </c>
    </row>
    <row r="352" spans="1:14" ht="14.45" customHeight="1" x14ac:dyDescent="0.2">
      <c r="A352" s="748" t="s">
        <v>572</v>
      </c>
      <c r="B352" s="749" t="s">
        <v>573</v>
      </c>
      <c r="C352" s="750" t="s">
        <v>594</v>
      </c>
      <c r="D352" s="751" t="s">
        <v>595</v>
      </c>
      <c r="E352" s="752">
        <v>50113001</v>
      </c>
      <c r="F352" s="751" t="s">
        <v>603</v>
      </c>
      <c r="G352" s="750" t="s">
        <v>604</v>
      </c>
      <c r="H352" s="750">
        <v>501957</v>
      </c>
      <c r="I352" s="750">
        <v>0</v>
      </c>
      <c r="J352" s="750" t="s">
        <v>1138</v>
      </c>
      <c r="K352" s="750" t="s">
        <v>574</v>
      </c>
      <c r="L352" s="753">
        <v>129.74047629641802</v>
      </c>
      <c r="M352" s="753">
        <v>17</v>
      </c>
      <c r="N352" s="754">
        <v>2205.5880970391063</v>
      </c>
    </row>
    <row r="353" spans="1:14" ht="14.45" customHeight="1" x14ac:dyDescent="0.2">
      <c r="A353" s="748" t="s">
        <v>572</v>
      </c>
      <c r="B353" s="749" t="s">
        <v>573</v>
      </c>
      <c r="C353" s="750" t="s">
        <v>594</v>
      </c>
      <c r="D353" s="751" t="s">
        <v>595</v>
      </c>
      <c r="E353" s="752">
        <v>50113001</v>
      </c>
      <c r="F353" s="751" t="s">
        <v>603</v>
      </c>
      <c r="G353" s="750" t="s">
        <v>604</v>
      </c>
      <c r="H353" s="750">
        <v>930674</v>
      </c>
      <c r="I353" s="750">
        <v>0</v>
      </c>
      <c r="J353" s="750" t="s">
        <v>1139</v>
      </c>
      <c r="K353" s="750" t="s">
        <v>574</v>
      </c>
      <c r="L353" s="753">
        <v>194.80357394132736</v>
      </c>
      <c r="M353" s="753">
        <v>13</v>
      </c>
      <c r="N353" s="754">
        <v>2532.4464612372558</v>
      </c>
    </row>
    <row r="354" spans="1:14" ht="14.45" customHeight="1" x14ac:dyDescent="0.2">
      <c r="A354" s="748" t="s">
        <v>572</v>
      </c>
      <c r="B354" s="749" t="s">
        <v>573</v>
      </c>
      <c r="C354" s="750" t="s">
        <v>594</v>
      </c>
      <c r="D354" s="751" t="s">
        <v>595</v>
      </c>
      <c r="E354" s="752">
        <v>50113001</v>
      </c>
      <c r="F354" s="751" t="s">
        <v>603</v>
      </c>
      <c r="G354" s="750" t="s">
        <v>604</v>
      </c>
      <c r="H354" s="750">
        <v>921277</v>
      </c>
      <c r="I354" s="750">
        <v>0</v>
      </c>
      <c r="J354" s="750" t="s">
        <v>1140</v>
      </c>
      <c r="K354" s="750" t="s">
        <v>574</v>
      </c>
      <c r="L354" s="753">
        <v>219.4380622036619</v>
      </c>
      <c r="M354" s="753">
        <v>10</v>
      </c>
      <c r="N354" s="754">
        <v>2194.3806220366191</v>
      </c>
    </row>
    <row r="355" spans="1:14" ht="14.45" customHeight="1" x14ac:dyDescent="0.2">
      <c r="A355" s="748" t="s">
        <v>572</v>
      </c>
      <c r="B355" s="749" t="s">
        <v>573</v>
      </c>
      <c r="C355" s="750" t="s">
        <v>594</v>
      </c>
      <c r="D355" s="751" t="s">
        <v>595</v>
      </c>
      <c r="E355" s="752">
        <v>50113001</v>
      </c>
      <c r="F355" s="751" t="s">
        <v>603</v>
      </c>
      <c r="G355" s="750" t="s">
        <v>604</v>
      </c>
      <c r="H355" s="750">
        <v>501990</v>
      </c>
      <c r="I355" s="750">
        <v>0</v>
      </c>
      <c r="J355" s="750" t="s">
        <v>1141</v>
      </c>
      <c r="K355" s="750" t="s">
        <v>574</v>
      </c>
      <c r="L355" s="753">
        <v>180.4551141490596</v>
      </c>
      <c r="M355" s="753">
        <v>2</v>
      </c>
      <c r="N355" s="754">
        <v>360.91022829811919</v>
      </c>
    </row>
    <row r="356" spans="1:14" ht="14.45" customHeight="1" x14ac:dyDescent="0.2">
      <c r="A356" s="748" t="s">
        <v>572</v>
      </c>
      <c r="B356" s="749" t="s">
        <v>573</v>
      </c>
      <c r="C356" s="750" t="s">
        <v>594</v>
      </c>
      <c r="D356" s="751" t="s">
        <v>595</v>
      </c>
      <c r="E356" s="752">
        <v>50113001</v>
      </c>
      <c r="F356" s="751" t="s">
        <v>603</v>
      </c>
      <c r="G356" s="750" t="s">
        <v>604</v>
      </c>
      <c r="H356" s="750">
        <v>921241</v>
      </c>
      <c r="I356" s="750">
        <v>0</v>
      </c>
      <c r="J356" s="750" t="s">
        <v>1118</v>
      </c>
      <c r="K356" s="750" t="s">
        <v>574</v>
      </c>
      <c r="L356" s="753">
        <v>144.33676890083856</v>
      </c>
      <c r="M356" s="753">
        <v>14</v>
      </c>
      <c r="N356" s="754">
        <v>2020.7147646117401</v>
      </c>
    </row>
    <row r="357" spans="1:14" ht="14.45" customHeight="1" x14ac:dyDescent="0.2">
      <c r="A357" s="748" t="s">
        <v>572</v>
      </c>
      <c r="B357" s="749" t="s">
        <v>573</v>
      </c>
      <c r="C357" s="750" t="s">
        <v>594</v>
      </c>
      <c r="D357" s="751" t="s">
        <v>595</v>
      </c>
      <c r="E357" s="752">
        <v>50113001</v>
      </c>
      <c r="F357" s="751" t="s">
        <v>603</v>
      </c>
      <c r="G357" s="750" t="s">
        <v>604</v>
      </c>
      <c r="H357" s="750">
        <v>920376</v>
      </c>
      <c r="I357" s="750">
        <v>0</v>
      </c>
      <c r="J357" s="750" t="s">
        <v>800</v>
      </c>
      <c r="K357" s="750" t="s">
        <v>574</v>
      </c>
      <c r="L357" s="753">
        <v>67.31971764690411</v>
      </c>
      <c r="M357" s="753">
        <v>25</v>
      </c>
      <c r="N357" s="754">
        <v>1682.9929411726027</v>
      </c>
    </row>
    <row r="358" spans="1:14" ht="14.45" customHeight="1" x14ac:dyDescent="0.2">
      <c r="A358" s="748" t="s">
        <v>572</v>
      </c>
      <c r="B358" s="749" t="s">
        <v>573</v>
      </c>
      <c r="C358" s="750" t="s">
        <v>594</v>
      </c>
      <c r="D358" s="751" t="s">
        <v>595</v>
      </c>
      <c r="E358" s="752">
        <v>50113001</v>
      </c>
      <c r="F358" s="751" t="s">
        <v>603</v>
      </c>
      <c r="G358" s="750" t="s">
        <v>604</v>
      </c>
      <c r="H358" s="750">
        <v>920064</v>
      </c>
      <c r="I358" s="750">
        <v>0</v>
      </c>
      <c r="J358" s="750" t="s">
        <v>1142</v>
      </c>
      <c r="K358" s="750" t="s">
        <v>574</v>
      </c>
      <c r="L358" s="753">
        <v>64.192347800695359</v>
      </c>
      <c r="M358" s="753">
        <v>2</v>
      </c>
      <c r="N358" s="754">
        <v>128.38469560139072</v>
      </c>
    </row>
    <row r="359" spans="1:14" ht="14.45" customHeight="1" x14ac:dyDescent="0.2">
      <c r="A359" s="748" t="s">
        <v>572</v>
      </c>
      <c r="B359" s="749" t="s">
        <v>573</v>
      </c>
      <c r="C359" s="750" t="s">
        <v>594</v>
      </c>
      <c r="D359" s="751" t="s">
        <v>595</v>
      </c>
      <c r="E359" s="752">
        <v>50113001</v>
      </c>
      <c r="F359" s="751" t="s">
        <v>603</v>
      </c>
      <c r="G359" s="750" t="s">
        <v>604</v>
      </c>
      <c r="H359" s="750">
        <v>500412</v>
      </c>
      <c r="I359" s="750">
        <v>0</v>
      </c>
      <c r="J359" s="750" t="s">
        <v>1143</v>
      </c>
      <c r="K359" s="750" t="s">
        <v>574</v>
      </c>
      <c r="L359" s="753">
        <v>122.91175113765783</v>
      </c>
      <c r="M359" s="753">
        <v>8</v>
      </c>
      <c r="N359" s="754">
        <v>983.29400910126265</v>
      </c>
    </row>
    <row r="360" spans="1:14" ht="14.45" customHeight="1" x14ac:dyDescent="0.2">
      <c r="A360" s="748" t="s">
        <v>572</v>
      </c>
      <c r="B360" s="749" t="s">
        <v>573</v>
      </c>
      <c r="C360" s="750" t="s">
        <v>594</v>
      </c>
      <c r="D360" s="751" t="s">
        <v>595</v>
      </c>
      <c r="E360" s="752">
        <v>50113001</v>
      </c>
      <c r="F360" s="751" t="s">
        <v>603</v>
      </c>
      <c r="G360" s="750" t="s">
        <v>604</v>
      </c>
      <c r="H360" s="750">
        <v>921218</v>
      </c>
      <c r="I360" s="750">
        <v>0</v>
      </c>
      <c r="J360" s="750" t="s">
        <v>1144</v>
      </c>
      <c r="K360" s="750" t="s">
        <v>574</v>
      </c>
      <c r="L360" s="753">
        <v>115.6593476248398</v>
      </c>
      <c r="M360" s="753">
        <v>2</v>
      </c>
      <c r="N360" s="754">
        <v>231.31869524967959</v>
      </c>
    </row>
    <row r="361" spans="1:14" ht="14.45" customHeight="1" x14ac:dyDescent="0.2">
      <c r="A361" s="748" t="s">
        <v>572</v>
      </c>
      <c r="B361" s="749" t="s">
        <v>573</v>
      </c>
      <c r="C361" s="750" t="s">
        <v>594</v>
      </c>
      <c r="D361" s="751" t="s">
        <v>595</v>
      </c>
      <c r="E361" s="752">
        <v>50113001</v>
      </c>
      <c r="F361" s="751" t="s">
        <v>603</v>
      </c>
      <c r="G361" s="750" t="s">
        <v>604</v>
      </c>
      <c r="H361" s="750">
        <v>921230</v>
      </c>
      <c r="I361" s="750">
        <v>0</v>
      </c>
      <c r="J361" s="750" t="s">
        <v>1122</v>
      </c>
      <c r="K361" s="750" t="s">
        <v>574</v>
      </c>
      <c r="L361" s="753">
        <v>46.209404977450617</v>
      </c>
      <c r="M361" s="753">
        <v>2</v>
      </c>
      <c r="N361" s="754">
        <v>92.418809954901235</v>
      </c>
    </row>
    <row r="362" spans="1:14" ht="14.45" customHeight="1" x14ac:dyDescent="0.2">
      <c r="A362" s="748" t="s">
        <v>572</v>
      </c>
      <c r="B362" s="749" t="s">
        <v>573</v>
      </c>
      <c r="C362" s="750" t="s">
        <v>594</v>
      </c>
      <c r="D362" s="751" t="s">
        <v>595</v>
      </c>
      <c r="E362" s="752">
        <v>50113001</v>
      </c>
      <c r="F362" s="751" t="s">
        <v>603</v>
      </c>
      <c r="G362" s="750" t="s">
        <v>604</v>
      </c>
      <c r="H362" s="750">
        <v>185812</v>
      </c>
      <c r="I362" s="750">
        <v>85812</v>
      </c>
      <c r="J362" s="750" t="s">
        <v>1124</v>
      </c>
      <c r="K362" s="750" t="s">
        <v>1125</v>
      </c>
      <c r="L362" s="753">
        <v>51.910000000000011</v>
      </c>
      <c r="M362" s="753">
        <v>1</v>
      </c>
      <c r="N362" s="754">
        <v>51.910000000000011</v>
      </c>
    </row>
    <row r="363" spans="1:14" ht="14.45" customHeight="1" x14ac:dyDescent="0.2">
      <c r="A363" s="748" t="s">
        <v>572</v>
      </c>
      <c r="B363" s="749" t="s">
        <v>573</v>
      </c>
      <c r="C363" s="750" t="s">
        <v>594</v>
      </c>
      <c r="D363" s="751" t="s">
        <v>595</v>
      </c>
      <c r="E363" s="752">
        <v>50113001</v>
      </c>
      <c r="F363" s="751" t="s">
        <v>603</v>
      </c>
      <c r="G363" s="750" t="s">
        <v>604</v>
      </c>
      <c r="H363" s="750">
        <v>203092</v>
      </c>
      <c r="I363" s="750">
        <v>203092</v>
      </c>
      <c r="J363" s="750" t="s">
        <v>808</v>
      </c>
      <c r="K363" s="750" t="s">
        <v>809</v>
      </c>
      <c r="L363" s="753">
        <v>150.39666666666668</v>
      </c>
      <c r="M363" s="753">
        <v>3</v>
      </c>
      <c r="N363" s="754">
        <v>451.19</v>
      </c>
    </row>
    <row r="364" spans="1:14" ht="14.45" customHeight="1" x14ac:dyDescent="0.2">
      <c r="A364" s="748" t="s">
        <v>572</v>
      </c>
      <c r="B364" s="749" t="s">
        <v>573</v>
      </c>
      <c r="C364" s="750" t="s">
        <v>594</v>
      </c>
      <c r="D364" s="751" t="s">
        <v>595</v>
      </c>
      <c r="E364" s="752">
        <v>50113001</v>
      </c>
      <c r="F364" s="751" t="s">
        <v>603</v>
      </c>
      <c r="G364" s="750" t="s">
        <v>604</v>
      </c>
      <c r="H364" s="750">
        <v>102439</v>
      </c>
      <c r="I364" s="750">
        <v>2439</v>
      </c>
      <c r="J364" s="750" t="s">
        <v>1128</v>
      </c>
      <c r="K364" s="750" t="s">
        <v>1129</v>
      </c>
      <c r="L364" s="753">
        <v>285.08</v>
      </c>
      <c r="M364" s="753">
        <v>6</v>
      </c>
      <c r="N364" s="754">
        <v>1710.48</v>
      </c>
    </row>
    <row r="365" spans="1:14" ht="14.45" customHeight="1" x14ac:dyDescent="0.2">
      <c r="A365" s="748" t="s">
        <v>572</v>
      </c>
      <c r="B365" s="749" t="s">
        <v>573</v>
      </c>
      <c r="C365" s="750" t="s">
        <v>594</v>
      </c>
      <c r="D365" s="751" t="s">
        <v>595</v>
      </c>
      <c r="E365" s="752">
        <v>50113001</v>
      </c>
      <c r="F365" s="751" t="s">
        <v>603</v>
      </c>
      <c r="G365" s="750" t="s">
        <v>604</v>
      </c>
      <c r="H365" s="750">
        <v>102684</v>
      </c>
      <c r="I365" s="750">
        <v>2684</v>
      </c>
      <c r="J365" s="750" t="s">
        <v>826</v>
      </c>
      <c r="K365" s="750" t="s">
        <v>828</v>
      </c>
      <c r="L365" s="753">
        <v>109.66</v>
      </c>
      <c r="M365" s="753">
        <v>1</v>
      </c>
      <c r="N365" s="754">
        <v>109.66</v>
      </c>
    </row>
    <row r="366" spans="1:14" ht="14.45" customHeight="1" x14ac:dyDescent="0.2">
      <c r="A366" s="748" t="s">
        <v>572</v>
      </c>
      <c r="B366" s="749" t="s">
        <v>573</v>
      </c>
      <c r="C366" s="750" t="s">
        <v>594</v>
      </c>
      <c r="D366" s="751" t="s">
        <v>595</v>
      </c>
      <c r="E366" s="752">
        <v>50113001</v>
      </c>
      <c r="F366" s="751" t="s">
        <v>603</v>
      </c>
      <c r="G366" s="750" t="s">
        <v>604</v>
      </c>
      <c r="H366" s="750">
        <v>200863</v>
      </c>
      <c r="I366" s="750">
        <v>200863</v>
      </c>
      <c r="J366" s="750" t="s">
        <v>862</v>
      </c>
      <c r="K366" s="750" t="s">
        <v>863</v>
      </c>
      <c r="L366" s="753">
        <v>85.13</v>
      </c>
      <c r="M366" s="753">
        <v>2</v>
      </c>
      <c r="N366" s="754">
        <v>170.26</v>
      </c>
    </row>
    <row r="367" spans="1:14" ht="14.45" customHeight="1" x14ac:dyDescent="0.2">
      <c r="A367" s="748" t="s">
        <v>572</v>
      </c>
      <c r="B367" s="749" t="s">
        <v>573</v>
      </c>
      <c r="C367" s="750" t="s">
        <v>594</v>
      </c>
      <c r="D367" s="751" t="s">
        <v>595</v>
      </c>
      <c r="E367" s="752">
        <v>50113001</v>
      </c>
      <c r="F367" s="751" t="s">
        <v>603</v>
      </c>
      <c r="G367" s="750" t="s">
        <v>604</v>
      </c>
      <c r="H367" s="750">
        <v>207820</v>
      </c>
      <c r="I367" s="750">
        <v>207820</v>
      </c>
      <c r="J367" s="750" t="s">
        <v>868</v>
      </c>
      <c r="K367" s="750" t="s">
        <v>869</v>
      </c>
      <c r="L367" s="753">
        <v>30.45</v>
      </c>
      <c r="M367" s="753">
        <v>1</v>
      </c>
      <c r="N367" s="754">
        <v>30.45</v>
      </c>
    </row>
    <row r="368" spans="1:14" ht="14.45" customHeight="1" x14ac:dyDescent="0.2">
      <c r="A368" s="748" t="s">
        <v>572</v>
      </c>
      <c r="B368" s="749" t="s">
        <v>573</v>
      </c>
      <c r="C368" s="750" t="s">
        <v>594</v>
      </c>
      <c r="D368" s="751" t="s">
        <v>595</v>
      </c>
      <c r="E368" s="752">
        <v>50113001</v>
      </c>
      <c r="F368" s="751" t="s">
        <v>603</v>
      </c>
      <c r="G368" s="750" t="s">
        <v>604</v>
      </c>
      <c r="H368" s="750">
        <v>207819</v>
      </c>
      <c r="I368" s="750">
        <v>207819</v>
      </c>
      <c r="J368" s="750" t="s">
        <v>870</v>
      </c>
      <c r="K368" s="750" t="s">
        <v>871</v>
      </c>
      <c r="L368" s="753">
        <v>22.299999999999997</v>
      </c>
      <c r="M368" s="753">
        <v>1</v>
      </c>
      <c r="N368" s="754">
        <v>22.299999999999997</v>
      </c>
    </row>
    <row r="369" spans="1:14" ht="14.45" customHeight="1" x14ac:dyDescent="0.2">
      <c r="A369" s="748" t="s">
        <v>572</v>
      </c>
      <c r="B369" s="749" t="s">
        <v>573</v>
      </c>
      <c r="C369" s="750" t="s">
        <v>594</v>
      </c>
      <c r="D369" s="751" t="s">
        <v>595</v>
      </c>
      <c r="E369" s="752">
        <v>50113001</v>
      </c>
      <c r="F369" s="751" t="s">
        <v>603</v>
      </c>
      <c r="G369" s="750" t="s">
        <v>604</v>
      </c>
      <c r="H369" s="750">
        <v>193109</v>
      </c>
      <c r="I369" s="750">
        <v>93109</v>
      </c>
      <c r="J369" s="750" t="s">
        <v>905</v>
      </c>
      <c r="K369" s="750" t="s">
        <v>694</v>
      </c>
      <c r="L369" s="753">
        <v>167.68577922077924</v>
      </c>
      <c r="M369" s="753">
        <v>770</v>
      </c>
      <c r="N369" s="754">
        <v>129118.05</v>
      </c>
    </row>
    <row r="370" spans="1:14" ht="14.45" customHeight="1" x14ac:dyDescent="0.2">
      <c r="A370" s="748" t="s">
        <v>572</v>
      </c>
      <c r="B370" s="749" t="s">
        <v>573</v>
      </c>
      <c r="C370" s="750" t="s">
        <v>594</v>
      </c>
      <c r="D370" s="751" t="s">
        <v>595</v>
      </c>
      <c r="E370" s="752">
        <v>50113001</v>
      </c>
      <c r="F370" s="751" t="s">
        <v>603</v>
      </c>
      <c r="G370" s="750" t="s">
        <v>604</v>
      </c>
      <c r="H370" s="750">
        <v>208575</v>
      </c>
      <c r="I370" s="750">
        <v>208575</v>
      </c>
      <c r="J370" s="750" t="s">
        <v>943</v>
      </c>
      <c r="K370" s="750" t="s">
        <v>944</v>
      </c>
      <c r="L370" s="753">
        <v>149.04</v>
      </c>
      <c r="M370" s="753">
        <v>1</v>
      </c>
      <c r="N370" s="754">
        <v>149.04</v>
      </c>
    </row>
    <row r="371" spans="1:14" ht="14.45" customHeight="1" x14ac:dyDescent="0.2">
      <c r="A371" s="748" t="s">
        <v>572</v>
      </c>
      <c r="B371" s="749" t="s">
        <v>573</v>
      </c>
      <c r="C371" s="750" t="s">
        <v>594</v>
      </c>
      <c r="D371" s="751" t="s">
        <v>595</v>
      </c>
      <c r="E371" s="752">
        <v>50113013</v>
      </c>
      <c r="F371" s="751" t="s">
        <v>1015</v>
      </c>
      <c r="G371" s="750" t="s">
        <v>604</v>
      </c>
      <c r="H371" s="750">
        <v>203097</v>
      </c>
      <c r="I371" s="750">
        <v>203097</v>
      </c>
      <c r="J371" s="750" t="s">
        <v>1016</v>
      </c>
      <c r="K371" s="750" t="s">
        <v>1017</v>
      </c>
      <c r="L371" s="753">
        <v>167.26653846153846</v>
      </c>
      <c r="M371" s="753">
        <v>26</v>
      </c>
      <c r="N371" s="754">
        <v>4348.93</v>
      </c>
    </row>
    <row r="372" spans="1:14" ht="14.45" customHeight="1" x14ac:dyDescent="0.2">
      <c r="A372" s="748" t="s">
        <v>572</v>
      </c>
      <c r="B372" s="749" t="s">
        <v>573</v>
      </c>
      <c r="C372" s="750" t="s">
        <v>594</v>
      </c>
      <c r="D372" s="751" t="s">
        <v>595</v>
      </c>
      <c r="E372" s="752">
        <v>50113013</v>
      </c>
      <c r="F372" s="751" t="s">
        <v>1015</v>
      </c>
      <c r="G372" s="750" t="s">
        <v>611</v>
      </c>
      <c r="H372" s="750">
        <v>105951</v>
      </c>
      <c r="I372" s="750">
        <v>5951</v>
      </c>
      <c r="J372" s="750" t="s">
        <v>1020</v>
      </c>
      <c r="K372" s="750" t="s">
        <v>1021</v>
      </c>
      <c r="L372" s="753">
        <v>114.14</v>
      </c>
      <c r="M372" s="753">
        <v>3</v>
      </c>
      <c r="N372" s="754">
        <v>342.42</v>
      </c>
    </row>
    <row r="373" spans="1:14" ht="14.45" customHeight="1" x14ac:dyDescent="0.2">
      <c r="A373" s="748" t="s">
        <v>572</v>
      </c>
      <c r="B373" s="749" t="s">
        <v>573</v>
      </c>
      <c r="C373" s="750" t="s">
        <v>594</v>
      </c>
      <c r="D373" s="751" t="s">
        <v>595</v>
      </c>
      <c r="E373" s="752">
        <v>50113013</v>
      </c>
      <c r="F373" s="751" t="s">
        <v>1015</v>
      </c>
      <c r="G373" s="750" t="s">
        <v>604</v>
      </c>
      <c r="H373" s="750">
        <v>190778</v>
      </c>
      <c r="I373" s="750">
        <v>90778</v>
      </c>
      <c r="J373" s="750" t="s">
        <v>1145</v>
      </c>
      <c r="K373" s="750" t="s">
        <v>1146</v>
      </c>
      <c r="L373" s="753">
        <v>82.159999999999982</v>
      </c>
      <c r="M373" s="753">
        <v>1</v>
      </c>
      <c r="N373" s="754">
        <v>82.159999999999982</v>
      </c>
    </row>
    <row r="374" spans="1:14" ht="14.45" customHeight="1" x14ac:dyDescent="0.2">
      <c r="A374" s="748" t="s">
        <v>572</v>
      </c>
      <c r="B374" s="749" t="s">
        <v>573</v>
      </c>
      <c r="C374" s="750" t="s">
        <v>594</v>
      </c>
      <c r="D374" s="751" t="s">
        <v>595</v>
      </c>
      <c r="E374" s="752">
        <v>50113013</v>
      </c>
      <c r="F374" s="751" t="s">
        <v>1015</v>
      </c>
      <c r="G374" s="750" t="s">
        <v>604</v>
      </c>
      <c r="H374" s="750">
        <v>101066</v>
      </c>
      <c r="I374" s="750">
        <v>1066</v>
      </c>
      <c r="J374" s="750" t="s">
        <v>1054</v>
      </c>
      <c r="K374" s="750" t="s">
        <v>1055</v>
      </c>
      <c r="L374" s="753">
        <v>57.37</v>
      </c>
      <c r="M374" s="753">
        <v>1</v>
      </c>
      <c r="N374" s="754">
        <v>57.37</v>
      </c>
    </row>
    <row r="375" spans="1:14" ht="14.45" customHeight="1" x14ac:dyDescent="0.2">
      <c r="A375" s="748" t="s">
        <v>572</v>
      </c>
      <c r="B375" s="749" t="s">
        <v>573</v>
      </c>
      <c r="C375" s="750" t="s">
        <v>597</v>
      </c>
      <c r="D375" s="751" t="s">
        <v>598</v>
      </c>
      <c r="E375" s="752">
        <v>50113001</v>
      </c>
      <c r="F375" s="751" t="s">
        <v>603</v>
      </c>
      <c r="G375" s="750" t="s">
        <v>604</v>
      </c>
      <c r="H375" s="750">
        <v>196886</v>
      </c>
      <c r="I375" s="750">
        <v>96886</v>
      </c>
      <c r="J375" s="750" t="s">
        <v>605</v>
      </c>
      <c r="K375" s="750" t="s">
        <v>606</v>
      </c>
      <c r="L375" s="753">
        <v>53.858459596125414</v>
      </c>
      <c r="M375" s="753">
        <v>13</v>
      </c>
      <c r="N375" s="754">
        <v>700.15997474963035</v>
      </c>
    </row>
    <row r="376" spans="1:14" ht="14.45" customHeight="1" x14ac:dyDescent="0.2">
      <c r="A376" s="748" t="s">
        <v>572</v>
      </c>
      <c r="B376" s="749" t="s">
        <v>573</v>
      </c>
      <c r="C376" s="750" t="s">
        <v>597</v>
      </c>
      <c r="D376" s="751" t="s">
        <v>598</v>
      </c>
      <c r="E376" s="752">
        <v>50113001</v>
      </c>
      <c r="F376" s="751" t="s">
        <v>603</v>
      </c>
      <c r="G376" s="750" t="s">
        <v>604</v>
      </c>
      <c r="H376" s="750">
        <v>100362</v>
      </c>
      <c r="I376" s="750">
        <v>362</v>
      </c>
      <c r="J376" s="750" t="s">
        <v>614</v>
      </c>
      <c r="K376" s="750" t="s">
        <v>615</v>
      </c>
      <c r="L376" s="753">
        <v>72.569999999999979</v>
      </c>
      <c r="M376" s="753">
        <v>1</v>
      </c>
      <c r="N376" s="754">
        <v>72.569999999999979</v>
      </c>
    </row>
    <row r="377" spans="1:14" ht="14.45" customHeight="1" x14ac:dyDescent="0.2">
      <c r="A377" s="748" t="s">
        <v>572</v>
      </c>
      <c r="B377" s="749" t="s">
        <v>573</v>
      </c>
      <c r="C377" s="750" t="s">
        <v>597</v>
      </c>
      <c r="D377" s="751" t="s">
        <v>598</v>
      </c>
      <c r="E377" s="752">
        <v>50113001</v>
      </c>
      <c r="F377" s="751" t="s">
        <v>603</v>
      </c>
      <c r="G377" s="750" t="s">
        <v>604</v>
      </c>
      <c r="H377" s="750">
        <v>108510</v>
      </c>
      <c r="I377" s="750">
        <v>8510</v>
      </c>
      <c r="J377" s="750" t="s">
        <v>1104</v>
      </c>
      <c r="K377" s="750" t="s">
        <v>1105</v>
      </c>
      <c r="L377" s="753">
        <v>353.6</v>
      </c>
      <c r="M377" s="753">
        <v>2</v>
      </c>
      <c r="N377" s="754">
        <v>707.2</v>
      </c>
    </row>
    <row r="378" spans="1:14" ht="14.45" customHeight="1" x14ac:dyDescent="0.2">
      <c r="A378" s="748" t="s">
        <v>572</v>
      </c>
      <c r="B378" s="749" t="s">
        <v>573</v>
      </c>
      <c r="C378" s="750" t="s">
        <v>597</v>
      </c>
      <c r="D378" s="751" t="s">
        <v>598</v>
      </c>
      <c r="E378" s="752">
        <v>50113001</v>
      </c>
      <c r="F378" s="751" t="s">
        <v>603</v>
      </c>
      <c r="G378" s="750" t="s">
        <v>604</v>
      </c>
      <c r="H378" s="750">
        <v>212884</v>
      </c>
      <c r="I378" s="750">
        <v>212884</v>
      </c>
      <c r="J378" s="750" t="s">
        <v>1134</v>
      </c>
      <c r="K378" s="750" t="s">
        <v>1135</v>
      </c>
      <c r="L378" s="753">
        <v>47.520800000000001</v>
      </c>
      <c r="M378" s="753">
        <v>25</v>
      </c>
      <c r="N378" s="754">
        <v>1188.02</v>
      </c>
    </row>
    <row r="379" spans="1:14" ht="14.45" customHeight="1" x14ac:dyDescent="0.2">
      <c r="A379" s="748" t="s">
        <v>572</v>
      </c>
      <c r="B379" s="749" t="s">
        <v>573</v>
      </c>
      <c r="C379" s="750" t="s">
        <v>597</v>
      </c>
      <c r="D379" s="751" t="s">
        <v>598</v>
      </c>
      <c r="E379" s="752">
        <v>50113001</v>
      </c>
      <c r="F379" s="751" t="s">
        <v>603</v>
      </c>
      <c r="G379" s="750" t="s">
        <v>604</v>
      </c>
      <c r="H379" s="750">
        <v>212880</v>
      </c>
      <c r="I379" s="750">
        <v>212880</v>
      </c>
      <c r="J379" s="750" t="s">
        <v>1134</v>
      </c>
      <c r="K379" s="750" t="s">
        <v>1112</v>
      </c>
      <c r="L379" s="753">
        <v>112.96999999999996</v>
      </c>
      <c r="M379" s="753">
        <v>2</v>
      </c>
      <c r="N379" s="754">
        <v>225.93999999999991</v>
      </c>
    </row>
    <row r="380" spans="1:14" ht="14.45" customHeight="1" x14ac:dyDescent="0.2">
      <c r="A380" s="748" t="s">
        <v>572</v>
      </c>
      <c r="B380" s="749" t="s">
        <v>573</v>
      </c>
      <c r="C380" s="750" t="s">
        <v>597</v>
      </c>
      <c r="D380" s="751" t="s">
        <v>598</v>
      </c>
      <c r="E380" s="752">
        <v>50113001</v>
      </c>
      <c r="F380" s="751" t="s">
        <v>603</v>
      </c>
      <c r="G380" s="750" t="s">
        <v>604</v>
      </c>
      <c r="H380" s="750">
        <v>139968</v>
      </c>
      <c r="I380" s="750">
        <v>139968</v>
      </c>
      <c r="J380" s="750" t="s">
        <v>1111</v>
      </c>
      <c r="K380" s="750" t="s">
        <v>1112</v>
      </c>
      <c r="L380" s="753">
        <v>69.837999999999994</v>
      </c>
      <c r="M380" s="753">
        <v>5</v>
      </c>
      <c r="N380" s="754">
        <v>349.19</v>
      </c>
    </row>
    <row r="381" spans="1:14" ht="14.45" customHeight="1" x14ac:dyDescent="0.2">
      <c r="A381" s="748" t="s">
        <v>572</v>
      </c>
      <c r="B381" s="749" t="s">
        <v>573</v>
      </c>
      <c r="C381" s="750" t="s">
        <v>597</v>
      </c>
      <c r="D381" s="751" t="s">
        <v>598</v>
      </c>
      <c r="E381" s="752">
        <v>50113001</v>
      </c>
      <c r="F381" s="751" t="s">
        <v>603</v>
      </c>
      <c r="G381" s="750" t="s">
        <v>604</v>
      </c>
      <c r="H381" s="750">
        <v>104071</v>
      </c>
      <c r="I381" s="750">
        <v>4071</v>
      </c>
      <c r="J381" s="750" t="s">
        <v>693</v>
      </c>
      <c r="K381" s="750" t="s">
        <v>694</v>
      </c>
      <c r="L381" s="753">
        <v>152.96999999999997</v>
      </c>
      <c r="M381" s="753">
        <v>1</v>
      </c>
      <c r="N381" s="754">
        <v>152.96999999999997</v>
      </c>
    </row>
    <row r="382" spans="1:14" ht="14.45" customHeight="1" x14ac:dyDescent="0.2">
      <c r="A382" s="748" t="s">
        <v>572</v>
      </c>
      <c r="B382" s="749" t="s">
        <v>573</v>
      </c>
      <c r="C382" s="750" t="s">
        <v>597</v>
      </c>
      <c r="D382" s="751" t="s">
        <v>598</v>
      </c>
      <c r="E382" s="752">
        <v>50113001</v>
      </c>
      <c r="F382" s="751" t="s">
        <v>603</v>
      </c>
      <c r="G382" s="750" t="s">
        <v>604</v>
      </c>
      <c r="H382" s="750">
        <v>51367</v>
      </c>
      <c r="I382" s="750">
        <v>51367</v>
      </c>
      <c r="J382" s="750" t="s">
        <v>756</v>
      </c>
      <c r="K382" s="750" t="s">
        <v>759</v>
      </c>
      <c r="L382" s="753">
        <v>92.949999999999989</v>
      </c>
      <c r="M382" s="753">
        <v>2</v>
      </c>
      <c r="N382" s="754">
        <v>185.89999999999998</v>
      </c>
    </row>
    <row r="383" spans="1:14" ht="14.45" customHeight="1" x14ac:dyDescent="0.2">
      <c r="A383" s="748" t="s">
        <v>572</v>
      </c>
      <c r="B383" s="749" t="s">
        <v>573</v>
      </c>
      <c r="C383" s="750" t="s">
        <v>597</v>
      </c>
      <c r="D383" s="751" t="s">
        <v>598</v>
      </c>
      <c r="E383" s="752">
        <v>50113001</v>
      </c>
      <c r="F383" s="751" t="s">
        <v>603</v>
      </c>
      <c r="G383" s="750" t="s">
        <v>604</v>
      </c>
      <c r="H383" s="750">
        <v>187660</v>
      </c>
      <c r="I383" s="750">
        <v>187660</v>
      </c>
      <c r="J383" s="750" t="s">
        <v>756</v>
      </c>
      <c r="K383" s="750" t="s">
        <v>762</v>
      </c>
      <c r="L383" s="753">
        <v>577.83000000000004</v>
      </c>
      <c r="M383" s="753">
        <v>3</v>
      </c>
      <c r="N383" s="754">
        <v>1733.4900000000002</v>
      </c>
    </row>
    <row r="384" spans="1:14" ht="14.45" customHeight="1" x14ac:dyDescent="0.2">
      <c r="A384" s="748" t="s">
        <v>572</v>
      </c>
      <c r="B384" s="749" t="s">
        <v>573</v>
      </c>
      <c r="C384" s="750" t="s">
        <v>597</v>
      </c>
      <c r="D384" s="751" t="s">
        <v>598</v>
      </c>
      <c r="E384" s="752">
        <v>50113001</v>
      </c>
      <c r="F384" s="751" t="s">
        <v>603</v>
      </c>
      <c r="G384" s="750" t="s">
        <v>604</v>
      </c>
      <c r="H384" s="750">
        <v>51366</v>
      </c>
      <c r="I384" s="750">
        <v>51366</v>
      </c>
      <c r="J384" s="750" t="s">
        <v>756</v>
      </c>
      <c r="K384" s="750" t="s">
        <v>757</v>
      </c>
      <c r="L384" s="753">
        <v>171.6</v>
      </c>
      <c r="M384" s="753">
        <v>2</v>
      </c>
      <c r="N384" s="754">
        <v>343.2</v>
      </c>
    </row>
    <row r="385" spans="1:14" ht="14.45" customHeight="1" x14ac:dyDescent="0.2">
      <c r="A385" s="748" t="s">
        <v>572</v>
      </c>
      <c r="B385" s="749" t="s">
        <v>573</v>
      </c>
      <c r="C385" s="750" t="s">
        <v>597</v>
      </c>
      <c r="D385" s="751" t="s">
        <v>598</v>
      </c>
      <c r="E385" s="752">
        <v>50113001</v>
      </c>
      <c r="F385" s="751" t="s">
        <v>603</v>
      </c>
      <c r="G385" s="750" t="s">
        <v>604</v>
      </c>
      <c r="H385" s="750">
        <v>51383</v>
      </c>
      <c r="I385" s="750">
        <v>51383</v>
      </c>
      <c r="J385" s="750" t="s">
        <v>756</v>
      </c>
      <c r="K385" s="750" t="s">
        <v>761</v>
      </c>
      <c r="L385" s="753">
        <v>93.500000000000014</v>
      </c>
      <c r="M385" s="753">
        <v>3</v>
      </c>
      <c r="N385" s="754">
        <v>280.50000000000006</v>
      </c>
    </row>
    <row r="386" spans="1:14" ht="14.45" customHeight="1" x14ac:dyDescent="0.2">
      <c r="A386" s="748" t="s">
        <v>572</v>
      </c>
      <c r="B386" s="749" t="s">
        <v>573</v>
      </c>
      <c r="C386" s="750" t="s">
        <v>597</v>
      </c>
      <c r="D386" s="751" t="s">
        <v>598</v>
      </c>
      <c r="E386" s="752">
        <v>50113001</v>
      </c>
      <c r="F386" s="751" t="s">
        <v>603</v>
      </c>
      <c r="G386" s="750" t="s">
        <v>604</v>
      </c>
      <c r="H386" s="750">
        <v>394712</v>
      </c>
      <c r="I386" s="750">
        <v>0</v>
      </c>
      <c r="J386" s="750" t="s">
        <v>787</v>
      </c>
      <c r="K386" s="750" t="s">
        <v>788</v>
      </c>
      <c r="L386" s="753">
        <v>28.75</v>
      </c>
      <c r="M386" s="753">
        <v>48</v>
      </c>
      <c r="N386" s="754">
        <v>1380</v>
      </c>
    </row>
    <row r="387" spans="1:14" ht="14.45" customHeight="1" x14ac:dyDescent="0.2">
      <c r="A387" s="748" t="s">
        <v>572</v>
      </c>
      <c r="B387" s="749" t="s">
        <v>573</v>
      </c>
      <c r="C387" s="750" t="s">
        <v>597</v>
      </c>
      <c r="D387" s="751" t="s">
        <v>598</v>
      </c>
      <c r="E387" s="752">
        <v>50113001</v>
      </c>
      <c r="F387" s="751" t="s">
        <v>603</v>
      </c>
      <c r="G387" s="750" t="s">
        <v>604</v>
      </c>
      <c r="H387" s="750">
        <v>921245</v>
      </c>
      <c r="I387" s="750">
        <v>0</v>
      </c>
      <c r="J387" s="750" t="s">
        <v>1113</v>
      </c>
      <c r="K387" s="750" t="s">
        <v>574</v>
      </c>
      <c r="L387" s="753">
        <v>115.90691276635803</v>
      </c>
      <c r="M387" s="753">
        <v>1</v>
      </c>
      <c r="N387" s="754">
        <v>115.90691276635803</v>
      </c>
    </row>
    <row r="388" spans="1:14" ht="14.45" customHeight="1" x14ac:dyDescent="0.2">
      <c r="A388" s="748" t="s">
        <v>572</v>
      </c>
      <c r="B388" s="749" t="s">
        <v>573</v>
      </c>
      <c r="C388" s="750" t="s">
        <v>597</v>
      </c>
      <c r="D388" s="751" t="s">
        <v>598</v>
      </c>
      <c r="E388" s="752">
        <v>50113001</v>
      </c>
      <c r="F388" s="751" t="s">
        <v>603</v>
      </c>
      <c r="G388" s="750" t="s">
        <v>604</v>
      </c>
      <c r="H388" s="750">
        <v>930224</v>
      </c>
      <c r="I388" s="750">
        <v>0</v>
      </c>
      <c r="J388" s="750" t="s">
        <v>1147</v>
      </c>
      <c r="K388" s="750" t="s">
        <v>574</v>
      </c>
      <c r="L388" s="753">
        <v>111.5359315381922</v>
      </c>
      <c r="M388" s="753">
        <v>1</v>
      </c>
      <c r="N388" s="754">
        <v>111.5359315381922</v>
      </c>
    </row>
    <row r="389" spans="1:14" ht="14.45" customHeight="1" x14ac:dyDescent="0.2">
      <c r="A389" s="748" t="s">
        <v>572</v>
      </c>
      <c r="B389" s="749" t="s">
        <v>573</v>
      </c>
      <c r="C389" s="750" t="s">
        <v>597</v>
      </c>
      <c r="D389" s="751" t="s">
        <v>598</v>
      </c>
      <c r="E389" s="752">
        <v>50113001</v>
      </c>
      <c r="F389" s="751" t="s">
        <v>603</v>
      </c>
      <c r="G389" s="750" t="s">
        <v>604</v>
      </c>
      <c r="H389" s="750">
        <v>844940</v>
      </c>
      <c r="I389" s="750">
        <v>0</v>
      </c>
      <c r="J389" s="750" t="s">
        <v>1148</v>
      </c>
      <c r="K389" s="750" t="s">
        <v>574</v>
      </c>
      <c r="L389" s="753">
        <v>232.85044325174363</v>
      </c>
      <c r="M389" s="753">
        <v>1</v>
      </c>
      <c r="N389" s="754">
        <v>232.85044325174363</v>
      </c>
    </row>
    <row r="390" spans="1:14" ht="14.45" customHeight="1" x14ac:dyDescent="0.2">
      <c r="A390" s="748" t="s">
        <v>572</v>
      </c>
      <c r="B390" s="749" t="s">
        <v>573</v>
      </c>
      <c r="C390" s="750" t="s">
        <v>597</v>
      </c>
      <c r="D390" s="751" t="s">
        <v>598</v>
      </c>
      <c r="E390" s="752">
        <v>50113001</v>
      </c>
      <c r="F390" s="751" t="s">
        <v>603</v>
      </c>
      <c r="G390" s="750" t="s">
        <v>604</v>
      </c>
      <c r="H390" s="750">
        <v>900513</v>
      </c>
      <c r="I390" s="750">
        <v>0</v>
      </c>
      <c r="J390" s="750" t="s">
        <v>1149</v>
      </c>
      <c r="K390" s="750" t="s">
        <v>574</v>
      </c>
      <c r="L390" s="753">
        <v>52.686402411262975</v>
      </c>
      <c r="M390" s="753">
        <v>1</v>
      </c>
      <c r="N390" s="754">
        <v>52.686402411262975</v>
      </c>
    </row>
    <row r="391" spans="1:14" ht="14.45" customHeight="1" x14ac:dyDescent="0.2">
      <c r="A391" s="748" t="s">
        <v>572</v>
      </c>
      <c r="B391" s="749" t="s">
        <v>573</v>
      </c>
      <c r="C391" s="750" t="s">
        <v>597</v>
      </c>
      <c r="D391" s="751" t="s">
        <v>598</v>
      </c>
      <c r="E391" s="752">
        <v>50113001</v>
      </c>
      <c r="F391" s="751" t="s">
        <v>603</v>
      </c>
      <c r="G391" s="750" t="s">
        <v>604</v>
      </c>
      <c r="H391" s="750">
        <v>501957</v>
      </c>
      <c r="I391" s="750">
        <v>0</v>
      </c>
      <c r="J391" s="750" t="s">
        <v>1138</v>
      </c>
      <c r="K391" s="750" t="s">
        <v>574</v>
      </c>
      <c r="L391" s="753">
        <v>132.70226809353758</v>
      </c>
      <c r="M391" s="753">
        <v>17</v>
      </c>
      <c r="N391" s="754">
        <v>2255.9385575901388</v>
      </c>
    </row>
    <row r="392" spans="1:14" ht="14.45" customHeight="1" x14ac:dyDescent="0.2">
      <c r="A392" s="748" t="s">
        <v>572</v>
      </c>
      <c r="B392" s="749" t="s">
        <v>573</v>
      </c>
      <c r="C392" s="750" t="s">
        <v>597</v>
      </c>
      <c r="D392" s="751" t="s">
        <v>598</v>
      </c>
      <c r="E392" s="752">
        <v>50113001</v>
      </c>
      <c r="F392" s="751" t="s">
        <v>603</v>
      </c>
      <c r="G392" s="750" t="s">
        <v>604</v>
      </c>
      <c r="H392" s="750">
        <v>930674</v>
      </c>
      <c r="I392" s="750">
        <v>0</v>
      </c>
      <c r="J392" s="750" t="s">
        <v>1139</v>
      </c>
      <c r="K392" s="750" t="s">
        <v>574</v>
      </c>
      <c r="L392" s="753">
        <v>194.38400406277299</v>
      </c>
      <c r="M392" s="753">
        <v>15</v>
      </c>
      <c r="N392" s="754">
        <v>2915.7600609415949</v>
      </c>
    </row>
    <row r="393" spans="1:14" ht="14.45" customHeight="1" x14ac:dyDescent="0.2">
      <c r="A393" s="748" t="s">
        <v>572</v>
      </c>
      <c r="B393" s="749" t="s">
        <v>573</v>
      </c>
      <c r="C393" s="750" t="s">
        <v>597</v>
      </c>
      <c r="D393" s="751" t="s">
        <v>598</v>
      </c>
      <c r="E393" s="752">
        <v>50113001</v>
      </c>
      <c r="F393" s="751" t="s">
        <v>603</v>
      </c>
      <c r="G393" s="750" t="s">
        <v>604</v>
      </c>
      <c r="H393" s="750">
        <v>921277</v>
      </c>
      <c r="I393" s="750">
        <v>0</v>
      </c>
      <c r="J393" s="750" t="s">
        <v>1140</v>
      </c>
      <c r="K393" s="750" t="s">
        <v>574</v>
      </c>
      <c r="L393" s="753">
        <v>219.4380144152004</v>
      </c>
      <c r="M393" s="753">
        <v>10</v>
      </c>
      <c r="N393" s="754">
        <v>2194.380144152004</v>
      </c>
    </row>
    <row r="394" spans="1:14" ht="14.45" customHeight="1" x14ac:dyDescent="0.2">
      <c r="A394" s="748" t="s">
        <v>572</v>
      </c>
      <c r="B394" s="749" t="s">
        <v>573</v>
      </c>
      <c r="C394" s="750" t="s">
        <v>597</v>
      </c>
      <c r="D394" s="751" t="s">
        <v>598</v>
      </c>
      <c r="E394" s="752">
        <v>50113001</v>
      </c>
      <c r="F394" s="751" t="s">
        <v>603</v>
      </c>
      <c r="G394" s="750" t="s">
        <v>604</v>
      </c>
      <c r="H394" s="750">
        <v>921241</v>
      </c>
      <c r="I394" s="750">
        <v>0</v>
      </c>
      <c r="J394" s="750" t="s">
        <v>1118</v>
      </c>
      <c r="K394" s="750" t="s">
        <v>574</v>
      </c>
      <c r="L394" s="753">
        <v>156.7420605261967</v>
      </c>
      <c r="M394" s="753">
        <v>12</v>
      </c>
      <c r="N394" s="754">
        <v>1880.9047263143602</v>
      </c>
    </row>
    <row r="395" spans="1:14" ht="14.45" customHeight="1" x14ac:dyDescent="0.2">
      <c r="A395" s="748" t="s">
        <v>572</v>
      </c>
      <c r="B395" s="749" t="s">
        <v>573</v>
      </c>
      <c r="C395" s="750" t="s">
        <v>597</v>
      </c>
      <c r="D395" s="751" t="s">
        <v>598</v>
      </c>
      <c r="E395" s="752">
        <v>50113001</v>
      </c>
      <c r="F395" s="751" t="s">
        <v>603</v>
      </c>
      <c r="G395" s="750" t="s">
        <v>604</v>
      </c>
      <c r="H395" s="750">
        <v>920376</v>
      </c>
      <c r="I395" s="750">
        <v>0</v>
      </c>
      <c r="J395" s="750" t="s">
        <v>800</v>
      </c>
      <c r="K395" s="750" t="s">
        <v>574</v>
      </c>
      <c r="L395" s="753">
        <v>69.556971310637294</v>
      </c>
      <c r="M395" s="753">
        <v>20</v>
      </c>
      <c r="N395" s="754">
        <v>1391.139426212746</v>
      </c>
    </row>
    <row r="396" spans="1:14" ht="14.45" customHeight="1" x14ac:dyDescent="0.2">
      <c r="A396" s="748" t="s">
        <v>572</v>
      </c>
      <c r="B396" s="749" t="s">
        <v>573</v>
      </c>
      <c r="C396" s="750" t="s">
        <v>597</v>
      </c>
      <c r="D396" s="751" t="s">
        <v>598</v>
      </c>
      <c r="E396" s="752">
        <v>50113001</v>
      </c>
      <c r="F396" s="751" t="s">
        <v>603</v>
      </c>
      <c r="G396" s="750" t="s">
        <v>604</v>
      </c>
      <c r="H396" s="750">
        <v>920064</v>
      </c>
      <c r="I396" s="750">
        <v>0</v>
      </c>
      <c r="J396" s="750" t="s">
        <v>1142</v>
      </c>
      <c r="K396" s="750" t="s">
        <v>574</v>
      </c>
      <c r="L396" s="753">
        <v>64.192347800695359</v>
      </c>
      <c r="M396" s="753">
        <v>2</v>
      </c>
      <c r="N396" s="754">
        <v>128.38469560139072</v>
      </c>
    </row>
    <row r="397" spans="1:14" ht="14.45" customHeight="1" x14ac:dyDescent="0.2">
      <c r="A397" s="748" t="s">
        <v>572</v>
      </c>
      <c r="B397" s="749" t="s">
        <v>573</v>
      </c>
      <c r="C397" s="750" t="s">
        <v>597</v>
      </c>
      <c r="D397" s="751" t="s">
        <v>598</v>
      </c>
      <c r="E397" s="752">
        <v>50113001</v>
      </c>
      <c r="F397" s="751" t="s">
        <v>603</v>
      </c>
      <c r="G397" s="750" t="s">
        <v>604</v>
      </c>
      <c r="H397" s="750">
        <v>500412</v>
      </c>
      <c r="I397" s="750">
        <v>0</v>
      </c>
      <c r="J397" s="750" t="s">
        <v>1143</v>
      </c>
      <c r="K397" s="750" t="s">
        <v>574</v>
      </c>
      <c r="L397" s="753">
        <v>122.0660736936796</v>
      </c>
      <c r="M397" s="753">
        <v>10</v>
      </c>
      <c r="N397" s="754">
        <v>1220.660736936796</v>
      </c>
    </row>
    <row r="398" spans="1:14" ht="14.45" customHeight="1" x14ac:dyDescent="0.2">
      <c r="A398" s="748" t="s">
        <v>572</v>
      </c>
      <c r="B398" s="749" t="s">
        <v>573</v>
      </c>
      <c r="C398" s="750" t="s">
        <v>597</v>
      </c>
      <c r="D398" s="751" t="s">
        <v>598</v>
      </c>
      <c r="E398" s="752">
        <v>50113001</v>
      </c>
      <c r="F398" s="751" t="s">
        <v>603</v>
      </c>
      <c r="G398" s="750" t="s">
        <v>604</v>
      </c>
      <c r="H398" s="750">
        <v>921230</v>
      </c>
      <c r="I398" s="750">
        <v>0</v>
      </c>
      <c r="J398" s="750" t="s">
        <v>1122</v>
      </c>
      <c r="K398" s="750" t="s">
        <v>574</v>
      </c>
      <c r="L398" s="753">
        <v>46.620605059103887</v>
      </c>
      <c r="M398" s="753">
        <v>3</v>
      </c>
      <c r="N398" s="754">
        <v>139.86181517731166</v>
      </c>
    </row>
    <row r="399" spans="1:14" ht="14.45" customHeight="1" x14ac:dyDescent="0.2">
      <c r="A399" s="748" t="s">
        <v>572</v>
      </c>
      <c r="B399" s="749" t="s">
        <v>573</v>
      </c>
      <c r="C399" s="750" t="s">
        <v>597</v>
      </c>
      <c r="D399" s="751" t="s">
        <v>598</v>
      </c>
      <c r="E399" s="752">
        <v>50113001</v>
      </c>
      <c r="F399" s="751" t="s">
        <v>603</v>
      </c>
      <c r="G399" s="750" t="s">
        <v>604</v>
      </c>
      <c r="H399" s="750">
        <v>203092</v>
      </c>
      <c r="I399" s="750">
        <v>203092</v>
      </c>
      <c r="J399" s="750" t="s">
        <v>808</v>
      </c>
      <c r="K399" s="750" t="s">
        <v>809</v>
      </c>
      <c r="L399" s="753">
        <v>150.35333333333332</v>
      </c>
      <c r="M399" s="753">
        <v>3</v>
      </c>
      <c r="N399" s="754">
        <v>451.05999999999995</v>
      </c>
    </row>
    <row r="400" spans="1:14" ht="14.45" customHeight="1" x14ac:dyDescent="0.2">
      <c r="A400" s="748" t="s">
        <v>572</v>
      </c>
      <c r="B400" s="749" t="s">
        <v>573</v>
      </c>
      <c r="C400" s="750" t="s">
        <v>597</v>
      </c>
      <c r="D400" s="751" t="s">
        <v>598</v>
      </c>
      <c r="E400" s="752">
        <v>50113001</v>
      </c>
      <c r="F400" s="751" t="s">
        <v>603</v>
      </c>
      <c r="G400" s="750" t="s">
        <v>604</v>
      </c>
      <c r="H400" s="750">
        <v>102439</v>
      </c>
      <c r="I400" s="750">
        <v>2439</v>
      </c>
      <c r="J400" s="750" t="s">
        <v>1128</v>
      </c>
      <c r="K400" s="750" t="s">
        <v>1129</v>
      </c>
      <c r="L400" s="753">
        <v>285.08</v>
      </c>
      <c r="M400" s="753">
        <v>1</v>
      </c>
      <c r="N400" s="754">
        <v>285.08</v>
      </c>
    </row>
    <row r="401" spans="1:14" ht="14.45" customHeight="1" x14ac:dyDescent="0.2">
      <c r="A401" s="748" t="s">
        <v>572</v>
      </c>
      <c r="B401" s="749" t="s">
        <v>573</v>
      </c>
      <c r="C401" s="750" t="s">
        <v>597</v>
      </c>
      <c r="D401" s="751" t="s">
        <v>598</v>
      </c>
      <c r="E401" s="752">
        <v>50113001</v>
      </c>
      <c r="F401" s="751" t="s">
        <v>603</v>
      </c>
      <c r="G401" s="750" t="s">
        <v>604</v>
      </c>
      <c r="H401" s="750">
        <v>200863</v>
      </c>
      <c r="I401" s="750">
        <v>200863</v>
      </c>
      <c r="J401" s="750" t="s">
        <v>862</v>
      </c>
      <c r="K401" s="750" t="s">
        <v>863</v>
      </c>
      <c r="L401" s="753">
        <v>84.710000000000008</v>
      </c>
      <c r="M401" s="753">
        <v>1</v>
      </c>
      <c r="N401" s="754">
        <v>84.710000000000008</v>
      </c>
    </row>
    <row r="402" spans="1:14" ht="14.45" customHeight="1" x14ac:dyDescent="0.2">
      <c r="A402" s="748" t="s">
        <v>572</v>
      </c>
      <c r="B402" s="749" t="s">
        <v>573</v>
      </c>
      <c r="C402" s="750" t="s">
        <v>597</v>
      </c>
      <c r="D402" s="751" t="s">
        <v>598</v>
      </c>
      <c r="E402" s="752">
        <v>50113001</v>
      </c>
      <c r="F402" s="751" t="s">
        <v>603</v>
      </c>
      <c r="G402" s="750" t="s">
        <v>604</v>
      </c>
      <c r="H402" s="750">
        <v>207820</v>
      </c>
      <c r="I402" s="750">
        <v>207820</v>
      </c>
      <c r="J402" s="750" t="s">
        <v>868</v>
      </c>
      <c r="K402" s="750" t="s">
        <v>869</v>
      </c>
      <c r="L402" s="753">
        <v>30.45</v>
      </c>
      <c r="M402" s="753">
        <v>1</v>
      </c>
      <c r="N402" s="754">
        <v>30.45</v>
      </c>
    </row>
    <row r="403" spans="1:14" ht="14.45" customHeight="1" x14ac:dyDescent="0.2">
      <c r="A403" s="748" t="s">
        <v>572</v>
      </c>
      <c r="B403" s="749" t="s">
        <v>573</v>
      </c>
      <c r="C403" s="750" t="s">
        <v>597</v>
      </c>
      <c r="D403" s="751" t="s">
        <v>598</v>
      </c>
      <c r="E403" s="752">
        <v>50113001</v>
      </c>
      <c r="F403" s="751" t="s">
        <v>603</v>
      </c>
      <c r="G403" s="750" t="s">
        <v>604</v>
      </c>
      <c r="H403" s="750">
        <v>207819</v>
      </c>
      <c r="I403" s="750">
        <v>207819</v>
      </c>
      <c r="J403" s="750" t="s">
        <v>870</v>
      </c>
      <c r="K403" s="750" t="s">
        <v>871</v>
      </c>
      <c r="L403" s="753">
        <v>22.3</v>
      </c>
      <c r="M403" s="753">
        <v>1</v>
      </c>
      <c r="N403" s="754">
        <v>22.3</v>
      </c>
    </row>
    <row r="404" spans="1:14" ht="14.45" customHeight="1" x14ac:dyDescent="0.2">
      <c r="A404" s="748" t="s">
        <v>572</v>
      </c>
      <c r="B404" s="749" t="s">
        <v>573</v>
      </c>
      <c r="C404" s="750" t="s">
        <v>597</v>
      </c>
      <c r="D404" s="751" t="s">
        <v>598</v>
      </c>
      <c r="E404" s="752">
        <v>50113001</v>
      </c>
      <c r="F404" s="751" t="s">
        <v>603</v>
      </c>
      <c r="G404" s="750" t="s">
        <v>604</v>
      </c>
      <c r="H404" s="750">
        <v>185793</v>
      </c>
      <c r="I404" s="750">
        <v>136395</v>
      </c>
      <c r="J404" s="750" t="s">
        <v>1130</v>
      </c>
      <c r="K404" s="750" t="s">
        <v>1131</v>
      </c>
      <c r="L404" s="753">
        <v>205.36999999999998</v>
      </c>
      <c r="M404" s="753">
        <v>3</v>
      </c>
      <c r="N404" s="754">
        <v>616.1099999999999</v>
      </c>
    </row>
    <row r="405" spans="1:14" ht="14.45" customHeight="1" x14ac:dyDescent="0.2">
      <c r="A405" s="748" t="s">
        <v>572</v>
      </c>
      <c r="B405" s="749" t="s">
        <v>573</v>
      </c>
      <c r="C405" s="750" t="s">
        <v>597</v>
      </c>
      <c r="D405" s="751" t="s">
        <v>598</v>
      </c>
      <c r="E405" s="752">
        <v>50113001</v>
      </c>
      <c r="F405" s="751" t="s">
        <v>603</v>
      </c>
      <c r="G405" s="750" t="s">
        <v>604</v>
      </c>
      <c r="H405" s="750">
        <v>193109</v>
      </c>
      <c r="I405" s="750">
        <v>93109</v>
      </c>
      <c r="J405" s="750" t="s">
        <v>905</v>
      </c>
      <c r="K405" s="750" t="s">
        <v>694</v>
      </c>
      <c r="L405" s="753">
        <v>169.804799176107</v>
      </c>
      <c r="M405" s="753">
        <v>971</v>
      </c>
      <c r="N405" s="754">
        <v>164880.4599999999</v>
      </c>
    </row>
    <row r="406" spans="1:14" ht="14.45" customHeight="1" x14ac:dyDescent="0.2">
      <c r="A406" s="748" t="s">
        <v>572</v>
      </c>
      <c r="B406" s="749" t="s">
        <v>573</v>
      </c>
      <c r="C406" s="750" t="s">
        <v>597</v>
      </c>
      <c r="D406" s="751" t="s">
        <v>598</v>
      </c>
      <c r="E406" s="752">
        <v>50113001</v>
      </c>
      <c r="F406" s="751" t="s">
        <v>603</v>
      </c>
      <c r="G406" s="750" t="s">
        <v>604</v>
      </c>
      <c r="H406" s="750">
        <v>208575</v>
      </c>
      <c r="I406" s="750">
        <v>208575</v>
      </c>
      <c r="J406" s="750" t="s">
        <v>943</v>
      </c>
      <c r="K406" s="750" t="s">
        <v>944</v>
      </c>
      <c r="L406" s="753">
        <v>146.74</v>
      </c>
      <c r="M406" s="753">
        <v>2</v>
      </c>
      <c r="N406" s="754">
        <v>293.48</v>
      </c>
    </row>
    <row r="407" spans="1:14" ht="14.45" customHeight="1" x14ac:dyDescent="0.2">
      <c r="A407" s="748" t="s">
        <v>572</v>
      </c>
      <c r="B407" s="749" t="s">
        <v>573</v>
      </c>
      <c r="C407" s="750" t="s">
        <v>597</v>
      </c>
      <c r="D407" s="751" t="s">
        <v>598</v>
      </c>
      <c r="E407" s="752">
        <v>50113013</v>
      </c>
      <c r="F407" s="751" t="s">
        <v>1015</v>
      </c>
      <c r="G407" s="750" t="s">
        <v>611</v>
      </c>
      <c r="H407" s="750">
        <v>185525</v>
      </c>
      <c r="I407" s="750">
        <v>85525</v>
      </c>
      <c r="J407" s="750" t="s">
        <v>1150</v>
      </c>
      <c r="K407" s="750" t="s">
        <v>1151</v>
      </c>
      <c r="L407" s="753">
        <v>110.21400000000001</v>
      </c>
      <c r="M407" s="753">
        <v>5</v>
      </c>
      <c r="N407" s="754">
        <v>551.07000000000005</v>
      </c>
    </row>
    <row r="408" spans="1:14" ht="14.45" customHeight="1" x14ac:dyDescent="0.2">
      <c r="A408" s="748" t="s">
        <v>572</v>
      </c>
      <c r="B408" s="749" t="s">
        <v>573</v>
      </c>
      <c r="C408" s="750" t="s">
        <v>597</v>
      </c>
      <c r="D408" s="751" t="s">
        <v>598</v>
      </c>
      <c r="E408" s="752">
        <v>50113013</v>
      </c>
      <c r="F408" s="751" t="s">
        <v>1015</v>
      </c>
      <c r="G408" s="750" t="s">
        <v>604</v>
      </c>
      <c r="H408" s="750">
        <v>203097</v>
      </c>
      <c r="I408" s="750">
        <v>203097</v>
      </c>
      <c r="J408" s="750" t="s">
        <v>1016</v>
      </c>
      <c r="K408" s="750" t="s">
        <v>1017</v>
      </c>
      <c r="L408" s="753">
        <v>167.16</v>
      </c>
      <c r="M408" s="753">
        <v>10</v>
      </c>
      <c r="N408" s="754">
        <v>1671.6</v>
      </c>
    </row>
    <row r="409" spans="1:14" ht="14.45" customHeight="1" x14ac:dyDescent="0.2">
      <c r="A409" s="748" t="s">
        <v>572</v>
      </c>
      <c r="B409" s="749" t="s">
        <v>573</v>
      </c>
      <c r="C409" s="750" t="s">
        <v>597</v>
      </c>
      <c r="D409" s="751" t="s">
        <v>598</v>
      </c>
      <c r="E409" s="752">
        <v>50113013</v>
      </c>
      <c r="F409" s="751" t="s">
        <v>1015</v>
      </c>
      <c r="G409" s="750" t="s">
        <v>611</v>
      </c>
      <c r="H409" s="750">
        <v>105951</v>
      </c>
      <c r="I409" s="750">
        <v>5951</v>
      </c>
      <c r="J409" s="750" t="s">
        <v>1020</v>
      </c>
      <c r="K409" s="750" t="s">
        <v>1021</v>
      </c>
      <c r="L409" s="753">
        <v>114.85374999999999</v>
      </c>
      <c r="M409" s="753">
        <v>8</v>
      </c>
      <c r="N409" s="754">
        <v>918.82999999999993</v>
      </c>
    </row>
    <row r="410" spans="1:14" ht="14.45" customHeight="1" x14ac:dyDescent="0.2">
      <c r="A410" s="748" t="s">
        <v>572</v>
      </c>
      <c r="B410" s="749" t="s">
        <v>573</v>
      </c>
      <c r="C410" s="750" t="s">
        <v>597</v>
      </c>
      <c r="D410" s="751" t="s">
        <v>598</v>
      </c>
      <c r="E410" s="752">
        <v>50113013</v>
      </c>
      <c r="F410" s="751" t="s">
        <v>1015</v>
      </c>
      <c r="G410" s="750" t="s">
        <v>604</v>
      </c>
      <c r="H410" s="750">
        <v>190778</v>
      </c>
      <c r="I410" s="750">
        <v>90778</v>
      </c>
      <c r="J410" s="750" t="s">
        <v>1145</v>
      </c>
      <c r="K410" s="750" t="s">
        <v>1146</v>
      </c>
      <c r="L410" s="753">
        <v>82.240000000000009</v>
      </c>
      <c r="M410" s="753">
        <v>1</v>
      </c>
      <c r="N410" s="754">
        <v>82.240000000000009</v>
      </c>
    </row>
    <row r="411" spans="1:14" ht="14.45" customHeight="1" x14ac:dyDescent="0.2">
      <c r="A411" s="748" t="s">
        <v>572</v>
      </c>
      <c r="B411" s="749" t="s">
        <v>573</v>
      </c>
      <c r="C411" s="750" t="s">
        <v>597</v>
      </c>
      <c r="D411" s="751" t="s">
        <v>598</v>
      </c>
      <c r="E411" s="752">
        <v>50113013</v>
      </c>
      <c r="F411" s="751" t="s">
        <v>1015</v>
      </c>
      <c r="G411" s="750" t="s">
        <v>604</v>
      </c>
      <c r="H411" s="750">
        <v>844576</v>
      </c>
      <c r="I411" s="750">
        <v>100339</v>
      </c>
      <c r="J411" s="750" t="s">
        <v>1050</v>
      </c>
      <c r="K411" s="750" t="s">
        <v>1051</v>
      </c>
      <c r="L411" s="753">
        <v>97.6</v>
      </c>
      <c r="M411" s="753">
        <v>2</v>
      </c>
      <c r="N411" s="754">
        <v>195.2</v>
      </c>
    </row>
    <row r="412" spans="1:14" ht="14.45" customHeight="1" x14ac:dyDescent="0.2">
      <c r="A412" s="748" t="s">
        <v>572</v>
      </c>
      <c r="B412" s="749" t="s">
        <v>573</v>
      </c>
      <c r="C412" s="750" t="s">
        <v>597</v>
      </c>
      <c r="D412" s="751" t="s">
        <v>598</v>
      </c>
      <c r="E412" s="752">
        <v>50113013</v>
      </c>
      <c r="F412" s="751" t="s">
        <v>1015</v>
      </c>
      <c r="G412" s="750" t="s">
        <v>604</v>
      </c>
      <c r="H412" s="750">
        <v>101066</v>
      </c>
      <c r="I412" s="750">
        <v>1066</v>
      </c>
      <c r="J412" s="750" t="s">
        <v>1054</v>
      </c>
      <c r="K412" s="750" t="s">
        <v>1055</v>
      </c>
      <c r="L412" s="753">
        <v>57.419999999999995</v>
      </c>
      <c r="M412" s="753">
        <v>3</v>
      </c>
      <c r="N412" s="754">
        <v>172.26</v>
      </c>
    </row>
    <row r="413" spans="1:14" ht="14.45" customHeight="1" x14ac:dyDescent="0.2">
      <c r="A413" s="748" t="s">
        <v>572</v>
      </c>
      <c r="B413" s="749" t="s">
        <v>573</v>
      </c>
      <c r="C413" s="750" t="s">
        <v>600</v>
      </c>
      <c r="D413" s="751" t="s">
        <v>601</v>
      </c>
      <c r="E413" s="752">
        <v>50113001</v>
      </c>
      <c r="F413" s="751" t="s">
        <v>603</v>
      </c>
      <c r="G413" s="750" t="s">
        <v>604</v>
      </c>
      <c r="H413" s="750">
        <v>500573</v>
      </c>
      <c r="I413" s="750">
        <v>147253</v>
      </c>
      <c r="J413" s="750" t="s">
        <v>1102</v>
      </c>
      <c r="K413" s="750" t="s">
        <v>1103</v>
      </c>
      <c r="L413" s="753">
        <v>66.28</v>
      </c>
      <c r="M413" s="753">
        <v>4</v>
      </c>
      <c r="N413" s="754">
        <v>265.12</v>
      </c>
    </row>
    <row r="414" spans="1:14" ht="14.45" customHeight="1" x14ac:dyDescent="0.2">
      <c r="A414" s="748" t="s">
        <v>572</v>
      </c>
      <c r="B414" s="749" t="s">
        <v>573</v>
      </c>
      <c r="C414" s="750" t="s">
        <v>600</v>
      </c>
      <c r="D414" s="751" t="s">
        <v>601</v>
      </c>
      <c r="E414" s="752">
        <v>50113001</v>
      </c>
      <c r="F414" s="751" t="s">
        <v>603</v>
      </c>
      <c r="G414" s="750" t="s">
        <v>604</v>
      </c>
      <c r="H414" s="750">
        <v>196886</v>
      </c>
      <c r="I414" s="750">
        <v>96886</v>
      </c>
      <c r="J414" s="750" t="s">
        <v>605</v>
      </c>
      <c r="K414" s="750" t="s">
        <v>606</v>
      </c>
      <c r="L414" s="753">
        <v>50.160000000000004</v>
      </c>
      <c r="M414" s="753">
        <v>7</v>
      </c>
      <c r="N414" s="754">
        <v>351.12</v>
      </c>
    </row>
    <row r="415" spans="1:14" ht="14.45" customHeight="1" x14ac:dyDescent="0.2">
      <c r="A415" s="748" t="s">
        <v>572</v>
      </c>
      <c r="B415" s="749" t="s">
        <v>573</v>
      </c>
      <c r="C415" s="750" t="s">
        <v>600</v>
      </c>
      <c r="D415" s="751" t="s">
        <v>601</v>
      </c>
      <c r="E415" s="752">
        <v>50113001</v>
      </c>
      <c r="F415" s="751" t="s">
        <v>603</v>
      </c>
      <c r="G415" s="750" t="s">
        <v>604</v>
      </c>
      <c r="H415" s="750">
        <v>100362</v>
      </c>
      <c r="I415" s="750">
        <v>362</v>
      </c>
      <c r="J415" s="750" t="s">
        <v>614</v>
      </c>
      <c r="K415" s="750" t="s">
        <v>615</v>
      </c>
      <c r="L415" s="753">
        <v>72.663846153846151</v>
      </c>
      <c r="M415" s="753">
        <v>13</v>
      </c>
      <c r="N415" s="754">
        <v>944.63</v>
      </c>
    </row>
    <row r="416" spans="1:14" ht="14.45" customHeight="1" x14ac:dyDescent="0.2">
      <c r="A416" s="748" t="s">
        <v>572</v>
      </c>
      <c r="B416" s="749" t="s">
        <v>573</v>
      </c>
      <c r="C416" s="750" t="s">
        <v>600</v>
      </c>
      <c r="D416" s="751" t="s">
        <v>601</v>
      </c>
      <c r="E416" s="752">
        <v>50113001</v>
      </c>
      <c r="F416" s="751" t="s">
        <v>603</v>
      </c>
      <c r="G416" s="750" t="s">
        <v>604</v>
      </c>
      <c r="H416" s="750">
        <v>176954</v>
      </c>
      <c r="I416" s="750">
        <v>176954</v>
      </c>
      <c r="J416" s="750" t="s">
        <v>625</v>
      </c>
      <c r="K416" s="750" t="s">
        <v>626</v>
      </c>
      <c r="L416" s="753">
        <v>95.22999999999999</v>
      </c>
      <c r="M416" s="753">
        <v>1</v>
      </c>
      <c r="N416" s="754">
        <v>95.22999999999999</v>
      </c>
    </row>
    <row r="417" spans="1:14" ht="14.45" customHeight="1" x14ac:dyDescent="0.2">
      <c r="A417" s="748" t="s">
        <v>572</v>
      </c>
      <c r="B417" s="749" t="s">
        <v>573</v>
      </c>
      <c r="C417" s="750" t="s">
        <v>600</v>
      </c>
      <c r="D417" s="751" t="s">
        <v>601</v>
      </c>
      <c r="E417" s="752">
        <v>50113001</v>
      </c>
      <c r="F417" s="751" t="s">
        <v>603</v>
      </c>
      <c r="G417" s="750" t="s">
        <v>604</v>
      </c>
      <c r="H417" s="750">
        <v>847713</v>
      </c>
      <c r="I417" s="750">
        <v>125526</v>
      </c>
      <c r="J417" s="750" t="s">
        <v>1109</v>
      </c>
      <c r="K417" s="750" t="s">
        <v>1110</v>
      </c>
      <c r="L417" s="753">
        <v>111.50000000000003</v>
      </c>
      <c r="M417" s="753">
        <v>1</v>
      </c>
      <c r="N417" s="754">
        <v>111.50000000000003</v>
      </c>
    </row>
    <row r="418" spans="1:14" ht="14.45" customHeight="1" x14ac:dyDescent="0.2">
      <c r="A418" s="748" t="s">
        <v>572</v>
      </c>
      <c r="B418" s="749" t="s">
        <v>573</v>
      </c>
      <c r="C418" s="750" t="s">
        <v>600</v>
      </c>
      <c r="D418" s="751" t="s">
        <v>601</v>
      </c>
      <c r="E418" s="752">
        <v>50113001</v>
      </c>
      <c r="F418" s="751" t="s">
        <v>603</v>
      </c>
      <c r="G418" s="750" t="s">
        <v>604</v>
      </c>
      <c r="H418" s="750">
        <v>112895</v>
      </c>
      <c r="I418" s="750">
        <v>12895</v>
      </c>
      <c r="J418" s="750" t="s">
        <v>644</v>
      </c>
      <c r="K418" s="750" t="s">
        <v>645</v>
      </c>
      <c r="L418" s="753">
        <v>106.58000000000001</v>
      </c>
      <c r="M418" s="753">
        <v>2</v>
      </c>
      <c r="N418" s="754">
        <v>213.16000000000003</v>
      </c>
    </row>
    <row r="419" spans="1:14" ht="14.45" customHeight="1" x14ac:dyDescent="0.2">
      <c r="A419" s="748" t="s">
        <v>572</v>
      </c>
      <c r="B419" s="749" t="s">
        <v>573</v>
      </c>
      <c r="C419" s="750" t="s">
        <v>600</v>
      </c>
      <c r="D419" s="751" t="s">
        <v>601</v>
      </c>
      <c r="E419" s="752">
        <v>50113001</v>
      </c>
      <c r="F419" s="751" t="s">
        <v>603</v>
      </c>
      <c r="G419" s="750" t="s">
        <v>604</v>
      </c>
      <c r="H419" s="750">
        <v>162320</v>
      </c>
      <c r="I419" s="750">
        <v>62320</v>
      </c>
      <c r="J419" s="750" t="s">
        <v>649</v>
      </c>
      <c r="K419" s="750" t="s">
        <v>650</v>
      </c>
      <c r="L419" s="753">
        <v>77.22999999999999</v>
      </c>
      <c r="M419" s="753">
        <v>1</v>
      </c>
      <c r="N419" s="754">
        <v>77.22999999999999</v>
      </c>
    </row>
    <row r="420" spans="1:14" ht="14.45" customHeight="1" x14ac:dyDescent="0.2">
      <c r="A420" s="748" t="s">
        <v>572</v>
      </c>
      <c r="B420" s="749" t="s">
        <v>573</v>
      </c>
      <c r="C420" s="750" t="s">
        <v>600</v>
      </c>
      <c r="D420" s="751" t="s">
        <v>601</v>
      </c>
      <c r="E420" s="752">
        <v>50113001</v>
      </c>
      <c r="F420" s="751" t="s">
        <v>603</v>
      </c>
      <c r="G420" s="750" t="s">
        <v>604</v>
      </c>
      <c r="H420" s="750">
        <v>185625</v>
      </c>
      <c r="I420" s="750">
        <v>185625</v>
      </c>
      <c r="J420" s="750" t="s">
        <v>1152</v>
      </c>
      <c r="K420" s="750" t="s">
        <v>1153</v>
      </c>
      <c r="L420" s="753">
        <v>55.020000000000017</v>
      </c>
      <c r="M420" s="753">
        <v>1</v>
      </c>
      <c r="N420" s="754">
        <v>55.020000000000017</v>
      </c>
    </row>
    <row r="421" spans="1:14" ht="14.45" customHeight="1" x14ac:dyDescent="0.2">
      <c r="A421" s="748" t="s">
        <v>572</v>
      </c>
      <c r="B421" s="749" t="s">
        <v>573</v>
      </c>
      <c r="C421" s="750" t="s">
        <v>600</v>
      </c>
      <c r="D421" s="751" t="s">
        <v>601</v>
      </c>
      <c r="E421" s="752">
        <v>50113001</v>
      </c>
      <c r="F421" s="751" t="s">
        <v>603</v>
      </c>
      <c r="G421" s="750" t="s">
        <v>604</v>
      </c>
      <c r="H421" s="750">
        <v>139968</v>
      </c>
      <c r="I421" s="750">
        <v>139968</v>
      </c>
      <c r="J421" s="750" t="s">
        <v>1111</v>
      </c>
      <c r="K421" s="750" t="s">
        <v>1112</v>
      </c>
      <c r="L421" s="753">
        <v>69.550000000000011</v>
      </c>
      <c r="M421" s="753">
        <v>1</v>
      </c>
      <c r="N421" s="754">
        <v>69.550000000000011</v>
      </c>
    </row>
    <row r="422" spans="1:14" ht="14.45" customHeight="1" x14ac:dyDescent="0.2">
      <c r="A422" s="748" t="s">
        <v>572</v>
      </c>
      <c r="B422" s="749" t="s">
        <v>573</v>
      </c>
      <c r="C422" s="750" t="s">
        <v>600</v>
      </c>
      <c r="D422" s="751" t="s">
        <v>601</v>
      </c>
      <c r="E422" s="752">
        <v>50113001</v>
      </c>
      <c r="F422" s="751" t="s">
        <v>603</v>
      </c>
      <c r="G422" s="750" t="s">
        <v>604</v>
      </c>
      <c r="H422" s="750">
        <v>184090</v>
      </c>
      <c r="I422" s="750">
        <v>84090</v>
      </c>
      <c r="J422" s="750" t="s">
        <v>675</v>
      </c>
      <c r="K422" s="750" t="s">
        <v>676</v>
      </c>
      <c r="L422" s="753">
        <v>60.139999999999986</v>
      </c>
      <c r="M422" s="753">
        <v>7</v>
      </c>
      <c r="N422" s="754">
        <v>420.9799999999999</v>
      </c>
    </row>
    <row r="423" spans="1:14" ht="14.45" customHeight="1" x14ac:dyDescent="0.2">
      <c r="A423" s="748" t="s">
        <v>572</v>
      </c>
      <c r="B423" s="749" t="s">
        <v>573</v>
      </c>
      <c r="C423" s="750" t="s">
        <v>600</v>
      </c>
      <c r="D423" s="751" t="s">
        <v>601</v>
      </c>
      <c r="E423" s="752">
        <v>50113001</v>
      </c>
      <c r="F423" s="751" t="s">
        <v>603</v>
      </c>
      <c r="G423" s="750" t="s">
        <v>604</v>
      </c>
      <c r="H423" s="750">
        <v>117011</v>
      </c>
      <c r="I423" s="750">
        <v>17011</v>
      </c>
      <c r="J423" s="750" t="s">
        <v>689</v>
      </c>
      <c r="K423" s="750" t="s">
        <v>690</v>
      </c>
      <c r="L423" s="753">
        <v>145.5</v>
      </c>
      <c r="M423" s="753">
        <v>2</v>
      </c>
      <c r="N423" s="754">
        <v>291</v>
      </c>
    </row>
    <row r="424" spans="1:14" ht="14.45" customHeight="1" x14ac:dyDescent="0.2">
      <c r="A424" s="748" t="s">
        <v>572</v>
      </c>
      <c r="B424" s="749" t="s">
        <v>573</v>
      </c>
      <c r="C424" s="750" t="s">
        <v>600</v>
      </c>
      <c r="D424" s="751" t="s">
        <v>601</v>
      </c>
      <c r="E424" s="752">
        <v>50113001</v>
      </c>
      <c r="F424" s="751" t="s">
        <v>603</v>
      </c>
      <c r="G424" s="750" t="s">
        <v>604</v>
      </c>
      <c r="H424" s="750">
        <v>920235</v>
      </c>
      <c r="I424" s="750">
        <v>15880</v>
      </c>
      <c r="J424" s="750" t="s">
        <v>703</v>
      </c>
      <c r="K424" s="750" t="s">
        <v>574</v>
      </c>
      <c r="L424" s="753">
        <v>163.57</v>
      </c>
      <c r="M424" s="753">
        <v>1</v>
      </c>
      <c r="N424" s="754">
        <v>163.57</v>
      </c>
    </row>
    <row r="425" spans="1:14" ht="14.45" customHeight="1" x14ac:dyDescent="0.2">
      <c r="A425" s="748" t="s">
        <v>572</v>
      </c>
      <c r="B425" s="749" t="s">
        <v>573</v>
      </c>
      <c r="C425" s="750" t="s">
        <v>600</v>
      </c>
      <c r="D425" s="751" t="s">
        <v>601</v>
      </c>
      <c r="E425" s="752">
        <v>50113001</v>
      </c>
      <c r="F425" s="751" t="s">
        <v>603</v>
      </c>
      <c r="G425" s="750" t="s">
        <v>604</v>
      </c>
      <c r="H425" s="750">
        <v>905098</v>
      </c>
      <c r="I425" s="750">
        <v>23989</v>
      </c>
      <c r="J425" s="750" t="s">
        <v>1154</v>
      </c>
      <c r="K425" s="750" t="s">
        <v>574</v>
      </c>
      <c r="L425" s="753">
        <v>398.86052141929213</v>
      </c>
      <c r="M425" s="753">
        <v>3</v>
      </c>
      <c r="N425" s="754">
        <v>1196.5815642578764</v>
      </c>
    </row>
    <row r="426" spans="1:14" ht="14.45" customHeight="1" x14ac:dyDescent="0.2">
      <c r="A426" s="748" t="s">
        <v>572</v>
      </c>
      <c r="B426" s="749" t="s">
        <v>573</v>
      </c>
      <c r="C426" s="750" t="s">
        <v>600</v>
      </c>
      <c r="D426" s="751" t="s">
        <v>601</v>
      </c>
      <c r="E426" s="752">
        <v>50113001</v>
      </c>
      <c r="F426" s="751" t="s">
        <v>603</v>
      </c>
      <c r="G426" s="750" t="s">
        <v>604</v>
      </c>
      <c r="H426" s="750">
        <v>149990</v>
      </c>
      <c r="I426" s="750">
        <v>49990</v>
      </c>
      <c r="J426" s="750" t="s">
        <v>725</v>
      </c>
      <c r="K426" s="750" t="s">
        <v>726</v>
      </c>
      <c r="L426" s="753">
        <v>131.74655172413793</v>
      </c>
      <c r="M426" s="753">
        <v>29</v>
      </c>
      <c r="N426" s="754">
        <v>3820.65</v>
      </c>
    </row>
    <row r="427" spans="1:14" ht="14.45" customHeight="1" x14ac:dyDescent="0.2">
      <c r="A427" s="748" t="s">
        <v>572</v>
      </c>
      <c r="B427" s="749" t="s">
        <v>573</v>
      </c>
      <c r="C427" s="750" t="s">
        <v>600</v>
      </c>
      <c r="D427" s="751" t="s">
        <v>601</v>
      </c>
      <c r="E427" s="752">
        <v>50113001</v>
      </c>
      <c r="F427" s="751" t="s">
        <v>603</v>
      </c>
      <c r="G427" s="750" t="s">
        <v>604</v>
      </c>
      <c r="H427" s="750">
        <v>193746</v>
      </c>
      <c r="I427" s="750">
        <v>93746</v>
      </c>
      <c r="J427" s="750" t="s">
        <v>748</v>
      </c>
      <c r="K427" s="750" t="s">
        <v>749</v>
      </c>
      <c r="L427" s="753">
        <v>366.22</v>
      </c>
      <c r="M427" s="753">
        <v>8</v>
      </c>
      <c r="N427" s="754">
        <v>2929.76</v>
      </c>
    </row>
    <row r="428" spans="1:14" ht="14.45" customHeight="1" x14ac:dyDescent="0.2">
      <c r="A428" s="748" t="s">
        <v>572</v>
      </c>
      <c r="B428" s="749" t="s">
        <v>573</v>
      </c>
      <c r="C428" s="750" t="s">
        <v>600</v>
      </c>
      <c r="D428" s="751" t="s">
        <v>601</v>
      </c>
      <c r="E428" s="752">
        <v>50113001</v>
      </c>
      <c r="F428" s="751" t="s">
        <v>603</v>
      </c>
      <c r="G428" s="750" t="s">
        <v>604</v>
      </c>
      <c r="H428" s="750">
        <v>51383</v>
      </c>
      <c r="I428" s="750">
        <v>51383</v>
      </c>
      <c r="J428" s="750" t="s">
        <v>756</v>
      </c>
      <c r="K428" s="750" t="s">
        <v>761</v>
      </c>
      <c r="L428" s="753">
        <v>93.500000794324365</v>
      </c>
      <c r="M428" s="753">
        <v>33</v>
      </c>
      <c r="N428" s="754">
        <v>3085.5000262127041</v>
      </c>
    </row>
    <row r="429" spans="1:14" ht="14.45" customHeight="1" x14ac:dyDescent="0.2">
      <c r="A429" s="748" t="s">
        <v>572</v>
      </c>
      <c r="B429" s="749" t="s">
        <v>573</v>
      </c>
      <c r="C429" s="750" t="s">
        <v>600</v>
      </c>
      <c r="D429" s="751" t="s">
        <v>601</v>
      </c>
      <c r="E429" s="752">
        <v>50113001</v>
      </c>
      <c r="F429" s="751" t="s">
        <v>603</v>
      </c>
      <c r="G429" s="750" t="s">
        <v>604</v>
      </c>
      <c r="H429" s="750">
        <v>187659</v>
      </c>
      <c r="I429" s="750">
        <v>187659</v>
      </c>
      <c r="J429" s="750" t="s">
        <v>756</v>
      </c>
      <c r="K429" s="750" t="s">
        <v>758</v>
      </c>
      <c r="L429" s="753">
        <v>282.14999999999998</v>
      </c>
      <c r="M429" s="753">
        <v>1</v>
      </c>
      <c r="N429" s="754">
        <v>282.14999999999998</v>
      </c>
    </row>
    <row r="430" spans="1:14" ht="14.45" customHeight="1" x14ac:dyDescent="0.2">
      <c r="A430" s="748" t="s">
        <v>572</v>
      </c>
      <c r="B430" s="749" t="s">
        <v>573</v>
      </c>
      <c r="C430" s="750" t="s">
        <v>600</v>
      </c>
      <c r="D430" s="751" t="s">
        <v>601</v>
      </c>
      <c r="E430" s="752">
        <v>50113001</v>
      </c>
      <c r="F430" s="751" t="s">
        <v>603</v>
      </c>
      <c r="G430" s="750" t="s">
        <v>604</v>
      </c>
      <c r="H430" s="750">
        <v>51367</v>
      </c>
      <c r="I430" s="750">
        <v>51367</v>
      </c>
      <c r="J430" s="750" t="s">
        <v>756</v>
      </c>
      <c r="K430" s="750" t="s">
        <v>759</v>
      </c>
      <c r="L430" s="753">
        <v>92.949999999999989</v>
      </c>
      <c r="M430" s="753">
        <v>29</v>
      </c>
      <c r="N430" s="754">
        <v>2695.5499999999997</v>
      </c>
    </row>
    <row r="431" spans="1:14" ht="14.45" customHeight="1" x14ac:dyDescent="0.2">
      <c r="A431" s="748" t="s">
        <v>572</v>
      </c>
      <c r="B431" s="749" t="s">
        <v>573</v>
      </c>
      <c r="C431" s="750" t="s">
        <v>600</v>
      </c>
      <c r="D431" s="751" t="s">
        <v>601</v>
      </c>
      <c r="E431" s="752">
        <v>50113001</v>
      </c>
      <c r="F431" s="751" t="s">
        <v>603</v>
      </c>
      <c r="G431" s="750" t="s">
        <v>604</v>
      </c>
      <c r="H431" s="750">
        <v>51366</v>
      </c>
      <c r="I431" s="750">
        <v>51366</v>
      </c>
      <c r="J431" s="750" t="s">
        <v>756</v>
      </c>
      <c r="K431" s="750" t="s">
        <v>757</v>
      </c>
      <c r="L431" s="753">
        <v>171.59999999999997</v>
      </c>
      <c r="M431" s="753">
        <v>8</v>
      </c>
      <c r="N431" s="754">
        <v>1372.7999999999997</v>
      </c>
    </row>
    <row r="432" spans="1:14" ht="14.45" customHeight="1" x14ac:dyDescent="0.2">
      <c r="A432" s="748" t="s">
        <v>572</v>
      </c>
      <c r="B432" s="749" t="s">
        <v>573</v>
      </c>
      <c r="C432" s="750" t="s">
        <v>600</v>
      </c>
      <c r="D432" s="751" t="s">
        <v>601</v>
      </c>
      <c r="E432" s="752">
        <v>50113001</v>
      </c>
      <c r="F432" s="751" t="s">
        <v>603</v>
      </c>
      <c r="G432" s="750" t="s">
        <v>604</v>
      </c>
      <c r="H432" s="750">
        <v>187660</v>
      </c>
      <c r="I432" s="750">
        <v>187660</v>
      </c>
      <c r="J432" s="750" t="s">
        <v>756</v>
      </c>
      <c r="K432" s="750" t="s">
        <v>762</v>
      </c>
      <c r="L432" s="753">
        <v>577.83000000000004</v>
      </c>
      <c r="M432" s="753">
        <v>2</v>
      </c>
      <c r="N432" s="754">
        <v>1155.6600000000001</v>
      </c>
    </row>
    <row r="433" spans="1:14" ht="14.45" customHeight="1" x14ac:dyDescent="0.2">
      <c r="A433" s="748" t="s">
        <v>572</v>
      </c>
      <c r="B433" s="749" t="s">
        <v>573</v>
      </c>
      <c r="C433" s="750" t="s">
        <v>600</v>
      </c>
      <c r="D433" s="751" t="s">
        <v>601</v>
      </c>
      <c r="E433" s="752">
        <v>50113001</v>
      </c>
      <c r="F433" s="751" t="s">
        <v>603</v>
      </c>
      <c r="G433" s="750" t="s">
        <v>604</v>
      </c>
      <c r="H433" s="750">
        <v>394712</v>
      </c>
      <c r="I433" s="750">
        <v>0</v>
      </c>
      <c r="J433" s="750" t="s">
        <v>787</v>
      </c>
      <c r="K433" s="750" t="s">
        <v>788</v>
      </c>
      <c r="L433" s="753">
        <v>28.75</v>
      </c>
      <c r="M433" s="753">
        <v>588</v>
      </c>
      <c r="N433" s="754">
        <v>16905</v>
      </c>
    </row>
    <row r="434" spans="1:14" ht="14.45" customHeight="1" x14ac:dyDescent="0.2">
      <c r="A434" s="748" t="s">
        <v>572</v>
      </c>
      <c r="B434" s="749" t="s">
        <v>573</v>
      </c>
      <c r="C434" s="750" t="s">
        <v>600</v>
      </c>
      <c r="D434" s="751" t="s">
        <v>601</v>
      </c>
      <c r="E434" s="752">
        <v>50113001</v>
      </c>
      <c r="F434" s="751" t="s">
        <v>603</v>
      </c>
      <c r="G434" s="750" t="s">
        <v>604</v>
      </c>
      <c r="H434" s="750">
        <v>901084</v>
      </c>
      <c r="I434" s="750">
        <v>1000</v>
      </c>
      <c r="J434" s="750" t="s">
        <v>1155</v>
      </c>
      <c r="K434" s="750" t="s">
        <v>1156</v>
      </c>
      <c r="L434" s="753">
        <v>516.48254690965769</v>
      </c>
      <c r="M434" s="753">
        <v>5</v>
      </c>
      <c r="N434" s="754">
        <v>2582.4127345482884</v>
      </c>
    </row>
    <row r="435" spans="1:14" ht="14.45" customHeight="1" x14ac:dyDescent="0.2">
      <c r="A435" s="748" t="s">
        <v>572</v>
      </c>
      <c r="B435" s="749" t="s">
        <v>573</v>
      </c>
      <c r="C435" s="750" t="s">
        <v>600</v>
      </c>
      <c r="D435" s="751" t="s">
        <v>601</v>
      </c>
      <c r="E435" s="752">
        <v>50113001</v>
      </c>
      <c r="F435" s="751" t="s">
        <v>603</v>
      </c>
      <c r="G435" s="750" t="s">
        <v>604</v>
      </c>
      <c r="H435" s="750">
        <v>930224</v>
      </c>
      <c r="I435" s="750">
        <v>0</v>
      </c>
      <c r="J435" s="750" t="s">
        <v>1147</v>
      </c>
      <c r="K435" s="750" t="s">
        <v>574</v>
      </c>
      <c r="L435" s="753">
        <v>110.54922718896722</v>
      </c>
      <c r="M435" s="753">
        <v>13</v>
      </c>
      <c r="N435" s="754">
        <v>1437.1399534565739</v>
      </c>
    </row>
    <row r="436" spans="1:14" ht="14.45" customHeight="1" x14ac:dyDescent="0.2">
      <c r="A436" s="748" t="s">
        <v>572</v>
      </c>
      <c r="B436" s="749" t="s">
        <v>573</v>
      </c>
      <c r="C436" s="750" t="s">
        <v>600</v>
      </c>
      <c r="D436" s="751" t="s">
        <v>601</v>
      </c>
      <c r="E436" s="752">
        <v>50113001</v>
      </c>
      <c r="F436" s="751" t="s">
        <v>603</v>
      </c>
      <c r="G436" s="750" t="s">
        <v>604</v>
      </c>
      <c r="H436" s="750">
        <v>844940</v>
      </c>
      <c r="I436" s="750">
        <v>0</v>
      </c>
      <c r="J436" s="750" t="s">
        <v>1148</v>
      </c>
      <c r="K436" s="750" t="s">
        <v>574</v>
      </c>
      <c r="L436" s="753">
        <v>133.70872871954521</v>
      </c>
      <c r="M436" s="753">
        <v>5</v>
      </c>
      <c r="N436" s="754">
        <v>668.54364359772603</v>
      </c>
    </row>
    <row r="437" spans="1:14" ht="14.45" customHeight="1" x14ac:dyDescent="0.2">
      <c r="A437" s="748" t="s">
        <v>572</v>
      </c>
      <c r="B437" s="749" t="s">
        <v>573</v>
      </c>
      <c r="C437" s="750" t="s">
        <v>600</v>
      </c>
      <c r="D437" s="751" t="s">
        <v>601</v>
      </c>
      <c r="E437" s="752">
        <v>50113001</v>
      </c>
      <c r="F437" s="751" t="s">
        <v>603</v>
      </c>
      <c r="G437" s="750" t="s">
        <v>604</v>
      </c>
      <c r="H437" s="750">
        <v>930589</v>
      </c>
      <c r="I437" s="750">
        <v>0</v>
      </c>
      <c r="J437" s="750" t="s">
        <v>1157</v>
      </c>
      <c r="K437" s="750" t="s">
        <v>574</v>
      </c>
      <c r="L437" s="753">
        <v>111.2989067199442</v>
      </c>
      <c r="M437" s="753">
        <v>1</v>
      </c>
      <c r="N437" s="754">
        <v>111.2989067199442</v>
      </c>
    </row>
    <row r="438" spans="1:14" ht="14.45" customHeight="1" x14ac:dyDescent="0.2">
      <c r="A438" s="748" t="s">
        <v>572</v>
      </c>
      <c r="B438" s="749" t="s">
        <v>573</v>
      </c>
      <c r="C438" s="750" t="s">
        <v>600</v>
      </c>
      <c r="D438" s="751" t="s">
        <v>601</v>
      </c>
      <c r="E438" s="752">
        <v>50113001</v>
      </c>
      <c r="F438" s="751" t="s">
        <v>603</v>
      </c>
      <c r="G438" s="750" t="s">
        <v>604</v>
      </c>
      <c r="H438" s="750">
        <v>900321</v>
      </c>
      <c r="I438" s="750">
        <v>0</v>
      </c>
      <c r="J438" s="750" t="s">
        <v>796</v>
      </c>
      <c r="K438" s="750" t="s">
        <v>574</v>
      </c>
      <c r="L438" s="753">
        <v>244.54698101421491</v>
      </c>
      <c r="M438" s="753">
        <v>1</v>
      </c>
      <c r="N438" s="754">
        <v>244.54698101421491</v>
      </c>
    </row>
    <row r="439" spans="1:14" ht="14.45" customHeight="1" x14ac:dyDescent="0.2">
      <c r="A439" s="748" t="s">
        <v>572</v>
      </c>
      <c r="B439" s="749" t="s">
        <v>573</v>
      </c>
      <c r="C439" s="750" t="s">
        <v>600</v>
      </c>
      <c r="D439" s="751" t="s">
        <v>601</v>
      </c>
      <c r="E439" s="752">
        <v>50113001</v>
      </c>
      <c r="F439" s="751" t="s">
        <v>603</v>
      </c>
      <c r="G439" s="750" t="s">
        <v>604</v>
      </c>
      <c r="H439" s="750">
        <v>501990</v>
      </c>
      <c r="I439" s="750">
        <v>0</v>
      </c>
      <c r="J439" s="750" t="s">
        <v>1141</v>
      </c>
      <c r="K439" s="750" t="s">
        <v>574</v>
      </c>
      <c r="L439" s="753">
        <v>279.54591766845095</v>
      </c>
      <c r="M439" s="753">
        <v>2</v>
      </c>
      <c r="N439" s="754">
        <v>559.09183533690191</v>
      </c>
    </row>
    <row r="440" spans="1:14" ht="14.45" customHeight="1" x14ac:dyDescent="0.2">
      <c r="A440" s="748" t="s">
        <v>572</v>
      </c>
      <c r="B440" s="749" t="s">
        <v>573</v>
      </c>
      <c r="C440" s="750" t="s">
        <v>600</v>
      </c>
      <c r="D440" s="751" t="s">
        <v>601</v>
      </c>
      <c r="E440" s="752">
        <v>50113001</v>
      </c>
      <c r="F440" s="751" t="s">
        <v>603</v>
      </c>
      <c r="G440" s="750" t="s">
        <v>604</v>
      </c>
      <c r="H440" s="750">
        <v>920376</v>
      </c>
      <c r="I440" s="750">
        <v>0</v>
      </c>
      <c r="J440" s="750" t="s">
        <v>800</v>
      </c>
      <c r="K440" s="750" t="s">
        <v>574</v>
      </c>
      <c r="L440" s="753">
        <v>70.062616987382142</v>
      </c>
      <c r="M440" s="753">
        <v>44</v>
      </c>
      <c r="N440" s="754">
        <v>3082.7551474448142</v>
      </c>
    </row>
    <row r="441" spans="1:14" ht="14.45" customHeight="1" x14ac:dyDescent="0.2">
      <c r="A441" s="748" t="s">
        <v>572</v>
      </c>
      <c r="B441" s="749" t="s">
        <v>573</v>
      </c>
      <c r="C441" s="750" t="s">
        <v>600</v>
      </c>
      <c r="D441" s="751" t="s">
        <v>601</v>
      </c>
      <c r="E441" s="752">
        <v>50113001</v>
      </c>
      <c r="F441" s="751" t="s">
        <v>603</v>
      </c>
      <c r="G441" s="750" t="s">
        <v>604</v>
      </c>
      <c r="H441" s="750">
        <v>500988</v>
      </c>
      <c r="I441" s="750">
        <v>0</v>
      </c>
      <c r="J441" s="750" t="s">
        <v>1158</v>
      </c>
      <c r="K441" s="750" t="s">
        <v>574</v>
      </c>
      <c r="L441" s="753">
        <v>135.91358720432481</v>
      </c>
      <c r="M441" s="753">
        <v>11</v>
      </c>
      <c r="N441" s="754">
        <v>1495.0494592475729</v>
      </c>
    </row>
    <row r="442" spans="1:14" ht="14.45" customHeight="1" x14ac:dyDescent="0.2">
      <c r="A442" s="748" t="s">
        <v>572</v>
      </c>
      <c r="B442" s="749" t="s">
        <v>573</v>
      </c>
      <c r="C442" s="750" t="s">
        <v>600</v>
      </c>
      <c r="D442" s="751" t="s">
        <v>601</v>
      </c>
      <c r="E442" s="752">
        <v>50113001</v>
      </c>
      <c r="F442" s="751" t="s">
        <v>603</v>
      </c>
      <c r="G442" s="750" t="s">
        <v>604</v>
      </c>
      <c r="H442" s="750">
        <v>203092</v>
      </c>
      <c r="I442" s="750">
        <v>203092</v>
      </c>
      <c r="J442" s="750" t="s">
        <v>808</v>
      </c>
      <c r="K442" s="750" t="s">
        <v>809</v>
      </c>
      <c r="L442" s="753">
        <v>150.51000000000002</v>
      </c>
      <c r="M442" s="753">
        <v>1</v>
      </c>
      <c r="N442" s="754">
        <v>150.51000000000002</v>
      </c>
    </row>
    <row r="443" spans="1:14" ht="14.45" customHeight="1" x14ac:dyDescent="0.2">
      <c r="A443" s="748" t="s">
        <v>572</v>
      </c>
      <c r="B443" s="749" t="s">
        <v>573</v>
      </c>
      <c r="C443" s="750" t="s">
        <v>600</v>
      </c>
      <c r="D443" s="751" t="s">
        <v>601</v>
      </c>
      <c r="E443" s="752">
        <v>50113001</v>
      </c>
      <c r="F443" s="751" t="s">
        <v>603</v>
      </c>
      <c r="G443" s="750" t="s">
        <v>604</v>
      </c>
      <c r="H443" s="750">
        <v>234736</v>
      </c>
      <c r="I443" s="750">
        <v>234736</v>
      </c>
      <c r="J443" s="750" t="s">
        <v>822</v>
      </c>
      <c r="K443" s="750" t="s">
        <v>823</v>
      </c>
      <c r="L443" s="753">
        <v>120.55</v>
      </c>
      <c r="M443" s="753">
        <v>3</v>
      </c>
      <c r="N443" s="754">
        <v>361.65</v>
      </c>
    </row>
    <row r="444" spans="1:14" ht="14.45" customHeight="1" x14ac:dyDescent="0.2">
      <c r="A444" s="748" t="s">
        <v>572</v>
      </c>
      <c r="B444" s="749" t="s">
        <v>573</v>
      </c>
      <c r="C444" s="750" t="s">
        <v>600</v>
      </c>
      <c r="D444" s="751" t="s">
        <v>601</v>
      </c>
      <c r="E444" s="752">
        <v>50113001</v>
      </c>
      <c r="F444" s="751" t="s">
        <v>603</v>
      </c>
      <c r="G444" s="750" t="s">
        <v>604</v>
      </c>
      <c r="H444" s="750">
        <v>215978</v>
      </c>
      <c r="I444" s="750">
        <v>215978</v>
      </c>
      <c r="J444" s="750" t="s">
        <v>822</v>
      </c>
      <c r="K444" s="750" t="s">
        <v>823</v>
      </c>
      <c r="L444" s="753">
        <v>120.68000000000002</v>
      </c>
      <c r="M444" s="753">
        <v>3</v>
      </c>
      <c r="N444" s="754">
        <v>362.04000000000008</v>
      </c>
    </row>
    <row r="445" spans="1:14" ht="14.45" customHeight="1" x14ac:dyDescent="0.2">
      <c r="A445" s="748" t="s">
        <v>572</v>
      </c>
      <c r="B445" s="749" t="s">
        <v>573</v>
      </c>
      <c r="C445" s="750" t="s">
        <v>600</v>
      </c>
      <c r="D445" s="751" t="s">
        <v>601</v>
      </c>
      <c r="E445" s="752">
        <v>50113001</v>
      </c>
      <c r="F445" s="751" t="s">
        <v>603</v>
      </c>
      <c r="G445" s="750" t="s">
        <v>604</v>
      </c>
      <c r="H445" s="750">
        <v>100502</v>
      </c>
      <c r="I445" s="750">
        <v>502</v>
      </c>
      <c r="J445" s="750" t="s">
        <v>826</v>
      </c>
      <c r="K445" s="750" t="s">
        <v>827</v>
      </c>
      <c r="L445" s="753">
        <v>262.29777777777781</v>
      </c>
      <c r="M445" s="753">
        <v>9</v>
      </c>
      <c r="N445" s="754">
        <v>2360.6800000000003</v>
      </c>
    </row>
    <row r="446" spans="1:14" ht="14.45" customHeight="1" x14ac:dyDescent="0.2">
      <c r="A446" s="748" t="s">
        <v>572</v>
      </c>
      <c r="B446" s="749" t="s">
        <v>573</v>
      </c>
      <c r="C446" s="750" t="s">
        <v>600</v>
      </c>
      <c r="D446" s="751" t="s">
        <v>601</v>
      </c>
      <c r="E446" s="752">
        <v>50113001</v>
      </c>
      <c r="F446" s="751" t="s">
        <v>603</v>
      </c>
      <c r="G446" s="750" t="s">
        <v>604</v>
      </c>
      <c r="H446" s="750">
        <v>102684</v>
      </c>
      <c r="I446" s="750">
        <v>2684</v>
      </c>
      <c r="J446" s="750" t="s">
        <v>826</v>
      </c>
      <c r="K446" s="750" t="s">
        <v>828</v>
      </c>
      <c r="L446" s="753">
        <v>108.69</v>
      </c>
      <c r="M446" s="753">
        <v>2</v>
      </c>
      <c r="N446" s="754">
        <v>217.38</v>
      </c>
    </row>
    <row r="447" spans="1:14" ht="14.45" customHeight="1" x14ac:dyDescent="0.2">
      <c r="A447" s="748" t="s">
        <v>572</v>
      </c>
      <c r="B447" s="749" t="s">
        <v>573</v>
      </c>
      <c r="C447" s="750" t="s">
        <v>600</v>
      </c>
      <c r="D447" s="751" t="s">
        <v>601</v>
      </c>
      <c r="E447" s="752">
        <v>50113001</v>
      </c>
      <c r="F447" s="751" t="s">
        <v>603</v>
      </c>
      <c r="G447" s="750" t="s">
        <v>604</v>
      </c>
      <c r="H447" s="750">
        <v>117187</v>
      </c>
      <c r="I447" s="750">
        <v>17187</v>
      </c>
      <c r="J447" s="750" t="s">
        <v>847</v>
      </c>
      <c r="K447" s="750" t="s">
        <v>848</v>
      </c>
      <c r="L447" s="753">
        <v>89</v>
      </c>
      <c r="M447" s="753">
        <v>1</v>
      </c>
      <c r="N447" s="754">
        <v>89</v>
      </c>
    </row>
    <row r="448" spans="1:14" ht="14.45" customHeight="1" x14ac:dyDescent="0.2">
      <c r="A448" s="748" t="s">
        <v>572</v>
      </c>
      <c r="B448" s="749" t="s">
        <v>573</v>
      </c>
      <c r="C448" s="750" t="s">
        <v>600</v>
      </c>
      <c r="D448" s="751" t="s">
        <v>601</v>
      </c>
      <c r="E448" s="752">
        <v>50113001</v>
      </c>
      <c r="F448" s="751" t="s">
        <v>603</v>
      </c>
      <c r="G448" s="750" t="s">
        <v>604</v>
      </c>
      <c r="H448" s="750">
        <v>100874</v>
      </c>
      <c r="I448" s="750">
        <v>874</v>
      </c>
      <c r="J448" s="750" t="s">
        <v>858</v>
      </c>
      <c r="K448" s="750" t="s">
        <v>859</v>
      </c>
      <c r="L448" s="753">
        <v>73.61</v>
      </c>
      <c r="M448" s="753">
        <v>1</v>
      </c>
      <c r="N448" s="754">
        <v>73.61</v>
      </c>
    </row>
    <row r="449" spans="1:14" ht="14.45" customHeight="1" x14ac:dyDescent="0.2">
      <c r="A449" s="748" t="s">
        <v>572</v>
      </c>
      <c r="B449" s="749" t="s">
        <v>573</v>
      </c>
      <c r="C449" s="750" t="s">
        <v>600</v>
      </c>
      <c r="D449" s="751" t="s">
        <v>601</v>
      </c>
      <c r="E449" s="752">
        <v>50113001</v>
      </c>
      <c r="F449" s="751" t="s">
        <v>603</v>
      </c>
      <c r="G449" s="750" t="s">
        <v>604</v>
      </c>
      <c r="H449" s="750">
        <v>200863</v>
      </c>
      <c r="I449" s="750">
        <v>200863</v>
      </c>
      <c r="J449" s="750" t="s">
        <v>862</v>
      </c>
      <c r="K449" s="750" t="s">
        <v>863</v>
      </c>
      <c r="L449" s="753">
        <v>85.08</v>
      </c>
      <c r="M449" s="753">
        <v>4</v>
      </c>
      <c r="N449" s="754">
        <v>340.32</v>
      </c>
    </row>
    <row r="450" spans="1:14" ht="14.45" customHeight="1" x14ac:dyDescent="0.2">
      <c r="A450" s="748" t="s">
        <v>572</v>
      </c>
      <c r="B450" s="749" t="s">
        <v>573</v>
      </c>
      <c r="C450" s="750" t="s">
        <v>600</v>
      </c>
      <c r="D450" s="751" t="s">
        <v>601</v>
      </c>
      <c r="E450" s="752">
        <v>50113001</v>
      </c>
      <c r="F450" s="751" t="s">
        <v>603</v>
      </c>
      <c r="G450" s="750" t="s">
        <v>604</v>
      </c>
      <c r="H450" s="750">
        <v>207820</v>
      </c>
      <c r="I450" s="750">
        <v>207820</v>
      </c>
      <c r="J450" s="750" t="s">
        <v>868</v>
      </c>
      <c r="K450" s="750" t="s">
        <v>869</v>
      </c>
      <c r="L450" s="753">
        <v>31.37</v>
      </c>
      <c r="M450" s="753">
        <v>3</v>
      </c>
      <c r="N450" s="754">
        <v>94.11</v>
      </c>
    </row>
    <row r="451" spans="1:14" ht="14.45" customHeight="1" x14ac:dyDescent="0.2">
      <c r="A451" s="748" t="s">
        <v>572</v>
      </c>
      <c r="B451" s="749" t="s">
        <v>573</v>
      </c>
      <c r="C451" s="750" t="s">
        <v>600</v>
      </c>
      <c r="D451" s="751" t="s">
        <v>601</v>
      </c>
      <c r="E451" s="752">
        <v>50113001</v>
      </c>
      <c r="F451" s="751" t="s">
        <v>603</v>
      </c>
      <c r="G451" s="750" t="s">
        <v>604</v>
      </c>
      <c r="H451" s="750">
        <v>159357</v>
      </c>
      <c r="I451" s="750">
        <v>59357</v>
      </c>
      <c r="J451" s="750" t="s">
        <v>887</v>
      </c>
      <c r="K451" s="750" t="s">
        <v>888</v>
      </c>
      <c r="L451" s="753">
        <v>188.88</v>
      </c>
      <c r="M451" s="753">
        <v>2</v>
      </c>
      <c r="N451" s="754">
        <v>377.76</v>
      </c>
    </row>
    <row r="452" spans="1:14" ht="14.45" customHeight="1" x14ac:dyDescent="0.2">
      <c r="A452" s="748" t="s">
        <v>572</v>
      </c>
      <c r="B452" s="749" t="s">
        <v>573</v>
      </c>
      <c r="C452" s="750" t="s">
        <v>600</v>
      </c>
      <c r="D452" s="751" t="s">
        <v>601</v>
      </c>
      <c r="E452" s="752">
        <v>50113001</v>
      </c>
      <c r="F452" s="751" t="s">
        <v>603</v>
      </c>
      <c r="G452" s="750" t="s">
        <v>604</v>
      </c>
      <c r="H452" s="750">
        <v>208647</v>
      </c>
      <c r="I452" s="750">
        <v>208647</v>
      </c>
      <c r="J452" s="750" t="s">
        <v>1159</v>
      </c>
      <c r="K452" s="750" t="s">
        <v>1160</v>
      </c>
      <c r="L452" s="753">
        <v>68.390000000000015</v>
      </c>
      <c r="M452" s="753">
        <v>2</v>
      </c>
      <c r="N452" s="754">
        <v>136.78000000000003</v>
      </c>
    </row>
    <row r="453" spans="1:14" ht="14.45" customHeight="1" x14ac:dyDescent="0.2">
      <c r="A453" s="748" t="s">
        <v>572</v>
      </c>
      <c r="B453" s="749" t="s">
        <v>573</v>
      </c>
      <c r="C453" s="750" t="s">
        <v>600</v>
      </c>
      <c r="D453" s="751" t="s">
        <v>601</v>
      </c>
      <c r="E453" s="752">
        <v>50113001</v>
      </c>
      <c r="F453" s="751" t="s">
        <v>603</v>
      </c>
      <c r="G453" s="750" t="s">
        <v>604</v>
      </c>
      <c r="H453" s="750">
        <v>100810</v>
      </c>
      <c r="I453" s="750">
        <v>810</v>
      </c>
      <c r="J453" s="750" t="s">
        <v>889</v>
      </c>
      <c r="K453" s="750" t="s">
        <v>890</v>
      </c>
      <c r="L453" s="753">
        <v>77.080000000000027</v>
      </c>
      <c r="M453" s="753">
        <v>6</v>
      </c>
      <c r="N453" s="754">
        <v>462.48000000000013</v>
      </c>
    </row>
    <row r="454" spans="1:14" ht="14.45" customHeight="1" x14ac:dyDescent="0.2">
      <c r="A454" s="748" t="s">
        <v>572</v>
      </c>
      <c r="B454" s="749" t="s">
        <v>573</v>
      </c>
      <c r="C454" s="750" t="s">
        <v>600</v>
      </c>
      <c r="D454" s="751" t="s">
        <v>601</v>
      </c>
      <c r="E454" s="752">
        <v>50113001</v>
      </c>
      <c r="F454" s="751" t="s">
        <v>603</v>
      </c>
      <c r="G454" s="750" t="s">
        <v>604</v>
      </c>
      <c r="H454" s="750">
        <v>208645</v>
      </c>
      <c r="I454" s="750">
        <v>208645</v>
      </c>
      <c r="J454" s="750" t="s">
        <v>891</v>
      </c>
      <c r="K454" s="750" t="s">
        <v>892</v>
      </c>
      <c r="L454" s="753">
        <v>77.238</v>
      </c>
      <c r="M454" s="753">
        <v>5</v>
      </c>
      <c r="N454" s="754">
        <v>386.19</v>
      </c>
    </row>
    <row r="455" spans="1:14" ht="14.45" customHeight="1" x14ac:dyDescent="0.2">
      <c r="A455" s="748" t="s">
        <v>572</v>
      </c>
      <c r="B455" s="749" t="s">
        <v>573</v>
      </c>
      <c r="C455" s="750" t="s">
        <v>600</v>
      </c>
      <c r="D455" s="751" t="s">
        <v>601</v>
      </c>
      <c r="E455" s="752">
        <v>50113001</v>
      </c>
      <c r="F455" s="751" t="s">
        <v>603</v>
      </c>
      <c r="G455" s="750" t="s">
        <v>604</v>
      </c>
      <c r="H455" s="750">
        <v>193109</v>
      </c>
      <c r="I455" s="750">
        <v>93109</v>
      </c>
      <c r="J455" s="750" t="s">
        <v>905</v>
      </c>
      <c r="K455" s="750" t="s">
        <v>694</v>
      </c>
      <c r="L455" s="753">
        <v>168.24623076923081</v>
      </c>
      <c r="M455" s="753">
        <v>390</v>
      </c>
      <c r="N455" s="754">
        <v>65616.030000000013</v>
      </c>
    </row>
    <row r="456" spans="1:14" ht="14.45" customHeight="1" x14ac:dyDescent="0.2">
      <c r="A456" s="748" t="s">
        <v>572</v>
      </c>
      <c r="B456" s="749" t="s">
        <v>573</v>
      </c>
      <c r="C456" s="750" t="s">
        <v>600</v>
      </c>
      <c r="D456" s="751" t="s">
        <v>601</v>
      </c>
      <c r="E456" s="752">
        <v>50113013</v>
      </c>
      <c r="F456" s="751" t="s">
        <v>1015</v>
      </c>
      <c r="G456" s="750" t="s">
        <v>604</v>
      </c>
      <c r="H456" s="750">
        <v>203097</v>
      </c>
      <c r="I456" s="750">
        <v>203097</v>
      </c>
      <c r="J456" s="750" t="s">
        <v>1016</v>
      </c>
      <c r="K456" s="750" t="s">
        <v>1017</v>
      </c>
      <c r="L456" s="753">
        <v>167.20142857142855</v>
      </c>
      <c r="M456" s="753">
        <v>7</v>
      </c>
      <c r="N456" s="754">
        <v>1170.4099999999999</v>
      </c>
    </row>
    <row r="457" spans="1:14" ht="14.45" customHeight="1" x14ac:dyDescent="0.2">
      <c r="A457" s="748" t="s">
        <v>572</v>
      </c>
      <c r="B457" s="749" t="s">
        <v>573</v>
      </c>
      <c r="C457" s="750" t="s">
        <v>600</v>
      </c>
      <c r="D457" s="751" t="s">
        <v>601</v>
      </c>
      <c r="E457" s="752">
        <v>50113013</v>
      </c>
      <c r="F457" s="751" t="s">
        <v>1015</v>
      </c>
      <c r="G457" s="750" t="s">
        <v>604</v>
      </c>
      <c r="H457" s="750">
        <v>117171</v>
      </c>
      <c r="I457" s="750">
        <v>17171</v>
      </c>
      <c r="J457" s="750" t="s">
        <v>1034</v>
      </c>
      <c r="K457" s="750" t="s">
        <v>1035</v>
      </c>
      <c r="L457" s="753">
        <v>72.839999999999989</v>
      </c>
      <c r="M457" s="753">
        <v>1</v>
      </c>
      <c r="N457" s="754">
        <v>72.839999999999989</v>
      </c>
    </row>
    <row r="458" spans="1:14" ht="14.45" customHeight="1" thickBot="1" x14ac:dyDescent="0.25">
      <c r="A458" s="755" t="s">
        <v>572</v>
      </c>
      <c r="B458" s="756" t="s">
        <v>573</v>
      </c>
      <c r="C458" s="757" t="s">
        <v>600</v>
      </c>
      <c r="D458" s="758" t="s">
        <v>601</v>
      </c>
      <c r="E458" s="759">
        <v>50113013</v>
      </c>
      <c r="F458" s="758" t="s">
        <v>1015</v>
      </c>
      <c r="G458" s="757" t="s">
        <v>604</v>
      </c>
      <c r="H458" s="757">
        <v>101066</v>
      </c>
      <c r="I458" s="757">
        <v>1066</v>
      </c>
      <c r="J458" s="757" t="s">
        <v>1054</v>
      </c>
      <c r="K458" s="757" t="s">
        <v>1055</v>
      </c>
      <c r="L458" s="760">
        <v>57.402857142857151</v>
      </c>
      <c r="M458" s="760">
        <v>14</v>
      </c>
      <c r="N458" s="761">
        <v>803.6400000000001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7B47598-004F-414F-9286-EF9A5E212FE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1161</v>
      </c>
      <c r="B5" s="746">
        <v>82577.570479616013</v>
      </c>
      <c r="C5" s="766">
        <v>0.31294421922560711</v>
      </c>
      <c r="D5" s="746">
        <v>181295.55900000015</v>
      </c>
      <c r="E5" s="766">
        <v>0.68705578077439289</v>
      </c>
      <c r="F5" s="747">
        <v>263873.12947961618</v>
      </c>
    </row>
    <row r="6" spans="1:6" ht="14.45" customHeight="1" x14ac:dyDescent="0.2">
      <c r="A6" s="777" t="s">
        <v>1162</v>
      </c>
      <c r="B6" s="753"/>
      <c r="C6" s="767">
        <v>0</v>
      </c>
      <c r="D6" s="753">
        <v>308.20000000000005</v>
      </c>
      <c r="E6" s="767">
        <v>1</v>
      </c>
      <c r="F6" s="754">
        <v>308.20000000000005</v>
      </c>
    </row>
    <row r="7" spans="1:6" ht="14.45" customHeight="1" x14ac:dyDescent="0.2">
      <c r="A7" s="777" t="s">
        <v>1163</v>
      </c>
      <c r="B7" s="753"/>
      <c r="C7" s="767">
        <v>0</v>
      </c>
      <c r="D7" s="753">
        <v>342.42</v>
      </c>
      <c r="E7" s="767">
        <v>1</v>
      </c>
      <c r="F7" s="754">
        <v>342.42</v>
      </c>
    </row>
    <row r="8" spans="1:6" ht="14.45" customHeight="1" thickBot="1" x14ac:dyDescent="0.25">
      <c r="A8" s="778" t="s">
        <v>1164</v>
      </c>
      <c r="B8" s="769"/>
      <c r="C8" s="770">
        <v>0</v>
      </c>
      <c r="D8" s="769">
        <v>1469.9</v>
      </c>
      <c r="E8" s="770">
        <v>1</v>
      </c>
      <c r="F8" s="771">
        <v>1469.9</v>
      </c>
    </row>
    <row r="9" spans="1:6" ht="14.45" customHeight="1" thickBot="1" x14ac:dyDescent="0.25">
      <c r="A9" s="772" t="s">
        <v>3</v>
      </c>
      <c r="B9" s="773">
        <v>82577.570479616013</v>
      </c>
      <c r="C9" s="774">
        <v>0.31044940599585313</v>
      </c>
      <c r="D9" s="773">
        <v>183416.07900000017</v>
      </c>
      <c r="E9" s="774">
        <v>0.68955059400414687</v>
      </c>
      <c r="F9" s="775">
        <v>265993.6494796162</v>
      </c>
    </row>
    <row r="10" spans="1:6" ht="14.45" customHeight="1" thickBot="1" x14ac:dyDescent="0.25"/>
    <row r="11" spans="1:6" ht="14.45" customHeight="1" x14ac:dyDescent="0.2">
      <c r="A11" s="776" t="s">
        <v>1165</v>
      </c>
      <c r="B11" s="746"/>
      <c r="C11" s="766">
        <v>0</v>
      </c>
      <c r="D11" s="746">
        <v>638.07999999999993</v>
      </c>
      <c r="E11" s="766">
        <v>1</v>
      </c>
      <c r="F11" s="747">
        <v>638.07999999999993</v>
      </c>
    </row>
    <row r="12" spans="1:6" ht="14.45" customHeight="1" x14ac:dyDescent="0.2">
      <c r="A12" s="777" t="s">
        <v>1166</v>
      </c>
      <c r="B12" s="753"/>
      <c r="C12" s="767">
        <v>0</v>
      </c>
      <c r="D12" s="753">
        <v>97.850000000000023</v>
      </c>
      <c r="E12" s="767">
        <v>1</v>
      </c>
      <c r="F12" s="754">
        <v>97.850000000000023</v>
      </c>
    </row>
    <row r="13" spans="1:6" ht="14.45" customHeight="1" x14ac:dyDescent="0.2">
      <c r="A13" s="777" t="s">
        <v>1167</v>
      </c>
      <c r="B13" s="753"/>
      <c r="C13" s="767">
        <v>0</v>
      </c>
      <c r="D13" s="753">
        <v>24488.530000000002</v>
      </c>
      <c r="E13" s="767">
        <v>1</v>
      </c>
      <c r="F13" s="754">
        <v>24488.530000000002</v>
      </c>
    </row>
    <row r="14" spans="1:6" ht="14.45" customHeight="1" x14ac:dyDescent="0.2">
      <c r="A14" s="777" t="s">
        <v>1168</v>
      </c>
      <c r="B14" s="753"/>
      <c r="C14" s="767">
        <v>0</v>
      </c>
      <c r="D14" s="753">
        <v>128.44000000000003</v>
      </c>
      <c r="E14" s="767">
        <v>1</v>
      </c>
      <c r="F14" s="754">
        <v>128.44000000000003</v>
      </c>
    </row>
    <row r="15" spans="1:6" ht="14.45" customHeight="1" x14ac:dyDescent="0.2">
      <c r="A15" s="777" t="s">
        <v>1169</v>
      </c>
      <c r="B15" s="753"/>
      <c r="C15" s="767">
        <v>0</v>
      </c>
      <c r="D15" s="753">
        <v>97.76</v>
      </c>
      <c r="E15" s="767">
        <v>1</v>
      </c>
      <c r="F15" s="754">
        <v>97.76</v>
      </c>
    </row>
    <row r="16" spans="1:6" ht="14.45" customHeight="1" x14ac:dyDescent="0.2">
      <c r="A16" s="777" t="s">
        <v>1170</v>
      </c>
      <c r="B16" s="753"/>
      <c r="C16" s="767">
        <v>0</v>
      </c>
      <c r="D16" s="753">
        <v>216</v>
      </c>
      <c r="E16" s="767">
        <v>1</v>
      </c>
      <c r="F16" s="754">
        <v>216</v>
      </c>
    </row>
    <row r="17" spans="1:6" ht="14.45" customHeight="1" x14ac:dyDescent="0.2">
      <c r="A17" s="777" t="s">
        <v>1171</v>
      </c>
      <c r="B17" s="753"/>
      <c r="C17" s="767">
        <v>0</v>
      </c>
      <c r="D17" s="753">
        <v>688.8</v>
      </c>
      <c r="E17" s="767">
        <v>1</v>
      </c>
      <c r="F17" s="754">
        <v>688.8</v>
      </c>
    </row>
    <row r="18" spans="1:6" ht="14.45" customHeight="1" x14ac:dyDescent="0.2">
      <c r="A18" s="777" t="s">
        <v>1172</v>
      </c>
      <c r="B18" s="753">
        <v>26.140000000000004</v>
      </c>
      <c r="C18" s="767">
        <v>1</v>
      </c>
      <c r="D18" s="753"/>
      <c r="E18" s="767">
        <v>0</v>
      </c>
      <c r="F18" s="754">
        <v>26.140000000000004</v>
      </c>
    </row>
    <row r="19" spans="1:6" ht="14.45" customHeight="1" x14ac:dyDescent="0.2">
      <c r="A19" s="777" t="s">
        <v>1173</v>
      </c>
      <c r="B19" s="753"/>
      <c r="C19" s="767">
        <v>0</v>
      </c>
      <c r="D19" s="753">
        <v>8.6599999999999984</v>
      </c>
      <c r="E19" s="767">
        <v>1</v>
      </c>
      <c r="F19" s="754">
        <v>8.6599999999999984</v>
      </c>
    </row>
    <row r="20" spans="1:6" ht="14.45" customHeight="1" x14ac:dyDescent="0.2">
      <c r="A20" s="777" t="s">
        <v>1174</v>
      </c>
      <c r="B20" s="753"/>
      <c r="C20" s="767">
        <v>0</v>
      </c>
      <c r="D20" s="753">
        <v>368.25</v>
      </c>
      <c r="E20" s="767">
        <v>1</v>
      </c>
      <c r="F20" s="754">
        <v>368.25</v>
      </c>
    </row>
    <row r="21" spans="1:6" ht="14.45" customHeight="1" x14ac:dyDescent="0.2">
      <c r="A21" s="777" t="s">
        <v>1175</v>
      </c>
      <c r="B21" s="753"/>
      <c r="C21" s="767">
        <v>0</v>
      </c>
      <c r="D21" s="753">
        <v>60.289999999999992</v>
      </c>
      <c r="E21" s="767">
        <v>1</v>
      </c>
      <c r="F21" s="754">
        <v>60.289999999999992</v>
      </c>
    </row>
    <row r="22" spans="1:6" ht="14.45" customHeight="1" x14ac:dyDescent="0.2">
      <c r="A22" s="777" t="s">
        <v>1176</v>
      </c>
      <c r="B22" s="753"/>
      <c r="C22" s="767">
        <v>0</v>
      </c>
      <c r="D22" s="753">
        <v>842.59</v>
      </c>
      <c r="E22" s="767">
        <v>1</v>
      </c>
      <c r="F22" s="754">
        <v>842.59</v>
      </c>
    </row>
    <row r="23" spans="1:6" ht="14.45" customHeight="1" x14ac:dyDescent="0.2">
      <c r="A23" s="777" t="s">
        <v>1177</v>
      </c>
      <c r="B23" s="753"/>
      <c r="C23" s="767">
        <v>0</v>
      </c>
      <c r="D23" s="753">
        <v>69.289999999999992</v>
      </c>
      <c r="E23" s="767">
        <v>1</v>
      </c>
      <c r="F23" s="754">
        <v>69.289999999999992</v>
      </c>
    </row>
    <row r="24" spans="1:6" ht="14.45" customHeight="1" x14ac:dyDescent="0.2">
      <c r="A24" s="777" t="s">
        <v>1178</v>
      </c>
      <c r="B24" s="753"/>
      <c r="C24" s="767">
        <v>0</v>
      </c>
      <c r="D24" s="753">
        <v>1298.5999999999999</v>
      </c>
      <c r="E24" s="767">
        <v>1</v>
      </c>
      <c r="F24" s="754">
        <v>1298.5999999999999</v>
      </c>
    </row>
    <row r="25" spans="1:6" ht="14.45" customHeight="1" x14ac:dyDescent="0.2">
      <c r="A25" s="777" t="s">
        <v>1179</v>
      </c>
      <c r="B25" s="753"/>
      <c r="C25" s="767">
        <v>0</v>
      </c>
      <c r="D25" s="753">
        <v>25982.167000000001</v>
      </c>
      <c r="E25" s="767">
        <v>1</v>
      </c>
      <c r="F25" s="754">
        <v>25982.167000000001</v>
      </c>
    </row>
    <row r="26" spans="1:6" ht="14.45" customHeight="1" x14ac:dyDescent="0.2">
      <c r="A26" s="777" t="s">
        <v>1180</v>
      </c>
      <c r="B26" s="753"/>
      <c r="C26" s="767">
        <v>0</v>
      </c>
      <c r="D26" s="753">
        <v>2555.0470000000005</v>
      </c>
      <c r="E26" s="767">
        <v>1</v>
      </c>
      <c r="F26" s="754">
        <v>2555.0470000000005</v>
      </c>
    </row>
    <row r="27" spans="1:6" ht="14.45" customHeight="1" x14ac:dyDescent="0.2">
      <c r="A27" s="777" t="s">
        <v>1181</v>
      </c>
      <c r="B27" s="753">
        <v>1470.92</v>
      </c>
      <c r="C27" s="767">
        <v>1</v>
      </c>
      <c r="D27" s="753"/>
      <c r="E27" s="767">
        <v>0</v>
      </c>
      <c r="F27" s="754">
        <v>1470.92</v>
      </c>
    </row>
    <row r="28" spans="1:6" ht="14.45" customHeight="1" x14ac:dyDescent="0.2">
      <c r="A28" s="777" t="s">
        <v>1182</v>
      </c>
      <c r="B28" s="753">
        <v>29649.764999999999</v>
      </c>
      <c r="C28" s="767">
        <v>0.97822277387312218</v>
      </c>
      <c r="D28" s="753">
        <v>660.06400000000008</v>
      </c>
      <c r="E28" s="767">
        <v>2.1777226126877856E-2</v>
      </c>
      <c r="F28" s="754">
        <v>30309.828999999998</v>
      </c>
    </row>
    <row r="29" spans="1:6" ht="14.45" customHeight="1" x14ac:dyDescent="0.2">
      <c r="A29" s="777" t="s">
        <v>1183</v>
      </c>
      <c r="B29" s="753">
        <v>184.79999999999998</v>
      </c>
      <c r="C29" s="767">
        <v>1</v>
      </c>
      <c r="D29" s="753"/>
      <c r="E29" s="767">
        <v>0</v>
      </c>
      <c r="F29" s="754">
        <v>184.79999999999998</v>
      </c>
    </row>
    <row r="30" spans="1:6" ht="14.45" customHeight="1" x14ac:dyDescent="0.2">
      <c r="A30" s="777" t="s">
        <v>1184</v>
      </c>
      <c r="B30" s="753"/>
      <c r="C30" s="767">
        <v>0</v>
      </c>
      <c r="D30" s="753">
        <v>83.45999999999998</v>
      </c>
      <c r="E30" s="767">
        <v>1</v>
      </c>
      <c r="F30" s="754">
        <v>83.45999999999998</v>
      </c>
    </row>
    <row r="31" spans="1:6" ht="14.45" customHeight="1" x14ac:dyDescent="0.2">
      <c r="A31" s="777" t="s">
        <v>1185</v>
      </c>
      <c r="B31" s="753"/>
      <c r="C31" s="767">
        <v>0</v>
      </c>
      <c r="D31" s="753">
        <v>12092.849999999999</v>
      </c>
      <c r="E31" s="767">
        <v>1</v>
      </c>
      <c r="F31" s="754">
        <v>12092.849999999999</v>
      </c>
    </row>
    <row r="32" spans="1:6" ht="14.45" customHeight="1" x14ac:dyDescent="0.2">
      <c r="A32" s="777" t="s">
        <v>1186</v>
      </c>
      <c r="B32" s="753">
        <v>8585.2055000000018</v>
      </c>
      <c r="C32" s="767">
        <v>0.9267615726243883</v>
      </c>
      <c r="D32" s="753">
        <v>678.45600000000002</v>
      </c>
      <c r="E32" s="767">
        <v>7.3238427375611675E-2</v>
      </c>
      <c r="F32" s="754">
        <v>9263.661500000002</v>
      </c>
    </row>
    <row r="33" spans="1:6" ht="14.45" customHeight="1" x14ac:dyDescent="0.2">
      <c r="A33" s="777" t="s">
        <v>1187</v>
      </c>
      <c r="B33" s="753"/>
      <c r="C33" s="767">
        <v>0</v>
      </c>
      <c r="D33" s="753">
        <v>20460.042000000005</v>
      </c>
      <c r="E33" s="767">
        <v>1</v>
      </c>
      <c r="F33" s="754">
        <v>20460.042000000005</v>
      </c>
    </row>
    <row r="34" spans="1:6" ht="14.45" customHeight="1" x14ac:dyDescent="0.2">
      <c r="A34" s="777" t="s">
        <v>1188</v>
      </c>
      <c r="B34" s="753"/>
      <c r="C34" s="767">
        <v>0</v>
      </c>
      <c r="D34" s="753">
        <v>9882.75</v>
      </c>
      <c r="E34" s="767">
        <v>1</v>
      </c>
      <c r="F34" s="754">
        <v>9882.75</v>
      </c>
    </row>
    <row r="35" spans="1:6" ht="14.45" customHeight="1" x14ac:dyDescent="0.2">
      <c r="A35" s="777" t="s">
        <v>1189</v>
      </c>
      <c r="B35" s="753">
        <v>23219.519999999997</v>
      </c>
      <c r="C35" s="767">
        <v>1</v>
      </c>
      <c r="D35" s="753"/>
      <c r="E35" s="767">
        <v>0</v>
      </c>
      <c r="F35" s="754">
        <v>23219.519999999997</v>
      </c>
    </row>
    <row r="36" spans="1:6" ht="14.45" customHeight="1" x14ac:dyDescent="0.2">
      <c r="A36" s="777" t="s">
        <v>1190</v>
      </c>
      <c r="B36" s="753"/>
      <c r="C36" s="767">
        <v>0</v>
      </c>
      <c r="D36" s="753">
        <v>8809.68</v>
      </c>
      <c r="E36" s="767">
        <v>1</v>
      </c>
      <c r="F36" s="754">
        <v>8809.68</v>
      </c>
    </row>
    <row r="37" spans="1:6" ht="14.45" customHeight="1" x14ac:dyDescent="0.2">
      <c r="A37" s="777" t="s">
        <v>1191</v>
      </c>
      <c r="B37" s="753"/>
      <c r="C37" s="767">
        <v>0</v>
      </c>
      <c r="D37" s="753">
        <v>53.94</v>
      </c>
      <c r="E37" s="767">
        <v>1</v>
      </c>
      <c r="F37" s="754">
        <v>53.94</v>
      </c>
    </row>
    <row r="38" spans="1:6" ht="14.45" customHeight="1" x14ac:dyDescent="0.2">
      <c r="A38" s="777" t="s">
        <v>1192</v>
      </c>
      <c r="B38" s="753"/>
      <c r="C38" s="767">
        <v>0</v>
      </c>
      <c r="D38" s="753">
        <v>1880.7599999999998</v>
      </c>
      <c r="E38" s="767">
        <v>1</v>
      </c>
      <c r="F38" s="754">
        <v>1880.7599999999998</v>
      </c>
    </row>
    <row r="39" spans="1:6" ht="14.45" customHeight="1" x14ac:dyDescent="0.2">
      <c r="A39" s="777" t="s">
        <v>1193</v>
      </c>
      <c r="B39" s="753">
        <v>678.88</v>
      </c>
      <c r="C39" s="767">
        <v>0.12899712374872999</v>
      </c>
      <c r="D39" s="753">
        <v>4583.8730000000005</v>
      </c>
      <c r="E39" s="767">
        <v>0.87100287625127004</v>
      </c>
      <c r="F39" s="754">
        <v>5262.7530000000006</v>
      </c>
    </row>
    <row r="40" spans="1:6" ht="14.45" customHeight="1" x14ac:dyDescent="0.2">
      <c r="A40" s="777" t="s">
        <v>1194</v>
      </c>
      <c r="B40" s="753"/>
      <c r="C40" s="767">
        <v>0</v>
      </c>
      <c r="D40" s="753">
        <v>1958</v>
      </c>
      <c r="E40" s="767">
        <v>1</v>
      </c>
      <c r="F40" s="754">
        <v>1958</v>
      </c>
    </row>
    <row r="41" spans="1:6" ht="14.45" customHeight="1" x14ac:dyDescent="0.2">
      <c r="A41" s="777" t="s">
        <v>1195</v>
      </c>
      <c r="B41" s="753"/>
      <c r="C41" s="767">
        <v>0</v>
      </c>
      <c r="D41" s="753">
        <v>125.39</v>
      </c>
      <c r="E41" s="767">
        <v>1</v>
      </c>
      <c r="F41" s="754">
        <v>125.39</v>
      </c>
    </row>
    <row r="42" spans="1:6" ht="14.45" customHeight="1" x14ac:dyDescent="0.2">
      <c r="A42" s="777" t="s">
        <v>1196</v>
      </c>
      <c r="B42" s="753"/>
      <c r="C42" s="767">
        <v>0</v>
      </c>
      <c r="D42" s="753">
        <v>114.18</v>
      </c>
      <c r="E42" s="767">
        <v>1</v>
      </c>
      <c r="F42" s="754">
        <v>114.18</v>
      </c>
    </row>
    <row r="43" spans="1:6" ht="14.45" customHeight="1" x14ac:dyDescent="0.2">
      <c r="A43" s="777" t="s">
        <v>1197</v>
      </c>
      <c r="B43" s="753"/>
      <c r="C43" s="767">
        <v>0</v>
      </c>
      <c r="D43" s="753">
        <v>200.64000000000001</v>
      </c>
      <c r="E43" s="767">
        <v>1</v>
      </c>
      <c r="F43" s="754">
        <v>200.64000000000001</v>
      </c>
    </row>
    <row r="44" spans="1:6" ht="14.45" customHeight="1" x14ac:dyDescent="0.2">
      <c r="A44" s="777" t="s">
        <v>1198</v>
      </c>
      <c r="B44" s="753">
        <v>46.379999999999995</v>
      </c>
      <c r="C44" s="767">
        <v>0.25293123193543104</v>
      </c>
      <c r="D44" s="753">
        <v>136.99</v>
      </c>
      <c r="E44" s="767">
        <v>0.7470687680645689</v>
      </c>
      <c r="F44" s="754">
        <v>183.37</v>
      </c>
    </row>
    <row r="45" spans="1:6" ht="14.45" customHeight="1" x14ac:dyDescent="0.2">
      <c r="A45" s="777" t="s">
        <v>1199</v>
      </c>
      <c r="B45" s="753"/>
      <c r="C45" s="767">
        <v>0</v>
      </c>
      <c r="D45" s="753">
        <v>98.26</v>
      </c>
      <c r="E45" s="767">
        <v>1</v>
      </c>
      <c r="F45" s="754">
        <v>98.26</v>
      </c>
    </row>
    <row r="46" spans="1:6" ht="14.45" customHeight="1" x14ac:dyDescent="0.2">
      <c r="A46" s="777" t="s">
        <v>1200</v>
      </c>
      <c r="B46" s="753"/>
      <c r="C46" s="767">
        <v>0</v>
      </c>
      <c r="D46" s="753">
        <v>275.04000000000013</v>
      </c>
      <c r="E46" s="767">
        <v>1</v>
      </c>
      <c r="F46" s="754">
        <v>275.04000000000013</v>
      </c>
    </row>
    <row r="47" spans="1:6" ht="14.45" customHeight="1" x14ac:dyDescent="0.2">
      <c r="A47" s="777" t="s">
        <v>1201</v>
      </c>
      <c r="B47" s="753"/>
      <c r="C47" s="767">
        <v>0</v>
      </c>
      <c r="D47" s="753">
        <v>50.250000000000014</v>
      </c>
      <c r="E47" s="767">
        <v>1</v>
      </c>
      <c r="F47" s="754">
        <v>50.250000000000014</v>
      </c>
    </row>
    <row r="48" spans="1:6" ht="14.45" customHeight="1" x14ac:dyDescent="0.2">
      <c r="A48" s="777" t="s">
        <v>1202</v>
      </c>
      <c r="B48" s="753">
        <v>74.11</v>
      </c>
      <c r="C48" s="767">
        <v>0.51025888185072976</v>
      </c>
      <c r="D48" s="753">
        <v>71.13</v>
      </c>
      <c r="E48" s="767">
        <v>0.48974111814927013</v>
      </c>
      <c r="F48" s="754">
        <v>145.24</v>
      </c>
    </row>
    <row r="49" spans="1:6" ht="14.45" customHeight="1" x14ac:dyDescent="0.2">
      <c r="A49" s="777" t="s">
        <v>1203</v>
      </c>
      <c r="B49" s="753"/>
      <c r="C49" s="767">
        <v>0</v>
      </c>
      <c r="D49" s="753">
        <v>210.19</v>
      </c>
      <c r="E49" s="767">
        <v>1</v>
      </c>
      <c r="F49" s="754">
        <v>210.19</v>
      </c>
    </row>
    <row r="50" spans="1:6" ht="14.45" customHeight="1" x14ac:dyDescent="0.2">
      <c r="A50" s="777" t="s">
        <v>1204</v>
      </c>
      <c r="B50" s="753"/>
      <c r="C50" s="767">
        <v>0</v>
      </c>
      <c r="D50" s="753">
        <v>43.709999999999994</v>
      </c>
      <c r="E50" s="767">
        <v>1</v>
      </c>
      <c r="F50" s="754">
        <v>43.709999999999994</v>
      </c>
    </row>
    <row r="51" spans="1:6" ht="14.45" customHeight="1" x14ac:dyDescent="0.2">
      <c r="A51" s="777" t="s">
        <v>1205</v>
      </c>
      <c r="B51" s="753"/>
      <c r="C51" s="767">
        <v>0</v>
      </c>
      <c r="D51" s="753">
        <v>25850.710000000003</v>
      </c>
      <c r="E51" s="767">
        <v>1</v>
      </c>
      <c r="F51" s="754">
        <v>25850.710000000003</v>
      </c>
    </row>
    <row r="52" spans="1:6" ht="14.45" customHeight="1" x14ac:dyDescent="0.2">
      <c r="A52" s="777" t="s">
        <v>1206</v>
      </c>
      <c r="B52" s="753"/>
      <c r="C52" s="767">
        <v>0</v>
      </c>
      <c r="D52" s="753">
        <v>1218.0300000000002</v>
      </c>
      <c r="E52" s="767">
        <v>1</v>
      </c>
      <c r="F52" s="754">
        <v>1218.0300000000002</v>
      </c>
    </row>
    <row r="53" spans="1:6" ht="14.45" customHeight="1" x14ac:dyDescent="0.2">
      <c r="A53" s="777" t="s">
        <v>1207</v>
      </c>
      <c r="B53" s="753"/>
      <c r="C53" s="767">
        <v>0</v>
      </c>
      <c r="D53" s="753">
        <v>7462.619999999999</v>
      </c>
      <c r="E53" s="767">
        <v>1</v>
      </c>
      <c r="F53" s="754">
        <v>7462.619999999999</v>
      </c>
    </row>
    <row r="54" spans="1:6" ht="14.45" customHeight="1" x14ac:dyDescent="0.2">
      <c r="A54" s="777" t="s">
        <v>1208</v>
      </c>
      <c r="B54" s="753"/>
      <c r="C54" s="767">
        <v>0</v>
      </c>
      <c r="D54" s="753">
        <v>372.77</v>
      </c>
      <c r="E54" s="767">
        <v>1</v>
      </c>
      <c r="F54" s="754">
        <v>372.77</v>
      </c>
    </row>
    <row r="55" spans="1:6" ht="14.45" customHeight="1" x14ac:dyDescent="0.2">
      <c r="A55" s="777" t="s">
        <v>1209</v>
      </c>
      <c r="B55" s="753"/>
      <c r="C55" s="767">
        <v>0</v>
      </c>
      <c r="D55" s="753">
        <v>1254.52</v>
      </c>
      <c r="E55" s="767">
        <v>1</v>
      </c>
      <c r="F55" s="754">
        <v>1254.52</v>
      </c>
    </row>
    <row r="56" spans="1:6" ht="14.45" customHeight="1" x14ac:dyDescent="0.2">
      <c r="A56" s="777" t="s">
        <v>1210</v>
      </c>
      <c r="B56" s="753"/>
      <c r="C56" s="767">
        <v>0</v>
      </c>
      <c r="D56" s="753">
        <v>560.72</v>
      </c>
      <c r="E56" s="767">
        <v>1</v>
      </c>
      <c r="F56" s="754">
        <v>560.72</v>
      </c>
    </row>
    <row r="57" spans="1:6" ht="14.45" customHeight="1" thickBot="1" x14ac:dyDescent="0.25">
      <c r="A57" s="778" t="s">
        <v>1211</v>
      </c>
      <c r="B57" s="769">
        <v>18641.849979616039</v>
      </c>
      <c r="C57" s="770">
        <v>0.4112606731960135</v>
      </c>
      <c r="D57" s="769">
        <v>26686.7</v>
      </c>
      <c r="E57" s="770">
        <v>0.58873932680398644</v>
      </c>
      <c r="F57" s="771">
        <v>45328.549979616044</v>
      </c>
    </row>
    <row r="58" spans="1:6" ht="14.45" customHeight="1" thickBot="1" x14ac:dyDescent="0.25">
      <c r="A58" s="772" t="s">
        <v>3</v>
      </c>
      <c r="B58" s="773">
        <v>82577.570479616028</v>
      </c>
      <c r="C58" s="774">
        <v>0.31044940599585336</v>
      </c>
      <c r="D58" s="773">
        <v>183416.079</v>
      </c>
      <c r="E58" s="774">
        <v>0.68955059400414664</v>
      </c>
      <c r="F58" s="775">
        <v>265993.64947961603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88366B2-AEFF-4B17-9324-F5E118EA9A2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1445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199.3</v>
      </c>
      <c r="G3" s="47">
        <f>SUBTOTAL(9,G6:G1048576)</f>
        <v>82577.570479616028</v>
      </c>
      <c r="H3" s="48">
        <f>IF(M3=0,0,G3/M3)</f>
        <v>0.3104494059958533</v>
      </c>
      <c r="I3" s="47">
        <f>SUBTOTAL(9,I6:I1048576)</f>
        <v>758.4</v>
      </c>
      <c r="J3" s="47">
        <f>SUBTOTAL(9,J6:J1048576)</f>
        <v>183416.07900000006</v>
      </c>
      <c r="K3" s="48">
        <f>IF(M3=0,0,J3/M3)</f>
        <v>0.68955059400414664</v>
      </c>
      <c r="L3" s="47">
        <f>SUBTOTAL(9,L6:L1048576)</f>
        <v>957.7</v>
      </c>
      <c r="M3" s="49">
        <f>SUBTOTAL(9,M6:M1048576)</f>
        <v>265993.64947961608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586</v>
      </c>
      <c r="B6" s="742" t="s">
        <v>1212</v>
      </c>
      <c r="C6" s="742" t="s">
        <v>1213</v>
      </c>
      <c r="D6" s="742" t="s">
        <v>669</v>
      </c>
      <c r="E6" s="742" t="s">
        <v>1214</v>
      </c>
      <c r="F6" s="746"/>
      <c r="G6" s="746"/>
      <c r="H6" s="766">
        <v>0</v>
      </c>
      <c r="I6" s="746">
        <v>30</v>
      </c>
      <c r="J6" s="746">
        <v>497.25999999999988</v>
      </c>
      <c r="K6" s="766">
        <v>1</v>
      </c>
      <c r="L6" s="746">
        <v>30</v>
      </c>
      <c r="M6" s="747">
        <v>497.25999999999988</v>
      </c>
    </row>
    <row r="7" spans="1:13" ht="14.45" customHeight="1" x14ac:dyDescent="0.2">
      <c r="A7" s="748" t="s">
        <v>586</v>
      </c>
      <c r="B7" s="749" t="s">
        <v>1212</v>
      </c>
      <c r="C7" s="749" t="s">
        <v>1215</v>
      </c>
      <c r="D7" s="749" t="s">
        <v>1216</v>
      </c>
      <c r="E7" s="749" t="s">
        <v>1217</v>
      </c>
      <c r="F7" s="753"/>
      <c r="G7" s="753"/>
      <c r="H7" s="767">
        <v>0</v>
      </c>
      <c r="I7" s="753">
        <v>1</v>
      </c>
      <c r="J7" s="753">
        <v>12.21</v>
      </c>
      <c r="K7" s="767">
        <v>1</v>
      </c>
      <c r="L7" s="753">
        <v>1</v>
      </c>
      <c r="M7" s="754">
        <v>12.21</v>
      </c>
    </row>
    <row r="8" spans="1:13" ht="14.45" customHeight="1" x14ac:dyDescent="0.2">
      <c r="A8" s="748" t="s">
        <v>586</v>
      </c>
      <c r="B8" s="749" t="s">
        <v>1212</v>
      </c>
      <c r="C8" s="749" t="s">
        <v>1218</v>
      </c>
      <c r="D8" s="749" t="s">
        <v>1216</v>
      </c>
      <c r="E8" s="749" t="s">
        <v>1219</v>
      </c>
      <c r="F8" s="753"/>
      <c r="G8" s="753"/>
      <c r="H8" s="767">
        <v>0</v>
      </c>
      <c r="I8" s="753">
        <v>3</v>
      </c>
      <c r="J8" s="753">
        <v>128.61000000000001</v>
      </c>
      <c r="K8" s="767">
        <v>1</v>
      </c>
      <c r="L8" s="753">
        <v>3</v>
      </c>
      <c r="M8" s="754">
        <v>128.61000000000001</v>
      </c>
    </row>
    <row r="9" spans="1:13" ht="14.45" customHeight="1" x14ac:dyDescent="0.2">
      <c r="A9" s="748" t="s">
        <v>586</v>
      </c>
      <c r="B9" s="749" t="s">
        <v>1220</v>
      </c>
      <c r="C9" s="749" t="s">
        <v>1221</v>
      </c>
      <c r="D9" s="749" t="s">
        <v>1222</v>
      </c>
      <c r="E9" s="749" t="s">
        <v>1223</v>
      </c>
      <c r="F9" s="753"/>
      <c r="G9" s="753"/>
      <c r="H9" s="767">
        <v>0</v>
      </c>
      <c r="I9" s="753">
        <v>2</v>
      </c>
      <c r="J9" s="753">
        <v>1254.52</v>
      </c>
      <c r="K9" s="767">
        <v>1</v>
      </c>
      <c r="L9" s="753">
        <v>2</v>
      </c>
      <c r="M9" s="754">
        <v>1254.52</v>
      </c>
    </row>
    <row r="10" spans="1:13" ht="14.45" customHeight="1" x14ac:dyDescent="0.2">
      <c r="A10" s="748" t="s">
        <v>586</v>
      </c>
      <c r="B10" s="749" t="s">
        <v>1224</v>
      </c>
      <c r="C10" s="749" t="s">
        <v>1225</v>
      </c>
      <c r="D10" s="749" t="s">
        <v>1226</v>
      </c>
      <c r="E10" s="749" t="s">
        <v>1227</v>
      </c>
      <c r="F10" s="753"/>
      <c r="G10" s="753"/>
      <c r="H10" s="767">
        <v>0</v>
      </c>
      <c r="I10" s="753">
        <v>3</v>
      </c>
      <c r="J10" s="753">
        <v>1218.0300000000002</v>
      </c>
      <c r="K10" s="767">
        <v>1</v>
      </c>
      <c r="L10" s="753">
        <v>3</v>
      </c>
      <c r="M10" s="754">
        <v>1218.0300000000002</v>
      </c>
    </row>
    <row r="11" spans="1:13" ht="14.45" customHeight="1" x14ac:dyDescent="0.2">
      <c r="A11" s="748" t="s">
        <v>586</v>
      </c>
      <c r="B11" s="749" t="s">
        <v>1228</v>
      </c>
      <c r="C11" s="749" t="s">
        <v>1229</v>
      </c>
      <c r="D11" s="749" t="s">
        <v>1230</v>
      </c>
      <c r="E11" s="749" t="s">
        <v>898</v>
      </c>
      <c r="F11" s="753"/>
      <c r="G11" s="753"/>
      <c r="H11" s="767">
        <v>0</v>
      </c>
      <c r="I11" s="753">
        <v>1</v>
      </c>
      <c r="J11" s="753">
        <v>97.850000000000023</v>
      </c>
      <c r="K11" s="767">
        <v>1</v>
      </c>
      <c r="L11" s="753">
        <v>1</v>
      </c>
      <c r="M11" s="754">
        <v>97.850000000000023</v>
      </c>
    </row>
    <row r="12" spans="1:13" ht="14.45" customHeight="1" x14ac:dyDescent="0.2">
      <c r="A12" s="748" t="s">
        <v>586</v>
      </c>
      <c r="B12" s="749" t="s">
        <v>1231</v>
      </c>
      <c r="C12" s="749" t="s">
        <v>1232</v>
      </c>
      <c r="D12" s="749" t="s">
        <v>729</v>
      </c>
      <c r="E12" s="749" t="s">
        <v>1233</v>
      </c>
      <c r="F12" s="753"/>
      <c r="G12" s="753"/>
      <c r="H12" s="767">
        <v>0</v>
      </c>
      <c r="I12" s="753">
        <v>2</v>
      </c>
      <c r="J12" s="753">
        <v>1442.4</v>
      </c>
      <c r="K12" s="767">
        <v>1</v>
      </c>
      <c r="L12" s="753">
        <v>2</v>
      </c>
      <c r="M12" s="754">
        <v>1442.4</v>
      </c>
    </row>
    <row r="13" spans="1:13" ht="14.45" customHeight="1" x14ac:dyDescent="0.2">
      <c r="A13" s="748" t="s">
        <v>586</v>
      </c>
      <c r="B13" s="749" t="s">
        <v>1231</v>
      </c>
      <c r="C13" s="749" t="s">
        <v>1234</v>
      </c>
      <c r="D13" s="749" t="s">
        <v>729</v>
      </c>
      <c r="E13" s="749" t="s">
        <v>1235</v>
      </c>
      <c r="F13" s="753"/>
      <c r="G13" s="753"/>
      <c r="H13" s="767">
        <v>0</v>
      </c>
      <c r="I13" s="753">
        <v>14</v>
      </c>
      <c r="J13" s="753">
        <v>3805.9</v>
      </c>
      <c r="K13" s="767">
        <v>1</v>
      </c>
      <c r="L13" s="753">
        <v>14</v>
      </c>
      <c r="M13" s="754">
        <v>3805.9</v>
      </c>
    </row>
    <row r="14" spans="1:13" ht="14.45" customHeight="1" x14ac:dyDescent="0.2">
      <c r="A14" s="748" t="s">
        <v>586</v>
      </c>
      <c r="B14" s="749" t="s">
        <v>1231</v>
      </c>
      <c r="C14" s="749" t="s">
        <v>1236</v>
      </c>
      <c r="D14" s="749" t="s">
        <v>729</v>
      </c>
      <c r="E14" s="749" t="s">
        <v>1237</v>
      </c>
      <c r="F14" s="753"/>
      <c r="G14" s="753"/>
      <c r="H14" s="767">
        <v>0</v>
      </c>
      <c r="I14" s="753">
        <v>13</v>
      </c>
      <c r="J14" s="753">
        <v>8198.5799999999981</v>
      </c>
      <c r="K14" s="767">
        <v>1</v>
      </c>
      <c r="L14" s="753">
        <v>13</v>
      </c>
      <c r="M14" s="754">
        <v>8198.5799999999981</v>
      </c>
    </row>
    <row r="15" spans="1:13" ht="14.45" customHeight="1" x14ac:dyDescent="0.2">
      <c r="A15" s="748" t="s">
        <v>586</v>
      </c>
      <c r="B15" s="749" t="s">
        <v>1231</v>
      </c>
      <c r="C15" s="749" t="s">
        <v>1238</v>
      </c>
      <c r="D15" s="749" t="s">
        <v>729</v>
      </c>
      <c r="E15" s="749" t="s">
        <v>1239</v>
      </c>
      <c r="F15" s="753"/>
      <c r="G15" s="753"/>
      <c r="H15" s="767">
        <v>0</v>
      </c>
      <c r="I15" s="753">
        <v>27</v>
      </c>
      <c r="J15" s="753">
        <v>11041.65</v>
      </c>
      <c r="K15" s="767">
        <v>1</v>
      </c>
      <c r="L15" s="753">
        <v>27</v>
      </c>
      <c r="M15" s="754">
        <v>11041.65</v>
      </c>
    </row>
    <row r="16" spans="1:13" ht="14.45" customHeight="1" x14ac:dyDescent="0.2">
      <c r="A16" s="748" t="s">
        <v>586</v>
      </c>
      <c r="B16" s="749" t="s">
        <v>1240</v>
      </c>
      <c r="C16" s="749" t="s">
        <v>1241</v>
      </c>
      <c r="D16" s="749" t="s">
        <v>671</v>
      </c>
      <c r="E16" s="749" t="s">
        <v>1242</v>
      </c>
      <c r="F16" s="753"/>
      <c r="G16" s="753"/>
      <c r="H16" s="767">
        <v>0</v>
      </c>
      <c r="I16" s="753">
        <v>1</v>
      </c>
      <c r="J16" s="753">
        <v>128.44000000000003</v>
      </c>
      <c r="K16" s="767">
        <v>1</v>
      </c>
      <c r="L16" s="753">
        <v>1</v>
      </c>
      <c r="M16" s="754">
        <v>128.44000000000003</v>
      </c>
    </row>
    <row r="17" spans="1:13" ht="14.45" customHeight="1" x14ac:dyDescent="0.2">
      <c r="A17" s="748" t="s">
        <v>586</v>
      </c>
      <c r="B17" s="749" t="s">
        <v>1243</v>
      </c>
      <c r="C17" s="749" t="s">
        <v>1244</v>
      </c>
      <c r="D17" s="749" t="s">
        <v>1245</v>
      </c>
      <c r="E17" s="749" t="s">
        <v>1246</v>
      </c>
      <c r="F17" s="753"/>
      <c r="G17" s="753"/>
      <c r="H17" s="767">
        <v>0</v>
      </c>
      <c r="I17" s="753">
        <v>2</v>
      </c>
      <c r="J17" s="753">
        <v>280.24</v>
      </c>
      <c r="K17" s="767">
        <v>1</v>
      </c>
      <c r="L17" s="753">
        <v>2</v>
      </c>
      <c r="M17" s="754">
        <v>280.24</v>
      </c>
    </row>
    <row r="18" spans="1:13" ht="14.45" customHeight="1" x14ac:dyDescent="0.2">
      <c r="A18" s="748" t="s">
        <v>586</v>
      </c>
      <c r="B18" s="749" t="s">
        <v>1247</v>
      </c>
      <c r="C18" s="749" t="s">
        <v>1248</v>
      </c>
      <c r="D18" s="749" t="s">
        <v>1249</v>
      </c>
      <c r="E18" s="749" t="s">
        <v>1250</v>
      </c>
      <c r="F18" s="753"/>
      <c r="G18" s="753"/>
      <c r="H18" s="767">
        <v>0</v>
      </c>
      <c r="I18" s="753">
        <v>1</v>
      </c>
      <c r="J18" s="753">
        <v>97.76</v>
      </c>
      <c r="K18" s="767">
        <v>1</v>
      </c>
      <c r="L18" s="753">
        <v>1</v>
      </c>
      <c r="M18" s="754">
        <v>97.76</v>
      </c>
    </row>
    <row r="19" spans="1:13" ht="14.45" customHeight="1" x14ac:dyDescent="0.2">
      <c r="A19" s="748" t="s">
        <v>586</v>
      </c>
      <c r="B19" s="749" t="s">
        <v>1251</v>
      </c>
      <c r="C19" s="749" t="s">
        <v>1252</v>
      </c>
      <c r="D19" s="749" t="s">
        <v>738</v>
      </c>
      <c r="E19" s="749" t="s">
        <v>739</v>
      </c>
      <c r="F19" s="753"/>
      <c r="G19" s="753"/>
      <c r="H19" s="767">
        <v>0</v>
      </c>
      <c r="I19" s="753">
        <v>3</v>
      </c>
      <c r="J19" s="753">
        <v>121.09</v>
      </c>
      <c r="K19" s="767">
        <v>1</v>
      </c>
      <c r="L19" s="753">
        <v>3</v>
      </c>
      <c r="M19" s="754">
        <v>121.09</v>
      </c>
    </row>
    <row r="20" spans="1:13" ht="14.45" customHeight="1" x14ac:dyDescent="0.2">
      <c r="A20" s="748" t="s">
        <v>586</v>
      </c>
      <c r="B20" s="749" t="s">
        <v>1251</v>
      </c>
      <c r="C20" s="749" t="s">
        <v>1253</v>
      </c>
      <c r="D20" s="749" t="s">
        <v>736</v>
      </c>
      <c r="E20" s="749" t="s">
        <v>1254</v>
      </c>
      <c r="F20" s="753"/>
      <c r="G20" s="753"/>
      <c r="H20" s="767">
        <v>0</v>
      </c>
      <c r="I20" s="753">
        <v>3</v>
      </c>
      <c r="J20" s="753">
        <v>94.91</v>
      </c>
      <c r="K20" s="767">
        <v>1</v>
      </c>
      <c r="L20" s="753">
        <v>3</v>
      </c>
      <c r="M20" s="754">
        <v>94.91</v>
      </c>
    </row>
    <row r="21" spans="1:13" ht="14.45" customHeight="1" x14ac:dyDescent="0.2">
      <c r="A21" s="748" t="s">
        <v>586</v>
      </c>
      <c r="B21" s="749" t="s">
        <v>1255</v>
      </c>
      <c r="C21" s="749" t="s">
        <v>1256</v>
      </c>
      <c r="D21" s="749" t="s">
        <v>752</v>
      </c>
      <c r="E21" s="749" t="s">
        <v>1257</v>
      </c>
      <c r="F21" s="753"/>
      <c r="G21" s="753"/>
      <c r="H21" s="767">
        <v>0</v>
      </c>
      <c r="I21" s="753">
        <v>17</v>
      </c>
      <c r="J21" s="753">
        <v>688.8</v>
      </c>
      <c r="K21" s="767">
        <v>1</v>
      </c>
      <c r="L21" s="753">
        <v>17</v>
      </c>
      <c r="M21" s="754">
        <v>688.8</v>
      </c>
    </row>
    <row r="22" spans="1:13" ht="14.45" customHeight="1" x14ac:dyDescent="0.2">
      <c r="A22" s="748" t="s">
        <v>586</v>
      </c>
      <c r="B22" s="749" t="s">
        <v>1258</v>
      </c>
      <c r="C22" s="749" t="s">
        <v>1259</v>
      </c>
      <c r="D22" s="749" t="s">
        <v>1260</v>
      </c>
      <c r="E22" s="749" t="s">
        <v>655</v>
      </c>
      <c r="F22" s="753">
        <v>1</v>
      </c>
      <c r="G22" s="753">
        <v>26.140000000000004</v>
      </c>
      <c r="H22" s="767">
        <v>1</v>
      </c>
      <c r="I22" s="753"/>
      <c r="J22" s="753"/>
      <c r="K22" s="767">
        <v>0</v>
      </c>
      <c r="L22" s="753">
        <v>1</v>
      </c>
      <c r="M22" s="754">
        <v>26.140000000000004</v>
      </c>
    </row>
    <row r="23" spans="1:13" ht="14.45" customHeight="1" x14ac:dyDescent="0.2">
      <c r="A23" s="748" t="s">
        <v>586</v>
      </c>
      <c r="B23" s="749" t="s">
        <v>1261</v>
      </c>
      <c r="C23" s="749" t="s">
        <v>1262</v>
      </c>
      <c r="D23" s="749" t="s">
        <v>1263</v>
      </c>
      <c r="E23" s="749" t="s">
        <v>1264</v>
      </c>
      <c r="F23" s="753"/>
      <c r="G23" s="753"/>
      <c r="H23" s="767">
        <v>0</v>
      </c>
      <c r="I23" s="753">
        <v>1</v>
      </c>
      <c r="J23" s="753">
        <v>8.6599999999999984</v>
      </c>
      <c r="K23" s="767">
        <v>1</v>
      </c>
      <c r="L23" s="753">
        <v>1</v>
      </c>
      <c r="M23" s="754">
        <v>8.6599999999999984</v>
      </c>
    </row>
    <row r="24" spans="1:13" ht="14.45" customHeight="1" x14ac:dyDescent="0.2">
      <c r="A24" s="748" t="s">
        <v>586</v>
      </c>
      <c r="B24" s="749" t="s">
        <v>1265</v>
      </c>
      <c r="C24" s="749" t="s">
        <v>1266</v>
      </c>
      <c r="D24" s="749" t="s">
        <v>881</v>
      </c>
      <c r="E24" s="749" t="s">
        <v>1267</v>
      </c>
      <c r="F24" s="753"/>
      <c r="G24" s="753"/>
      <c r="H24" s="767">
        <v>0</v>
      </c>
      <c r="I24" s="753">
        <v>1</v>
      </c>
      <c r="J24" s="753">
        <v>368.25</v>
      </c>
      <c r="K24" s="767">
        <v>1</v>
      </c>
      <c r="L24" s="753">
        <v>1</v>
      </c>
      <c r="M24" s="754">
        <v>368.25</v>
      </c>
    </row>
    <row r="25" spans="1:13" ht="14.45" customHeight="1" x14ac:dyDescent="0.2">
      <c r="A25" s="748" t="s">
        <v>586</v>
      </c>
      <c r="B25" s="749" t="s">
        <v>1268</v>
      </c>
      <c r="C25" s="749" t="s">
        <v>1269</v>
      </c>
      <c r="D25" s="749" t="s">
        <v>1270</v>
      </c>
      <c r="E25" s="749" t="s">
        <v>1271</v>
      </c>
      <c r="F25" s="753"/>
      <c r="G25" s="753"/>
      <c r="H25" s="767">
        <v>0</v>
      </c>
      <c r="I25" s="753">
        <v>1</v>
      </c>
      <c r="J25" s="753">
        <v>60.289999999999992</v>
      </c>
      <c r="K25" s="767">
        <v>1</v>
      </c>
      <c r="L25" s="753">
        <v>1</v>
      </c>
      <c r="M25" s="754">
        <v>60.289999999999992</v>
      </c>
    </row>
    <row r="26" spans="1:13" ht="14.45" customHeight="1" x14ac:dyDescent="0.2">
      <c r="A26" s="748" t="s">
        <v>586</v>
      </c>
      <c r="B26" s="749" t="s">
        <v>1272</v>
      </c>
      <c r="C26" s="749" t="s">
        <v>1273</v>
      </c>
      <c r="D26" s="749" t="s">
        <v>1274</v>
      </c>
      <c r="E26" s="749" t="s">
        <v>1275</v>
      </c>
      <c r="F26" s="753"/>
      <c r="G26" s="753"/>
      <c r="H26" s="767">
        <v>0</v>
      </c>
      <c r="I26" s="753">
        <v>1</v>
      </c>
      <c r="J26" s="753">
        <v>158.97999999999999</v>
      </c>
      <c r="K26" s="767">
        <v>1</v>
      </c>
      <c r="L26" s="753">
        <v>1</v>
      </c>
      <c r="M26" s="754">
        <v>158.97999999999999</v>
      </c>
    </row>
    <row r="27" spans="1:13" ht="14.45" customHeight="1" x14ac:dyDescent="0.2">
      <c r="A27" s="748" t="s">
        <v>586</v>
      </c>
      <c r="B27" s="749" t="s">
        <v>1272</v>
      </c>
      <c r="C27" s="749" t="s">
        <v>1276</v>
      </c>
      <c r="D27" s="749" t="s">
        <v>1274</v>
      </c>
      <c r="E27" s="749" t="s">
        <v>1277</v>
      </c>
      <c r="F27" s="753"/>
      <c r="G27" s="753"/>
      <c r="H27" s="767">
        <v>0</v>
      </c>
      <c r="I27" s="753">
        <v>1</v>
      </c>
      <c r="J27" s="753">
        <v>683.61</v>
      </c>
      <c r="K27" s="767">
        <v>1</v>
      </c>
      <c r="L27" s="753">
        <v>1</v>
      </c>
      <c r="M27" s="754">
        <v>683.61</v>
      </c>
    </row>
    <row r="28" spans="1:13" ht="14.45" customHeight="1" x14ac:dyDescent="0.2">
      <c r="A28" s="748" t="s">
        <v>586</v>
      </c>
      <c r="B28" s="749" t="s">
        <v>1278</v>
      </c>
      <c r="C28" s="749" t="s">
        <v>1279</v>
      </c>
      <c r="D28" s="749" t="s">
        <v>1280</v>
      </c>
      <c r="E28" s="749" t="s">
        <v>1281</v>
      </c>
      <c r="F28" s="753"/>
      <c r="G28" s="753"/>
      <c r="H28" s="767">
        <v>0</v>
      </c>
      <c r="I28" s="753">
        <v>1</v>
      </c>
      <c r="J28" s="753">
        <v>69.289999999999992</v>
      </c>
      <c r="K28" s="767">
        <v>1</v>
      </c>
      <c r="L28" s="753">
        <v>1</v>
      </c>
      <c r="M28" s="754">
        <v>69.289999999999992</v>
      </c>
    </row>
    <row r="29" spans="1:13" ht="14.45" customHeight="1" x14ac:dyDescent="0.2">
      <c r="A29" s="748" t="s">
        <v>586</v>
      </c>
      <c r="B29" s="749" t="s">
        <v>1282</v>
      </c>
      <c r="C29" s="749" t="s">
        <v>1283</v>
      </c>
      <c r="D29" s="749" t="s">
        <v>901</v>
      </c>
      <c r="E29" s="749" t="s">
        <v>1284</v>
      </c>
      <c r="F29" s="753"/>
      <c r="G29" s="753"/>
      <c r="H29" s="767">
        <v>0</v>
      </c>
      <c r="I29" s="753">
        <v>20</v>
      </c>
      <c r="J29" s="753">
        <v>1298.5999999999999</v>
      </c>
      <c r="K29" s="767">
        <v>1</v>
      </c>
      <c r="L29" s="753">
        <v>20</v>
      </c>
      <c r="M29" s="754">
        <v>1298.5999999999999</v>
      </c>
    </row>
    <row r="30" spans="1:13" ht="14.45" customHeight="1" x14ac:dyDescent="0.2">
      <c r="A30" s="748" t="s">
        <v>586</v>
      </c>
      <c r="B30" s="749" t="s">
        <v>1285</v>
      </c>
      <c r="C30" s="749" t="s">
        <v>1286</v>
      </c>
      <c r="D30" s="749" t="s">
        <v>1287</v>
      </c>
      <c r="E30" s="749" t="s">
        <v>1288</v>
      </c>
      <c r="F30" s="753"/>
      <c r="G30" s="753"/>
      <c r="H30" s="767">
        <v>0</v>
      </c>
      <c r="I30" s="753">
        <v>3</v>
      </c>
      <c r="J30" s="753">
        <v>233.15999999999997</v>
      </c>
      <c r="K30" s="767">
        <v>1</v>
      </c>
      <c r="L30" s="753">
        <v>3</v>
      </c>
      <c r="M30" s="754">
        <v>233.15999999999997</v>
      </c>
    </row>
    <row r="31" spans="1:13" ht="14.45" customHeight="1" x14ac:dyDescent="0.2">
      <c r="A31" s="748" t="s">
        <v>586</v>
      </c>
      <c r="B31" s="749" t="s">
        <v>1285</v>
      </c>
      <c r="C31" s="749" t="s">
        <v>1289</v>
      </c>
      <c r="D31" s="749" t="s">
        <v>1287</v>
      </c>
      <c r="E31" s="749" t="s">
        <v>1290</v>
      </c>
      <c r="F31" s="753"/>
      <c r="G31" s="753"/>
      <c r="H31" s="767">
        <v>0</v>
      </c>
      <c r="I31" s="753">
        <v>1</v>
      </c>
      <c r="J31" s="753">
        <v>61.109999999999978</v>
      </c>
      <c r="K31" s="767">
        <v>1</v>
      </c>
      <c r="L31" s="753">
        <v>1</v>
      </c>
      <c r="M31" s="754">
        <v>61.109999999999978</v>
      </c>
    </row>
    <row r="32" spans="1:13" ht="14.45" customHeight="1" x14ac:dyDescent="0.2">
      <c r="A32" s="748" t="s">
        <v>586</v>
      </c>
      <c r="B32" s="749" t="s">
        <v>1285</v>
      </c>
      <c r="C32" s="749" t="s">
        <v>1291</v>
      </c>
      <c r="D32" s="749" t="s">
        <v>1287</v>
      </c>
      <c r="E32" s="749" t="s">
        <v>1292</v>
      </c>
      <c r="F32" s="753"/>
      <c r="G32" s="753"/>
      <c r="H32" s="767">
        <v>0</v>
      </c>
      <c r="I32" s="753">
        <v>1</v>
      </c>
      <c r="J32" s="753">
        <v>78.5</v>
      </c>
      <c r="K32" s="767">
        <v>1</v>
      </c>
      <c r="L32" s="753">
        <v>1</v>
      </c>
      <c r="M32" s="754">
        <v>78.5</v>
      </c>
    </row>
    <row r="33" spans="1:13" ht="14.45" customHeight="1" x14ac:dyDescent="0.2">
      <c r="A33" s="748" t="s">
        <v>586</v>
      </c>
      <c r="B33" s="749" t="s">
        <v>1293</v>
      </c>
      <c r="C33" s="749" t="s">
        <v>1294</v>
      </c>
      <c r="D33" s="749" t="s">
        <v>1295</v>
      </c>
      <c r="E33" s="749" t="s">
        <v>1296</v>
      </c>
      <c r="F33" s="753"/>
      <c r="G33" s="753"/>
      <c r="H33" s="767">
        <v>0</v>
      </c>
      <c r="I33" s="753">
        <v>9.1</v>
      </c>
      <c r="J33" s="753">
        <v>25982.167000000001</v>
      </c>
      <c r="K33" s="767">
        <v>1</v>
      </c>
      <c r="L33" s="753">
        <v>9.1</v>
      </c>
      <c r="M33" s="754">
        <v>25982.167000000001</v>
      </c>
    </row>
    <row r="34" spans="1:13" ht="14.45" customHeight="1" x14ac:dyDescent="0.2">
      <c r="A34" s="748" t="s">
        <v>586</v>
      </c>
      <c r="B34" s="749" t="s">
        <v>1297</v>
      </c>
      <c r="C34" s="749" t="s">
        <v>1298</v>
      </c>
      <c r="D34" s="749" t="s">
        <v>1016</v>
      </c>
      <c r="E34" s="749" t="s">
        <v>1299</v>
      </c>
      <c r="F34" s="753"/>
      <c r="G34" s="753"/>
      <c r="H34" s="767">
        <v>0</v>
      </c>
      <c r="I34" s="753">
        <v>210</v>
      </c>
      <c r="J34" s="753">
        <v>24038.390000000003</v>
      </c>
      <c r="K34" s="767">
        <v>1</v>
      </c>
      <c r="L34" s="753">
        <v>210</v>
      </c>
      <c r="M34" s="754">
        <v>24038.390000000003</v>
      </c>
    </row>
    <row r="35" spans="1:13" ht="14.45" customHeight="1" x14ac:dyDescent="0.2">
      <c r="A35" s="748" t="s">
        <v>586</v>
      </c>
      <c r="B35" s="749" t="s">
        <v>1300</v>
      </c>
      <c r="C35" s="749" t="s">
        <v>1301</v>
      </c>
      <c r="D35" s="749" t="s">
        <v>1302</v>
      </c>
      <c r="E35" s="749" t="s">
        <v>874</v>
      </c>
      <c r="F35" s="753"/>
      <c r="G35" s="753"/>
      <c r="H35" s="767">
        <v>0</v>
      </c>
      <c r="I35" s="753">
        <v>16.2</v>
      </c>
      <c r="J35" s="753">
        <v>7462.619999999999</v>
      </c>
      <c r="K35" s="767">
        <v>1</v>
      </c>
      <c r="L35" s="753">
        <v>16.2</v>
      </c>
      <c r="M35" s="754">
        <v>7462.619999999999</v>
      </c>
    </row>
    <row r="36" spans="1:13" ht="14.45" customHeight="1" x14ac:dyDescent="0.2">
      <c r="A36" s="748" t="s">
        <v>586</v>
      </c>
      <c r="B36" s="749" t="s">
        <v>1303</v>
      </c>
      <c r="C36" s="749" t="s">
        <v>1304</v>
      </c>
      <c r="D36" s="749" t="s">
        <v>1305</v>
      </c>
      <c r="E36" s="749" t="s">
        <v>659</v>
      </c>
      <c r="F36" s="753"/>
      <c r="G36" s="753"/>
      <c r="H36" s="767">
        <v>0</v>
      </c>
      <c r="I36" s="753">
        <v>10</v>
      </c>
      <c r="J36" s="753">
        <v>1156.8100000000002</v>
      </c>
      <c r="K36" s="767">
        <v>1</v>
      </c>
      <c r="L36" s="753">
        <v>10</v>
      </c>
      <c r="M36" s="754">
        <v>1156.8100000000002</v>
      </c>
    </row>
    <row r="37" spans="1:13" ht="14.45" customHeight="1" x14ac:dyDescent="0.2">
      <c r="A37" s="748" t="s">
        <v>586</v>
      </c>
      <c r="B37" s="749" t="s">
        <v>1303</v>
      </c>
      <c r="C37" s="749" t="s">
        <v>1306</v>
      </c>
      <c r="D37" s="749" t="s">
        <v>1307</v>
      </c>
      <c r="E37" s="749" t="s">
        <v>1308</v>
      </c>
      <c r="F37" s="753"/>
      <c r="G37" s="753"/>
      <c r="H37" s="767">
        <v>0</v>
      </c>
      <c r="I37" s="753">
        <v>1.5</v>
      </c>
      <c r="J37" s="753">
        <v>794.86500000000012</v>
      </c>
      <c r="K37" s="767">
        <v>1</v>
      </c>
      <c r="L37" s="753">
        <v>1.5</v>
      </c>
      <c r="M37" s="754">
        <v>794.86500000000012</v>
      </c>
    </row>
    <row r="38" spans="1:13" ht="14.45" customHeight="1" x14ac:dyDescent="0.2">
      <c r="A38" s="748" t="s">
        <v>586</v>
      </c>
      <c r="B38" s="749" t="s">
        <v>1303</v>
      </c>
      <c r="C38" s="749" t="s">
        <v>1309</v>
      </c>
      <c r="D38" s="749" t="s">
        <v>1307</v>
      </c>
      <c r="E38" s="749" t="s">
        <v>1310</v>
      </c>
      <c r="F38" s="753"/>
      <c r="G38" s="753"/>
      <c r="H38" s="767">
        <v>0</v>
      </c>
      <c r="I38" s="753">
        <v>4.2</v>
      </c>
      <c r="J38" s="753">
        <v>603.37199999999996</v>
      </c>
      <c r="K38" s="767">
        <v>1</v>
      </c>
      <c r="L38" s="753">
        <v>4.2</v>
      </c>
      <c r="M38" s="754">
        <v>603.37199999999996</v>
      </c>
    </row>
    <row r="39" spans="1:13" ht="14.45" customHeight="1" x14ac:dyDescent="0.2">
      <c r="A39" s="748" t="s">
        <v>586</v>
      </c>
      <c r="B39" s="749" t="s">
        <v>1311</v>
      </c>
      <c r="C39" s="749" t="s">
        <v>1312</v>
      </c>
      <c r="D39" s="749" t="s">
        <v>1313</v>
      </c>
      <c r="E39" s="749" t="s">
        <v>1314</v>
      </c>
      <c r="F39" s="753">
        <v>44</v>
      </c>
      <c r="G39" s="753">
        <v>1470.92</v>
      </c>
      <c r="H39" s="767">
        <v>1</v>
      </c>
      <c r="I39" s="753"/>
      <c r="J39" s="753"/>
      <c r="K39" s="767">
        <v>0</v>
      </c>
      <c r="L39" s="753">
        <v>44</v>
      </c>
      <c r="M39" s="754">
        <v>1470.92</v>
      </c>
    </row>
    <row r="40" spans="1:13" ht="14.45" customHeight="1" x14ac:dyDescent="0.2">
      <c r="A40" s="748" t="s">
        <v>586</v>
      </c>
      <c r="B40" s="749" t="s">
        <v>1315</v>
      </c>
      <c r="C40" s="749" t="s">
        <v>1316</v>
      </c>
      <c r="D40" s="749" t="s">
        <v>1317</v>
      </c>
      <c r="E40" s="749" t="s">
        <v>1067</v>
      </c>
      <c r="F40" s="753">
        <v>6</v>
      </c>
      <c r="G40" s="753">
        <v>6699</v>
      </c>
      <c r="H40" s="767">
        <v>1</v>
      </c>
      <c r="I40" s="753"/>
      <c r="J40" s="753"/>
      <c r="K40" s="767">
        <v>0</v>
      </c>
      <c r="L40" s="753">
        <v>6</v>
      </c>
      <c r="M40" s="754">
        <v>6699</v>
      </c>
    </row>
    <row r="41" spans="1:13" ht="14.45" customHeight="1" x14ac:dyDescent="0.2">
      <c r="A41" s="748" t="s">
        <v>586</v>
      </c>
      <c r="B41" s="749" t="s">
        <v>1315</v>
      </c>
      <c r="C41" s="749" t="s">
        <v>1318</v>
      </c>
      <c r="D41" s="749" t="s">
        <v>1066</v>
      </c>
      <c r="E41" s="749" t="s">
        <v>1067</v>
      </c>
      <c r="F41" s="753"/>
      <c r="G41" s="753"/>
      <c r="H41" s="767">
        <v>0</v>
      </c>
      <c r="I41" s="753">
        <v>0.8</v>
      </c>
      <c r="J41" s="753">
        <v>660.06400000000008</v>
      </c>
      <c r="K41" s="767">
        <v>1</v>
      </c>
      <c r="L41" s="753">
        <v>0.8</v>
      </c>
      <c r="M41" s="754">
        <v>660.06400000000008</v>
      </c>
    </row>
    <row r="42" spans="1:13" ht="14.45" customHeight="1" x14ac:dyDescent="0.2">
      <c r="A42" s="748" t="s">
        <v>586</v>
      </c>
      <c r="B42" s="749" t="s">
        <v>1315</v>
      </c>
      <c r="C42" s="749" t="s">
        <v>1319</v>
      </c>
      <c r="D42" s="749" t="s">
        <v>1320</v>
      </c>
      <c r="E42" s="749" t="s">
        <v>1067</v>
      </c>
      <c r="F42" s="753">
        <v>14.1</v>
      </c>
      <c r="G42" s="753">
        <v>22950.764999999999</v>
      </c>
      <c r="H42" s="767">
        <v>1</v>
      </c>
      <c r="I42" s="753"/>
      <c r="J42" s="753"/>
      <c r="K42" s="767">
        <v>0</v>
      </c>
      <c r="L42" s="753">
        <v>14.1</v>
      </c>
      <c r="M42" s="754">
        <v>22950.764999999999</v>
      </c>
    </row>
    <row r="43" spans="1:13" ht="14.45" customHeight="1" x14ac:dyDescent="0.2">
      <c r="A43" s="748" t="s">
        <v>586</v>
      </c>
      <c r="B43" s="749" t="s">
        <v>1321</v>
      </c>
      <c r="C43" s="749" t="s">
        <v>1322</v>
      </c>
      <c r="D43" s="749" t="s">
        <v>652</v>
      </c>
      <c r="E43" s="749" t="s">
        <v>653</v>
      </c>
      <c r="F43" s="753">
        <v>2</v>
      </c>
      <c r="G43" s="753">
        <v>184.79999999999998</v>
      </c>
      <c r="H43" s="767">
        <v>1</v>
      </c>
      <c r="I43" s="753"/>
      <c r="J43" s="753"/>
      <c r="K43" s="767">
        <v>0</v>
      </c>
      <c r="L43" s="753">
        <v>2</v>
      </c>
      <c r="M43" s="754">
        <v>184.79999999999998</v>
      </c>
    </row>
    <row r="44" spans="1:13" ht="14.45" customHeight="1" x14ac:dyDescent="0.2">
      <c r="A44" s="748" t="s">
        <v>586</v>
      </c>
      <c r="B44" s="749" t="s">
        <v>1323</v>
      </c>
      <c r="C44" s="749" t="s">
        <v>1324</v>
      </c>
      <c r="D44" s="749" t="s">
        <v>1325</v>
      </c>
      <c r="E44" s="749" t="s">
        <v>1326</v>
      </c>
      <c r="F44" s="753"/>
      <c r="G44" s="753"/>
      <c r="H44" s="767">
        <v>0</v>
      </c>
      <c r="I44" s="753">
        <v>2</v>
      </c>
      <c r="J44" s="753">
        <v>83.45999999999998</v>
      </c>
      <c r="K44" s="767">
        <v>1</v>
      </c>
      <c r="L44" s="753">
        <v>2</v>
      </c>
      <c r="M44" s="754">
        <v>83.45999999999998</v>
      </c>
    </row>
    <row r="45" spans="1:13" ht="14.45" customHeight="1" x14ac:dyDescent="0.2">
      <c r="A45" s="748" t="s">
        <v>586</v>
      </c>
      <c r="B45" s="749" t="s">
        <v>1327</v>
      </c>
      <c r="C45" s="749" t="s">
        <v>1328</v>
      </c>
      <c r="D45" s="749" t="s">
        <v>1329</v>
      </c>
      <c r="E45" s="749" t="s">
        <v>1330</v>
      </c>
      <c r="F45" s="753"/>
      <c r="G45" s="753"/>
      <c r="H45" s="767">
        <v>0</v>
      </c>
      <c r="I45" s="753">
        <v>3.9</v>
      </c>
      <c r="J45" s="753">
        <v>597.63</v>
      </c>
      <c r="K45" s="767">
        <v>1</v>
      </c>
      <c r="L45" s="753">
        <v>3.9</v>
      </c>
      <c r="M45" s="754">
        <v>597.63</v>
      </c>
    </row>
    <row r="46" spans="1:13" ht="14.45" customHeight="1" x14ac:dyDescent="0.2">
      <c r="A46" s="748" t="s">
        <v>586</v>
      </c>
      <c r="B46" s="749" t="s">
        <v>1327</v>
      </c>
      <c r="C46" s="749" t="s">
        <v>1331</v>
      </c>
      <c r="D46" s="749" t="s">
        <v>1329</v>
      </c>
      <c r="E46" s="749" t="s">
        <v>1332</v>
      </c>
      <c r="F46" s="753"/>
      <c r="G46" s="753"/>
      <c r="H46" s="767">
        <v>0</v>
      </c>
      <c r="I46" s="753">
        <v>43.5</v>
      </c>
      <c r="J46" s="753">
        <v>11467.5</v>
      </c>
      <c r="K46" s="767">
        <v>1</v>
      </c>
      <c r="L46" s="753">
        <v>43.5</v>
      </c>
      <c r="M46" s="754">
        <v>11467.5</v>
      </c>
    </row>
    <row r="47" spans="1:13" ht="14.45" customHeight="1" x14ac:dyDescent="0.2">
      <c r="A47" s="748" t="s">
        <v>586</v>
      </c>
      <c r="B47" s="749" t="s">
        <v>1333</v>
      </c>
      <c r="C47" s="749" t="s">
        <v>1334</v>
      </c>
      <c r="D47" s="749" t="s">
        <v>1335</v>
      </c>
      <c r="E47" s="749" t="s">
        <v>1336</v>
      </c>
      <c r="F47" s="753">
        <v>23.2</v>
      </c>
      <c r="G47" s="753">
        <v>8585.2055000000018</v>
      </c>
      <c r="H47" s="767">
        <v>1</v>
      </c>
      <c r="I47" s="753"/>
      <c r="J47" s="753"/>
      <c r="K47" s="767">
        <v>0</v>
      </c>
      <c r="L47" s="753">
        <v>23.2</v>
      </c>
      <c r="M47" s="754">
        <v>8585.2055000000018</v>
      </c>
    </row>
    <row r="48" spans="1:13" ht="14.45" customHeight="1" x14ac:dyDescent="0.2">
      <c r="A48" s="748" t="s">
        <v>586</v>
      </c>
      <c r="B48" s="749" t="s">
        <v>1333</v>
      </c>
      <c r="C48" s="749" t="s">
        <v>1337</v>
      </c>
      <c r="D48" s="749" t="s">
        <v>1072</v>
      </c>
      <c r="E48" s="749" t="s">
        <v>1073</v>
      </c>
      <c r="F48" s="753"/>
      <c r="G48" s="753"/>
      <c r="H48" s="767">
        <v>0</v>
      </c>
      <c r="I48" s="753">
        <v>1.8</v>
      </c>
      <c r="J48" s="753">
        <v>678.45600000000002</v>
      </c>
      <c r="K48" s="767">
        <v>1</v>
      </c>
      <c r="L48" s="753">
        <v>1.8</v>
      </c>
      <c r="M48" s="754">
        <v>678.45600000000002</v>
      </c>
    </row>
    <row r="49" spans="1:13" ht="14.45" customHeight="1" x14ac:dyDescent="0.2">
      <c r="A49" s="748" t="s">
        <v>586</v>
      </c>
      <c r="B49" s="749" t="s">
        <v>1338</v>
      </c>
      <c r="C49" s="749" t="s">
        <v>1339</v>
      </c>
      <c r="D49" s="749" t="s">
        <v>1340</v>
      </c>
      <c r="E49" s="749" t="s">
        <v>1341</v>
      </c>
      <c r="F49" s="753"/>
      <c r="G49" s="753"/>
      <c r="H49" s="767">
        <v>0</v>
      </c>
      <c r="I49" s="753">
        <v>3</v>
      </c>
      <c r="J49" s="753">
        <v>18871.210000000006</v>
      </c>
      <c r="K49" s="767">
        <v>1</v>
      </c>
      <c r="L49" s="753">
        <v>3</v>
      </c>
      <c r="M49" s="754">
        <v>18871.210000000006</v>
      </c>
    </row>
    <row r="50" spans="1:13" ht="14.45" customHeight="1" x14ac:dyDescent="0.2">
      <c r="A50" s="748" t="s">
        <v>586</v>
      </c>
      <c r="B50" s="749" t="s">
        <v>1338</v>
      </c>
      <c r="C50" s="749" t="s">
        <v>1342</v>
      </c>
      <c r="D50" s="749" t="s">
        <v>1089</v>
      </c>
      <c r="E50" s="749" t="s">
        <v>1343</v>
      </c>
      <c r="F50" s="753"/>
      <c r="G50" s="753"/>
      <c r="H50" s="767">
        <v>0</v>
      </c>
      <c r="I50" s="753">
        <v>1.4</v>
      </c>
      <c r="J50" s="753">
        <v>1588.8320000000001</v>
      </c>
      <c r="K50" s="767">
        <v>1</v>
      </c>
      <c r="L50" s="753">
        <v>1.4</v>
      </c>
      <c r="M50" s="754">
        <v>1588.8320000000001</v>
      </c>
    </row>
    <row r="51" spans="1:13" ht="14.45" customHeight="1" x14ac:dyDescent="0.2">
      <c r="A51" s="748" t="s">
        <v>586</v>
      </c>
      <c r="B51" s="749" t="s">
        <v>1344</v>
      </c>
      <c r="C51" s="749" t="s">
        <v>1345</v>
      </c>
      <c r="D51" s="749" t="s">
        <v>1346</v>
      </c>
      <c r="E51" s="749" t="s">
        <v>1347</v>
      </c>
      <c r="F51" s="753"/>
      <c r="G51" s="753"/>
      <c r="H51" s="767">
        <v>0</v>
      </c>
      <c r="I51" s="753">
        <v>6.2</v>
      </c>
      <c r="J51" s="753">
        <v>1227.5999999999999</v>
      </c>
      <c r="K51" s="767">
        <v>1</v>
      </c>
      <c r="L51" s="753">
        <v>6.2</v>
      </c>
      <c r="M51" s="754">
        <v>1227.5999999999999</v>
      </c>
    </row>
    <row r="52" spans="1:13" ht="14.45" customHeight="1" x14ac:dyDescent="0.2">
      <c r="A52" s="748" t="s">
        <v>586</v>
      </c>
      <c r="B52" s="749" t="s">
        <v>1344</v>
      </c>
      <c r="C52" s="749" t="s">
        <v>1348</v>
      </c>
      <c r="D52" s="749" t="s">
        <v>1346</v>
      </c>
      <c r="E52" s="749" t="s">
        <v>1349</v>
      </c>
      <c r="F52" s="753"/>
      <c r="G52" s="753"/>
      <c r="H52" s="767">
        <v>0</v>
      </c>
      <c r="I52" s="753">
        <v>0.7</v>
      </c>
      <c r="J52" s="753">
        <v>206.35999999999999</v>
      </c>
      <c r="K52" s="767">
        <v>1</v>
      </c>
      <c r="L52" s="753">
        <v>0.7</v>
      </c>
      <c r="M52" s="754">
        <v>206.35999999999999</v>
      </c>
    </row>
    <row r="53" spans="1:13" ht="14.45" customHeight="1" x14ac:dyDescent="0.2">
      <c r="A53" s="748" t="s">
        <v>586</v>
      </c>
      <c r="B53" s="749" t="s">
        <v>1344</v>
      </c>
      <c r="C53" s="749" t="s">
        <v>1350</v>
      </c>
      <c r="D53" s="749" t="s">
        <v>1351</v>
      </c>
      <c r="E53" s="749" t="s">
        <v>1352</v>
      </c>
      <c r="F53" s="753"/>
      <c r="G53" s="753"/>
      <c r="H53" s="767">
        <v>0</v>
      </c>
      <c r="I53" s="753">
        <v>4</v>
      </c>
      <c r="J53" s="753">
        <v>8448.7899999999991</v>
      </c>
      <c r="K53" s="767">
        <v>1</v>
      </c>
      <c r="L53" s="753">
        <v>4</v>
      </c>
      <c r="M53" s="754">
        <v>8448.7899999999991</v>
      </c>
    </row>
    <row r="54" spans="1:13" ht="14.45" customHeight="1" x14ac:dyDescent="0.2">
      <c r="A54" s="748" t="s">
        <v>586</v>
      </c>
      <c r="B54" s="749" t="s">
        <v>1353</v>
      </c>
      <c r="C54" s="749" t="s">
        <v>1354</v>
      </c>
      <c r="D54" s="749" t="s">
        <v>1355</v>
      </c>
      <c r="E54" s="749" t="s">
        <v>1356</v>
      </c>
      <c r="F54" s="753">
        <v>38</v>
      </c>
      <c r="G54" s="753">
        <v>23219.519999999997</v>
      </c>
      <c r="H54" s="767">
        <v>1</v>
      </c>
      <c r="I54" s="753"/>
      <c r="J54" s="753"/>
      <c r="K54" s="767">
        <v>0</v>
      </c>
      <c r="L54" s="753">
        <v>38</v>
      </c>
      <c r="M54" s="754">
        <v>23219.519999999997</v>
      </c>
    </row>
    <row r="55" spans="1:13" ht="14.45" customHeight="1" x14ac:dyDescent="0.2">
      <c r="A55" s="748" t="s">
        <v>586</v>
      </c>
      <c r="B55" s="749" t="s">
        <v>1357</v>
      </c>
      <c r="C55" s="749" t="s">
        <v>1358</v>
      </c>
      <c r="D55" s="749" t="s">
        <v>1359</v>
      </c>
      <c r="E55" s="749" t="s">
        <v>1360</v>
      </c>
      <c r="F55" s="753"/>
      <c r="G55" s="753"/>
      <c r="H55" s="767">
        <v>0</v>
      </c>
      <c r="I55" s="753">
        <v>8</v>
      </c>
      <c r="J55" s="753">
        <v>8809.68</v>
      </c>
      <c r="K55" s="767">
        <v>1</v>
      </c>
      <c r="L55" s="753">
        <v>8</v>
      </c>
      <c r="M55" s="754">
        <v>8809.68</v>
      </c>
    </row>
    <row r="56" spans="1:13" ht="14.45" customHeight="1" x14ac:dyDescent="0.2">
      <c r="A56" s="748" t="s">
        <v>586</v>
      </c>
      <c r="B56" s="749" t="s">
        <v>1361</v>
      </c>
      <c r="C56" s="749" t="s">
        <v>1362</v>
      </c>
      <c r="D56" s="749" t="s">
        <v>629</v>
      </c>
      <c r="E56" s="749" t="s">
        <v>630</v>
      </c>
      <c r="F56" s="753"/>
      <c r="G56" s="753"/>
      <c r="H56" s="767">
        <v>0</v>
      </c>
      <c r="I56" s="753">
        <v>1</v>
      </c>
      <c r="J56" s="753">
        <v>53.94</v>
      </c>
      <c r="K56" s="767">
        <v>1</v>
      </c>
      <c r="L56" s="753">
        <v>1</v>
      </c>
      <c r="M56" s="754">
        <v>53.94</v>
      </c>
    </row>
    <row r="57" spans="1:13" ht="14.45" customHeight="1" x14ac:dyDescent="0.2">
      <c r="A57" s="748" t="s">
        <v>586</v>
      </c>
      <c r="B57" s="749" t="s">
        <v>1363</v>
      </c>
      <c r="C57" s="749" t="s">
        <v>1364</v>
      </c>
      <c r="D57" s="749" t="s">
        <v>1365</v>
      </c>
      <c r="E57" s="749" t="s">
        <v>1366</v>
      </c>
      <c r="F57" s="753"/>
      <c r="G57" s="753"/>
      <c r="H57" s="767">
        <v>0</v>
      </c>
      <c r="I57" s="753">
        <v>3</v>
      </c>
      <c r="J57" s="753">
        <v>1106.25</v>
      </c>
      <c r="K57" s="767">
        <v>1</v>
      </c>
      <c r="L57" s="753">
        <v>3</v>
      </c>
      <c r="M57" s="754">
        <v>1106.25</v>
      </c>
    </row>
    <row r="58" spans="1:13" ht="14.45" customHeight="1" x14ac:dyDescent="0.2">
      <c r="A58" s="748" t="s">
        <v>586</v>
      </c>
      <c r="B58" s="749" t="s">
        <v>1363</v>
      </c>
      <c r="C58" s="749" t="s">
        <v>1367</v>
      </c>
      <c r="D58" s="749" t="s">
        <v>1365</v>
      </c>
      <c r="E58" s="749" t="s">
        <v>1368</v>
      </c>
      <c r="F58" s="753"/>
      <c r="G58" s="753"/>
      <c r="H58" s="767">
        <v>0</v>
      </c>
      <c r="I58" s="753">
        <v>1</v>
      </c>
      <c r="J58" s="753">
        <v>774.50999999999976</v>
      </c>
      <c r="K58" s="767">
        <v>1</v>
      </c>
      <c r="L58" s="753">
        <v>1</v>
      </c>
      <c r="M58" s="754">
        <v>774.50999999999976</v>
      </c>
    </row>
    <row r="59" spans="1:13" ht="14.45" customHeight="1" x14ac:dyDescent="0.2">
      <c r="A59" s="748" t="s">
        <v>586</v>
      </c>
      <c r="B59" s="749" t="s">
        <v>1369</v>
      </c>
      <c r="C59" s="749" t="s">
        <v>1370</v>
      </c>
      <c r="D59" s="749" t="s">
        <v>829</v>
      </c>
      <c r="E59" s="749" t="s">
        <v>832</v>
      </c>
      <c r="F59" s="753">
        <v>4</v>
      </c>
      <c r="G59" s="753">
        <v>291.79999999999995</v>
      </c>
      <c r="H59" s="767">
        <v>1</v>
      </c>
      <c r="I59" s="753"/>
      <c r="J59" s="753"/>
      <c r="K59" s="767">
        <v>0</v>
      </c>
      <c r="L59" s="753">
        <v>4</v>
      </c>
      <c r="M59" s="754">
        <v>291.79999999999995</v>
      </c>
    </row>
    <row r="60" spans="1:13" ht="14.45" customHeight="1" x14ac:dyDescent="0.2">
      <c r="A60" s="748" t="s">
        <v>586</v>
      </c>
      <c r="B60" s="749" t="s">
        <v>1369</v>
      </c>
      <c r="C60" s="749" t="s">
        <v>1371</v>
      </c>
      <c r="D60" s="749" t="s">
        <v>829</v>
      </c>
      <c r="E60" s="749" t="s">
        <v>830</v>
      </c>
      <c r="F60" s="753">
        <v>2</v>
      </c>
      <c r="G60" s="753">
        <v>387.08000000000004</v>
      </c>
      <c r="H60" s="767">
        <v>1</v>
      </c>
      <c r="I60" s="753"/>
      <c r="J60" s="753"/>
      <c r="K60" s="767">
        <v>0</v>
      </c>
      <c r="L60" s="753">
        <v>2</v>
      </c>
      <c r="M60" s="754">
        <v>387.08000000000004</v>
      </c>
    </row>
    <row r="61" spans="1:13" ht="14.45" customHeight="1" x14ac:dyDescent="0.2">
      <c r="A61" s="748" t="s">
        <v>586</v>
      </c>
      <c r="B61" s="749" t="s">
        <v>1369</v>
      </c>
      <c r="C61" s="749" t="s">
        <v>1372</v>
      </c>
      <c r="D61" s="749" t="s">
        <v>850</v>
      </c>
      <c r="E61" s="749" t="s">
        <v>852</v>
      </c>
      <c r="F61" s="753"/>
      <c r="G61" s="753"/>
      <c r="H61" s="767">
        <v>0</v>
      </c>
      <c r="I61" s="753">
        <v>37</v>
      </c>
      <c r="J61" s="753">
        <v>1241.633</v>
      </c>
      <c r="K61" s="767">
        <v>1</v>
      </c>
      <c r="L61" s="753">
        <v>37</v>
      </c>
      <c r="M61" s="754">
        <v>1241.633</v>
      </c>
    </row>
    <row r="62" spans="1:13" ht="14.45" customHeight="1" x14ac:dyDescent="0.2">
      <c r="A62" s="748" t="s">
        <v>586</v>
      </c>
      <c r="B62" s="749" t="s">
        <v>1369</v>
      </c>
      <c r="C62" s="749" t="s">
        <v>1373</v>
      </c>
      <c r="D62" s="749" t="s">
        <v>850</v>
      </c>
      <c r="E62" s="749" t="s">
        <v>1374</v>
      </c>
      <c r="F62" s="753"/>
      <c r="G62" s="753"/>
      <c r="H62" s="767">
        <v>0</v>
      </c>
      <c r="I62" s="753">
        <v>7</v>
      </c>
      <c r="J62" s="753">
        <v>354.47999999999996</v>
      </c>
      <c r="K62" s="767">
        <v>1</v>
      </c>
      <c r="L62" s="753">
        <v>7</v>
      </c>
      <c r="M62" s="754">
        <v>354.47999999999996</v>
      </c>
    </row>
    <row r="63" spans="1:13" ht="14.45" customHeight="1" x14ac:dyDescent="0.2">
      <c r="A63" s="748" t="s">
        <v>586</v>
      </c>
      <c r="B63" s="749" t="s">
        <v>1369</v>
      </c>
      <c r="C63" s="749" t="s">
        <v>1375</v>
      </c>
      <c r="D63" s="749" t="s">
        <v>850</v>
      </c>
      <c r="E63" s="749" t="s">
        <v>1376</v>
      </c>
      <c r="F63" s="753"/>
      <c r="G63" s="753"/>
      <c r="H63" s="767">
        <v>0</v>
      </c>
      <c r="I63" s="753">
        <v>59</v>
      </c>
      <c r="J63" s="753">
        <v>2987.7599999999993</v>
      </c>
      <c r="K63" s="767">
        <v>1</v>
      </c>
      <c r="L63" s="753">
        <v>59</v>
      </c>
      <c r="M63" s="754">
        <v>2987.7599999999993</v>
      </c>
    </row>
    <row r="64" spans="1:13" ht="14.45" customHeight="1" x14ac:dyDescent="0.2">
      <c r="A64" s="748" t="s">
        <v>586</v>
      </c>
      <c r="B64" s="749" t="s">
        <v>1377</v>
      </c>
      <c r="C64" s="749" t="s">
        <v>1378</v>
      </c>
      <c r="D64" s="749" t="s">
        <v>1379</v>
      </c>
      <c r="E64" s="749" t="s">
        <v>1380</v>
      </c>
      <c r="F64" s="753"/>
      <c r="G64" s="753"/>
      <c r="H64" s="767">
        <v>0</v>
      </c>
      <c r="I64" s="753">
        <v>9</v>
      </c>
      <c r="J64" s="753">
        <v>1958</v>
      </c>
      <c r="K64" s="767">
        <v>1</v>
      </c>
      <c r="L64" s="753">
        <v>9</v>
      </c>
      <c r="M64" s="754">
        <v>1958</v>
      </c>
    </row>
    <row r="65" spans="1:13" ht="14.45" customHeight="1" x14ac:dyDescent="0.2">
      <c r="A65" s="748" t="s">
        <v>586</v>
      </c>
      <c r="B65" s="749" t="s">
        <v>1381</v>
      </c>
      <c r="C65" s="749" t="s">
        <v>1382</v>
      </c>
      <c r="D65" s="749" t="s">
        <v>1383</v>
      </c>
      <c r="E65" s="749" t="s">
        <v>1384</v>
      </c>
      <c r="F65" s="753"/>
      <c r="G65" s="753"/>
      <c r="H65" s="767">
        <v>0</v>
      </c>
      <c r="I65" s="753">
        <v>1</v>
      </c>
      <c r="J65" s="753">
        <v>125.39</v>
      </c>
      <c r="K65" s="767">
        <v>1</v>
      </c>
      <c r="L65" s="753">
        <v>1</v>
      </c>
      <c r="M65" s="754">
        <v>125.39</v>
      </c>
    </row>
    <row r="66" spans="1:13" ht="14.45" customHeight="1" x14ac:dyDescent="0.2">
      <c r="A66" s="748" t="s">
        <v>586</v>
      </c>
      <c r="B66" s="749" t="s">
        <v>1385</v>
      </c>
      <c r="C66" s="749" t="s">
        <v>1386</v>
      </c>
      <c r="D66" s="749" t="s">
        <v>1387</v>
      </c>
      <c r="E66" s="749" t="s">
        <v>1388</v>
      </c>
      <c r="F66" s="753"/>
      <c r="G66" s="753"/>
      <c r="H66" s="767">
        <v>0</v>
      </c>
      <c r="I66" s="753">
        <v>1</v>
      </c>
      <c r="J66" s="753">
        <v>114.18</v>
      </c>
      <c r="K66" s="767">
        <v>1</v>
      </c>
      <c r="L66" s="753">
        <v>1</v>
      </c>
      <c r="M66" s="754">
        <v>114.18</v>
      </c>
    </row>
    <row r="67" spans="1:13" ht="14.45" customHeight="1" x14ac:dyDescent="0.2">
      <c r="A67" s="748" t="s">
        <v>586</v>
      </c>
      <c r="B67" s="749" t="s">
        <v>1389</v>
      </c>
      <c r="C67" s="749" t="s">
        <v>1390</v>
      </c>
      <c r="D67" s="749" t="s">
        <v>1391</v>
      </c>
      <c r="E67" s="749" t="s">
        <v>1392</v>
      </c>
      <c r="F67" s="753"/>
      <c r="G67" s="753"/>
      <c r="H67" s="767">
        <v>0</v>
      </c>
      <c r="I67" s="753">
        <v>22</v>
      </c>
      <c r="J67" s="753">
        <v>200.64000000000001</v>
      </c>
      <c r="K67" s="767">
        <v>1</v>
      </c>
      <c r="L67" s="753">
        <v>22</v>
      </c>
      <c r="M67" s="754">
        <v>200.64000000000001</v>
      </c>
    </row>
    <row r="68" spans="1:13" ht="14.45" customHeight="1" x14ac:dyDescent="0.2">
      <c r="A68" s="748" t="s">
        <v>586</v>
      </c>
      <c r="B68" s="749" t="s">
        <v>1393</v>
      </c>
      <c r="C68" s="749" t="s">
        <v>1394</v>
      </c>
      <c r="D68" s="749" t="s">
        <v>957</v>
      </c>
      <c r="E68" s="749" t="s">
        <v>1395</v>
      </c>
      <c r="F68" s="753">
        <v>1</v>
      </c>
      <c r="G68" s="753">
        <v>46.379999999999995</v>
      </c>
      <c r="H68" s="767">
        <v>1</v>
      </c>
      <c r="I68" s="753"/>
      <c r="J68" s="753"/>
      <c r="K68" s="767">
        <v>0</v>
      </c>
      <c r="L68" s="753">
        <v>1</v>
      </c>
      <c r="M68" s="754">
        <v>46.379999999999995</v>
      </c>
    </row>
    <row r="69" spans="1:13" ht="14.45" customHeight="1" x14ac:dyDescent="0.2">
      <c r="A69" s="748" t="s">
        <v>586</v>
      </c>
      <c r="B69" s="749" t="s">
        <v>1393</v>
      </c>
      <c r="C69" s="749" t="s">
        <v>1396</v>
      </c>
      <c r="D69" s="749" t="s">
        <v>957</v>
      </c>
      <c r="E69" s="749" t="s">
        <v>1395</v>
      </c>
      <c r="F69" s="753"/>
      <c r="G69" s="753"/>
      <c r="H69" s="767">
        <v>0</v>
      </c>
      <c r="I69" s="753">
        <v>3</v>
      </c>
      <c r="J69" s="753">
        <v>136.99</v>
      </c>
      <c r="K69" s="767">
        <v>1</v>
      </c>
      <c r="L69" s="753">
        <v>3</v>
      </c>
      <c r="M69" s="754">
        <v>136.99</v>
      </c>
    </row>
    <row r="70" spans="1:13" ht="14.45" customHeight="1" x14ac:dyDescent="0.2">
      <c r="A70" s="748" t="s">
        <v>586</v>
      </c>
      <c r="B70" s="749" t="s">
        <v>1397</v>
      </c>
      <c r="C70" s="749" t="s">
        <v>1398</v>
      </c>
      <c r="D70" s="749" t="s">
        <v>637</v>
      </c>
      <c r="E70" s="749" t="s">
        <v>661</v>
      </c>
      <c r="F70" s="753"/>
      <c r="G70" s="753"/>
      <c r="H70" s="767">
        <v>0</v>
      </c>
      <c r="I70" s="753">
        <v>1</v>
      </c>
      <c r="J70" s="753">
        <v>98.26</v>
      </c>
      <c r="K70" s="767">
        <v>1</v>
      </c>
      <c r="L70" s="753">
        <v>1</v>
      </c>
      <c r="M70" s="754">
        <v>98.26</v>
      </c>
    </row>
    <row r="71" spans="1:13" ht="14.45" customHeight="1" x14ac:dyDescent="0.2">
      <c r="A71" s="748" t="s">
        <v>586</v>
      </c>
      <c r="B71" s="749" t="s">
        <v>1399</v>
      </c>
      <c r="C71" s="749" t="s">
        <v>1400</v>
      </c>
      <c r="D71" s="749" t="s">
        <v>1401</v>
      </c>
      <c r="E71" s="749" t="s">
        <v>1402</v>
      </c>
      <c r="F71" s="753"/>
      <c r="G71" s="753"/>
      <c r="H71" s="767">
        <v>0</v>
      </c>
      <c r="I71" s="753">
        <v>1</v>
      </c>
      <c r="J71" s="753">
        <v>91.530000000000044</v>
      </c>
      <c r="K71" s="767">
        <v>1</v>
      </c>
      <c r="L71" s="753">
        <v>1</v>
      </c>
      <c r="M71" s="754">
        <v>91.530000000000044</v>
      </c>
    </row>
    <row r="72" spans="1:13" ht="14.45" customHeight="1" x14ac:dyDescent="0.2">
      <c r="A72" s="748" t="s">
        <v>586</v>
      </c>
      <c r="B72" s="749" t="s">
        <v>1399</v>
      </c>
      <c r="C72" s="749" t="s">
        <v>1403</v>
      </c>
      <c r="D72" s="749" t="s">
        <v>1401</v>
      </c>
      <c r="E72" s="749" t="s">
        <v>1404</v>
      </c>
      <c r="F72" s="753"/>
      <c r="G72" s="753"/>
      <c r="H72" s="767">
        <v>0</v>
      </c>
      <c r="I72" s="753">
        <v>1</v>
      </c>
      <c r="J72" s="753">
        <v>183.51000000000008</v>
      </c>
      <c r="K72" s="767">
        <v>1</v>
      </c>
      <c r="L72" s="753">
        <v>1</v>
      </c>
      <c r="M72" s="754">
        <v>183.51000000000008</v>
      </c>
    </row>
    <row r="73" spans="1:13" ht="14.45" customHeight="1" x14ac:dyDescent="0.2">
      <c r="A73" s="748" t="s">
        <v>586</v>
      </c>
      <c r="B73" s="749" t="s">
        <v>1405</v>
      </c>
      <c r="C73" s="749" t="s">
        <v>1406</v>
      </c>
      <c r="D73" s="749" t="s">
        <v>1407</v>
      </c>
      <c r="E73" s="749" t="s">
        <v>1408</v>
      </c>
      <c r="F73" s="753"/>
      <c r="G73" s="753"/>
      <c r="H73" s="767">
        <v>0</v>
      </c>
      <c r="I73" s="753">
        <v>1</v>
      </c>
      <c r="J73" s="753">
        <v>50.250000000000014</v>
      </c>
      <c r="K73" s="767">
        <v>1</v>
      </c>
      <c r="L73" s="753">
        <v>1</v>
      </c>
      <c r="M73" s="754">
        <v>50.250000000000014</v>
      </c>
    </row>
    <row r="74" spans="1:13" ht="14.45" customHeight="1" x14ac:dyDescent="0.2">
      <c r="A74" s="748" t="s">
        <v>586</v>
      </c>
      <c r="B74" s="749" t="s">
        <v>1409</v>
      </c>
      <c r="C74" s="749" t="s">
        <v>1410</v>
      </c>
      <c r="D74" s="749" t="s">
        <v>1411</v>
      </c>
      <c r="E74" s="749" t="s">
        <v>946</v>
      </c>
      <c r="F74" s="753"/>
      <c r="G74" s="753"/>
      <c r="H74" s="767">
        <v>0</v>
      </c>
      <c r="I74" s="753">
        <v>1</v>
      </c>
      <c r="J74" s="753">
        <v>71.13</v>
      </c>
      <c r="K74" s="767">
        <v>1</v>
      </c>
      <c r="L74" s="753">
        <v>1</v>
      </c>
      <c r="M74" s="754">
        <v>71.13</v>
      </c>
    </row>
    <row r="75" spans="1:13" ht="14.45" customHeight="1" x14ac:dyDescent="0.2">
      <c r="A75" s="748" t="s">
        <v>586</v>
      </c>
      <c r="B75" s="749" t="s">
        <v>1409</v>
      </c>
      <c r="C75" s="749" t="s">
        <v>1412</v>
      </c>
      <c r="D75" s="749" t="s">
        <v>642</v>
      </c>
      <c r="E75" s="749" t="s">
        <v>643</v>
      </c>
      <c r="F75" s="753">
        <v>1</v>
      </c>
      <c r="G75" s="753">
        <v>74.11</v>
      </c>
      <c r="H75" s="767">
        <v>1</v>
      </c>
      <c r="I75" s="753"/>
      <c r="J75" s="753"/>
      <c r="K75" s="767">
        <v>0</v>
      </c>
      <c r="L75" s="753">
        <v>1</v>
      </c>
      <c r="M75" s="754">
        <v>74.11</v>
      </c>
    </row>
    <row r="76" spans="1:13" ht="14.45" customHeight="1" x14ac:dyDescent="0.2">
      <c r="A76" s="748" t="s">
        <v>586</v>
      </c>
      <c r="B76" s="749" t="s">
        <v>1413</v>
      </c>
      <c r="C76" s="749" t="s">
        <v>1414</v>
      </c>
      <c r="D76" s="749" t="s">
        <v>1415</v>
      </c>
      <c r="E76" s="749" t="s">
        <v>1416</v>
      </c>
      <c r="F76" s="753"/>
      <c r="G76" s="753"/>
      <c r="H76" s="767">
        <v>0</v>
      </c>
      <c r="I76" s="753">
        <v>2</v>
      </c>
      <c r="J76" s="753">
        <v>210.19</v>
      </c>
      <c r="K76" s="767">
        <v>1</v>
      </c>
      <c r="L76" s="753">
        <v>2</v>
      </c>
      <c r="M76" s="754">
        <v>210.19</v>
      </c>
    </row>
    <row r="77" spans="1:13" ht="14.45" customHeight="1" x14ac:dyDescent="0.2">
      <c r="A77" s="748" t="s">
        <v>586</v>
      </c>
      <c r="B77" s="749" t="s">
        <v>1417</v>
      </c>
      <c r="C77" s="749" t="s">
        <v>1418</v>
      </c>
      <c r="D77" s="749" t="s">
        <v>1419</v>
      </c>
      <c r="E77" s="749" t="s">
        <v>1420</v>
      </c>
      <c r="F77" s="753"/>
      <c r="G77" s="753"/>
      <c r="H77" s="767">
        <v>0</v>
      </c>
      <c r="I77" s="753">
        <v>1</v>
      </c>
      <c r="J77" s="753">
        <v>43.709999999999994</v>
      </c>
      <c r="K77" s="767">
        <v>1</v>
      </c>
      <c r="L77" s="753">
        <v>1</v>
      </c>
      <c r="M77" s="754">
        <v>43.709999999999994</v>
      </c>
    </row>
    <row r="78" spans="1:13" ht="14.45" customHeight="1" x14ac:dyDescent="0.2">
      <c r="A78" s="748" t="s">
        <v>586</v>
      </c>
      <c r="B78" s="749" t="s">
        <v>1421</v>
      </c>
      <c r="C78" s="749" t="s">
        <v>1422</v>
      </c>
      <c r="D78" s="749" t="s">
        <v>976</v>
      </c>
      <c r="E78" s="749" t="s">
        <v>735</v>
      </c>
      <c r="F78" s="753">
        <v>20</v>
      </c>
      <c r="G78" s="753">
        <v>3669</v>
      </c>
      <c r="H78" s="767">
        <v>1</v>
      </c>
      <c r="I78" s="753"/>
      <c r="J78" s="753"/>
      <c r="K78" s="767">
        <v>0</v>
      </c>
      <c r="L78" s="753">
        <v>20</v>
      </c>
      <c r="M78" s="754">
        <v>3669</v>
      </c>
    </row>
    <row r="79" spans="1:13" ht="14.45" customHeight="1" x14ac:dyDescent="0.2">
      <c r="A79" s="748" t="s">
        <v>586</v>
      </c>
      <c r="B79" s="749" t="s">
        <v>1421</v>
      </c>
      <c r="C79" s="749" t="s">
        <v>1423</v>
      </c>
      <c r="D79" s="749" t="s">
        <v>975</v>
      </c>
      <c r="E79" s="749" t="s">
        <v>735</v>
      </c>
      <c r="F79" s="753">
        <v>16</v>
      </c>
      <c r="G79" s="753">
        <v>2935.1999796160349</v>
      </c>
      <c r="H79" s="767">
        <v>1</v>
      </c>
      <c r="I79" s="753"/>
      <c r="J79" s="753"/>
      <c r="K79" s="767">
        <v>0</v>
      </c>
      <c r="L79" s="753">
        <v>16</v>
      </c>
      <c r="M79" s="754">
        <v>2935.1999796160349</v>
      </c>
    </row>
    <row r="80" spans="1:13" ht="14.45" customHeight="1" x14ac:dyDescent="0.2">
      <c r="A80" s="748" t="s">
        <v>586</v>
      </c>
      <c r="B80" s="749" t="s">
        <v>1421</v>
      </c>
      <c r="C80" s="749" t="s">
        <v>1424</v>
      </c>
      <c r="D80" s="749" t="s">
        <v>734</v>
      </c>
      <c r="E80" s="749" t="s">
        <v>735</v>
      </c>
      <c r="F80" s="753">
        <v>1</v>
      </c>
      <c r="G80" s="753">
        <v>183.44999999999993</v>
      </c>
      <c r="H80" s="767">
        <v>1</v>
      </c>
      <c r="I80" s="753"/>
      <c r="J80" s="753"/>
      <c r="K80" s="767">
        <v>0</v>
      </c>
      <c r="L80" s="753">
        <v>1</v>
      </c>
      <c r="M80" s="754">
        <v>183.44999999999993</v>
      </c>
    </row>
    <row r="81" spans="1:13" ht="14.45" customHeight="1" x14ac:dyDescent="0.2">
      <c r="A81" s="748" t="s">
        <v>586</v>
      </c>
      <c r="B81" s="749" t="s">
        <v>1421</v>
      </c>
      <c r="C81" s="749" t="s">
        <v>1425</v>
      </c>
      <c r="D81" s="749" t="s">
        <v>977</v>
      </c>
      <c r="E81" s="749" t="s">
        <v>974</v>
      </c>
      <c r="F81" s="753">
        <v>7</v>
      </c>
      <c r="G81" s="753">
        <v>9660</v>
      </c>
      <c r="H81" s="767">
        <v>1</v>
      </c>
      <c r="I81" s="753"/>
      <c r="J81" s="753"/>
      <c r="K81" s="767">
        <v>0</v>
      </c>
      <c r="L81" s="753">
        <v>7</v>
      </c>
      <c r="M81" s="754">
        <v>9660</v>
      </c>
    </row>
    <row r="82" spans="1:13" ht="14.45" customHeight="1" x14ac:dyDescent="0.2">
      <c r="A82" s="748" t="s">
        <v>586</v>
      </c>
      <c r="B82" s="749" t="s">
        <v>1421</v>
      </c>
      <c r="C82" s="749" t="s">
        <v>1426</v>
      </c>
      <c r="D82" s="749" t="s">
        <v>992</v>
      </c>
      <c r="E82" s="749" t="s">
        <v>1427</v>
      </c>
      <c r="F82" s="753"/>
      <c r="G82" s="753"/>
      <c r="H82" s="767">
        <v>0</v>
      </c>
      <c r="I82" s="753">
        <v>1</v>
      </c>
      <c r="J82" s="753">
        <v>195.99000000000007</v>
      </c>
      <c r="K82" s="767">
        <v>1</v>
      </c>
      <c r="L82" s="753">
        <v>1</v>
      </c>
      <c r="M82" s="754">
        <v>195.99000000000007</v>
      </c>
    </row>
    <row r="83" spans="1:13" ht="14.45" customHeight="1" x14ac:dyDescent="0.2">
      <c r="A83" s="748" t="s">
        <v>586</v>
      </c>
      <c r="B83" s="749" t="s">
        <v>1421</v>
      </c>
      <c r="C83" s="749" t="s">
        <v>1428</v>
      </c>
      <c r="D83" s="749" t="s">
        <v>980</v>
      </c>
      <c r="E83" s="749" t="s">
        <v>735</v>
      </c>
      <c r="F83" s="753"/>
      <c r="G83" s="753"/>
      <c r="H83" s="767">
        <v>0</v>
      </c>
      <c r="I83" s="753">
        <v>3</v>
      </c>
      <c r="J83" s="753">
        <v>412.68000000000006</v>
      </c>
      <c r="K83" s="767">
        <v>1</v>
      </c>
      <c r="L83" s="753">
        <v>3</v>
      </c>
      <c r="M83" s="754">
        <v>412.68000000000006</v>
      </c>
    </row>
    <row r="84" spans="1:13" ht="14.45" customHeight="1" x14ac:dyDescent="0.2">
      <c r="A84" s="748" t="s">
        <v>586</v>
      </c>
      <c r="B84" s="749" t="s">
        <v>1421</v>
      </c>
      <c r="C84" s="749" t="s">
        <v>1429</v>
      </c>
      <c r="D84" s="749" t="s">
        <v>971</v>
      </c>
      <c r="E84" s="749" t="s">
        <v>972</v>
      </c>
      <c r="F84" s="753">
        <v>1</v>
      </c>
      <c r="G84" s="753">
        <v>124.20000000000003</v>
      </c>
      <c r="H84" s="767">
        <v>1</v>
      </c>
      <c r="I84" s="753"/>
      <c r="J84" s="753"/>
      <c r="K84" s="767">
        <v>0</v>
      </c>
      <c r="L84" s="753">
        <v>1</v>
      </c>
      <c r="M84" s="754">
        <v>124.20000000000003</v>
      </c>
    </row>
    <row r="85" spans="1:13" ht="14.45" customHeight="1" x14ac:dyDescent="0.2">
      <c r="A85" s="748" t="s">
        <v>586</v>
      </c>
      <c r="B85" s="749" t="s">
        <v>1421</v>
      </c>
      <c r="C85" s="749" t="s">
        <v>1430</v>
      </c>
      <c r="D85" s="749" t="s">
        <v>990</v>
      </c>
      <c r="E85" s="749" t="s">
        <v>991</v>
      </c>
      <c r="F85" s="753"/>
      <c r="G85" s="753"/>
      <c r="H85" s="767">
        <v>0</v>
      </c>
      <c r="I85" s="753">
        <v>82</v>
      </c>
      <c r="J85" s="753">
        <v>22486.520000000004</v>
      </c>
      <c r="K85" s="767">
        <v>1</v>
      </c>
      <c r="L85" s="753">
        <v>82</v>
      </c>
      <c r="M85" s="754">
        <v>22486.520000000004</v>
      </c>
    </row>
    <row r="86" spans="1:13" ht="14.45" customHeight="1" x14ac:dyDescent="0.2">
      <c r="A86" s="748" t="s">
        <v>586</v>
      </c>
      <c r="B86" s="749" t="s">
        <v>1421</v>
      </c>
      <c r="C86" s="749" t="s">
        <v>1431</v>
      </c>
      <c r="D86" s="749" t="s">
        <v>983</v>
      </c>
      <c r="E86" s="749" t="s">
        <v>967</v>
      </c>
      <c r="F86" s="753"/>
      <c r="G86" s="753"/>
      <c r="H86" s="767">
        <v>0</v>
      </c>
      <c r="I86" s="753">
        <v>2</v>
      </c>
      <c r="J86" s="753">
        <v>208.5</v>
      </c>
      <c r="K86" s="767">
        <v>1</v>
      </c>
      <c r="L86" s="753">
        <v>2</v>
      </c>
      <c r="M86" s="754">
        <v>208.5</v>
      </c>
    </row>
    <row r="87" spans="1:13" ht="14.45" customHeight="1" x14ac:dyDescent="0.2">
      <c r="A87" s="748" t="s">
        <v>586</v>
      </c>
      <c r="B87" s="749" t="s">
        <v>1421</v>
      </c>
      <c r="C87" s="749" t="s">
        <v>1432</v>
      </c>
      <c r="D87" s="749" t="s">
        <v>981</v>
      </c>
      <c r="E87" s="749" t="s">
        <v>967</v>
      </c>
      <c r="F87" s="753"/>
      <c r="G87" s="753"/>
      <c r="H87" s="767">
        <v>0</v>
      </c>
      <c r="I87" s="753">
        <v>1</v>
      </c>
      <c r="J87" s="753">
        <v>96.55</v>
      </c>
      <c r="K87" s="767">
        <v>1</v>
      </c>
      <c r="L87" s="753">
        <v>1</v>
      </c>
      <c r="M87" s="754">
        <v>96.55</v>
      </c>
    </row>
    <row r="88" spans="1:13" ht="14.45" customHeight="1" x14ac:dyDescent="0.2">
      <c r="A88" s="748" t="s">
        <v>586</v>
      </c>
      <c r="B88" s="749" t="s">
        <v>1421</v>
      </c>
      <c r="C88" s="749" t="s">
        <v>1433</v>
      </c>
      <c r="D88" s="749" t="s">
        <v>988</v>
      </c>
      <c r="E88" s="749" t="s">
        <v>972</v>
      </c>
      <c r="F88" s="753"/>
      <c r="G88" s="753"/>
      <c r="H88" s="767">
        <v>0</v>
      </c>
      <c r="I88" s="753">
        <v>1</v>
      </c>
      <c r="J88" s="753">
        <v>125.36</v>
      </c>
      <c r="K88" s="767">
        <v>1</v>
      </c>
      <c r="L88" s="753">
        <v>1</v>
      </c>
      <c r="M88" s="754">
        <v>125.36</v>
      </c>
    </row>
    <row r="89" spans="1:13" ht="14.45" customHeight="1" x14ac:dyDescent="0.2">
      <c r="A89" s="748" t="s">
        <v>586</v>
      </c>
      <c r="B89" s="749" t="s">
        <v>1421</v>
      </c>
      <c r="C89" s="749" t="s">
        <v>1434</v>
      </c>
      <c r="D89" s="749" t="s">
        <v>987</v>
      </c>
      <c r="E89" s="749" t="s">
        <v>972</v>
      </c>
      <c r="F89" s="753"/>
      <c r="G89" s="753"/>
      <c r="H89" s="767">
        <v>0</v>
      </c>
      <c r="I89" s="753">
        <v>1</v>
      </c>
      <c r="J89" s="753">
        <v>122.69</v>
      </c>
      <c r="K89" s="767">
        <v>1</v>
      </c>
      <c r="L89" s="753">
        <v>1</v>
      </c>
      <c r="M89" s="754">
        <v>122.69</v>
      </c>
    </row>
    <row r="90" spans="1:13" ht="14.45" customHeight="1" x14ac:dyDescent="0.2">
      <c r="A90" s="748" t="s">
        <v>586</v>
      </c>
      <c r="B90" s="749" t="s">
        <v>1421</v>
      </c>
      <c r="C90" s="749" t="s">
        <v>1435</v>
      </c>
      <c r="D90" s="749" t="s">
        <v>986</v>
      </c>
      <c r="E90" s="749" t="s">
        <v>972</v>
      </c>
      <c r="F90" s="753"/>
      <c r="G90" s="753"/>
      <c r="H90" s="767">
        <v>0</v>
      </c>
      <c r="I90" s="753">
        <v>2</v>
      </c>
      <c r="J90" s="753">
        <v>298.94</v>
      </c>
      <c r="K90" s="767">
        <v>1</v>
      </c>
      <c r="L90" s="753">
        <v>2</v>
      </c>
      <c r="M90" s="754">
        <v>298.94</v>
      </c>
    </row>
    <row r="91" spans="1:13" ht="14.45" customHeight="1" x14ac:dyDescent="0.2">
      <c r="A91" s="748" t="s">
        <v>586</v>
      </c>
      <c r="B91" s="749" t="s">
        <v>1421</v>
      </c>
      <c r="C91" s="749" t="s">
        <v>1436</v>
      </c>
      <c r="D91" s="749" t="s">
        <v>1437</v>
      </c>
      <c r="E91" s="749" t="s">
        <v>979</v>
      </c>
      <c r="F91" s="753"/>
      <c r="G91" s="753"/>
      <c r="H91" s="767">
        <v>0</v>
      </c>
      <c r="I91" s="753">
        <v>15</v>
      </c>
      <c r="J91" s="753">
        <v>2739.47</v>
      </c>
      <c r="K91" s="767">
        <v>1</v>
      </c>
      <c r="L91" s="753">
        <v>15</v>
      </c>
      <c r="M91" s="754">
        <v>2739.47</v>
      </c>
    </row>
    <row r="92" spans="1:13" ht="14.45" customHeight="1" x14ac:dyDescent="0.2">
      <c r="A92" s="748" t="s">
        <v>586</v>
      </c>
      <c r="B92" s="749" t="s">
        <v>1421</v>
      </c>
      <c r="C92" s="749" t="s">
        <v>1438</v>
      </c>
      <c r="D92" s="749" t="s">
        <v>968</v>
      </c>
      <c r="E92" s="749" t="s">
        <v>967</v>
      </c>
      <c r="F92" s="753">
        <v>5</v>
      </c>
      <c r="G92" s="753">
        <v>575.00000000000011</v>
      </c>
      <c r="H92" s="767">
        <v>1</v>
      </c>
      <c r="I92" s="753"/>
      <c r="J92" s="753"/>
      <c r="K92" s="767">
        <v>0</v>
      </c>
      <c r="L92" s="753">
        <v>5</v>
      </c>
      <c r="M92" s="754">
        <v>575.00000000000011</v>
      </c>
    </row>
    <row r="93" spans="1:13" ht="14.45" customHeight="1" x14ac:dyDescent="0.2">
      <c r="A93" s="748" t="s">
        <v>586</v>
      </c>
      <c r="B93" s="749" t="s">
        <v>1421</v>
      </c>
      <c r="C93" s="749" t="s">
        <v>1439</v>
      </c>
      <c r="D93" s="749" t="s">
        <v>966</v>
      </c>
      <c r="E93" s="749" t="s">
        <v>967</v>
      </c>
      <c r="F93" s="753">
        <v>5</v>
      </c>
      <c r="G93" s="753">
        <v>575.00000000000011</v>
      </c>
      <c r="H93" s="767">
        <v>1</v>
      </c>
      <c r="I93" s="753"/>
      <c r="J93" s="753"/>
      <c r="K93" s="767">
        <v>0</v>
      </c>
      <c r="L93" s="753">
        <v>5</v>
      </c>
      <c r="M93" s="754">
        <v>575.00000000000011</v>
      </c>
    </row>
    <row r="94" spans="1:13" ht="14.45" customHeight="1" x14ac:dyDescent="0.2">
      <c r="A94" s="748" t="s">
        <v>586</v>
      </c>
      <c r="B94" s="749" t="s">
        <v>1421</v>
      </c>
      <c r="C94" s="749" t="s">
        <v>1440</v>
      </c>
      <c r="D94" s="749" t="s">
        <v>969</v>
      </c>
      <c r="E94" s="749" t="s">
        <v>967</v>
      </c>
      <c r="F94" s="753">
        <v>3</v>
      </c>
      <c r="G94" s="753">
        <v>345</v>
      </c>
      <c r="H94" s="767">
        <v>1</v>
      </c>
      <c r="I94" s="753"/>
      <c r="J94" s="753"/>
      <c r="K94" s="767">
        <v>0</v>
      </c>
      <c r="L94" s="753">
        <v>3</v>
      </c>
      <c r="M94" s="754">
        <v>345</v>
      </c>
    </row>
    <row r="95" spans="1:13" ht="14.45" customHeight="1" x14ac:dyDescent="0.2">
      <c r="A95" s="748" t="s">
        <v>586</v>
      </c>
      <c r="B95" s="749" t="s">
        <v>1421</v>
      </c>
      <c r="C95" s="749" t="s">
        <v>1441</v>
      </c>
      <c r="D95" s="749" t="s">
        <v>970</v>
      </c>
      <c r="E95" s="749" t="s">
        <v>967</v>
      </c>
      <c r="F95" s="753">
        <v>5</v>
      </c>
      <c r="G95" s="753">
        <v>575</v>
      </c>
      <c r="H95" s="767">
        <v>1</v>
      </c>
      <c r="I95" s="753"/>
      <c r="J95" s="753"/>
      <c r="K95" s="767">
        <v>0</v>
      </c>
      <c r="L95" s="753">
        <v>5</v>
      </c>
      <c r="M95" s="754">
        <v>575</v>
      </c>
    </row>
    <row r="96" spans="1:13" ht="14.45" customHeight="1" x14ac:dyDescent="0.2">
      <c r="A96" s="748" t="s">
        <v>591</v>
      </c>
      <c r="B96" s="749" t="s">
        <v>1243</v>
      </c>
      <c r="C96" s="749" t="s">
        <v>1244</v>
      </c>
      <c r="D96" s="749" t="s">
        <v>1245</v>
      </c>
      <c r="E96" s="749" t="s">
        <v>1246</v>
      </c>
      <c r="F96" s="753"/>
      <c r="G96" s="753"/>
      <c r="H96" s="767">
        <v>0</v>
      </c>
      <c r="I96" s="753">
        <v>2</v>
      </c>
      <c r="J96" s="753">
        <v>280.48000000000008</v>
      </c>
      <c r="K96" s="767">
        <v>1</v>
      </c>
      <c r="L96" s="753">
        <v>2</v>
      </c>
      <c r="M96" s="754">
        <v>280.48000000000008</v>
      </c>
    </row>
    <row r="97" spans="1:13" ht="14.45" customHeight="1" x14ac:dyDescent="0.2">
      <c r="A97" s="748" t="s">
        <v>591</v>
      </c>
      <c r="B97" s="749" t="s">
        <v>1327</v>
      </c>
      <c r="C97" s="749" t="s">
        <v>1331</v>
      </c>
      <c r="D97" s="749" t="s">
        <v>1329</v>
      </c>
      <c r="E97" s="749" t="s">
        <v>1332</v>
      </c>
      <c r="F97" s="753"/>
      <c r="G97" s="753"/>
      <c r="H97" s="767">
        <v>0</v>
      </c>
      <c r="I97" s="753">
        <v>0.1</v>
      </c>
      <c r="J97" s="753">
        <v>27.72</v>
      </c>
      <c r="K97" s="767">
        <v>1</v>
      </c>
      <c r="L97" s="753">
        <v>0.1</v>
      </c>
      <c r="M97" s="754">
        <v>27.72</v>
      </c>
    </row>
    <row r="98" spans="1:13" ht="14.45" customHeight="1" x14ac:dyDescent="0.2">
      <c r="A98" s="748" t="s">
        <v>594</v>
      </c>
      <c r="B98" s="749" t="s">
        <v>1297</v>
      </c>
      <c r="C98" s="749" t="s">
        <v>1298</v>
      </c>
      <c r="D98" s="749" t="s">
        <v>1016</v>
      </c>
      <c r="E98" s="749" t="s">
        <v>1299</v>
      </c>
      <c r="F98" s="753"/>
      <c r="G98" s="753"/>
      <c r="H98" s="767">
        <v>0</v>
      </c>
      <c r="I98" s="753">
        <v>3</v>
      </c>
      <c r="J98" s="753">
        <v>342.42</v>
      </c>
      <c r="K98" s="767">
        <v>1</v>
      </c>
      <c r="L98" s="753">
        <v>3</v>
      </c>
      <c r="M98" s="754">
        <v>342.42</v>
      </c>
    </row>
    <row r="99" spans="1:13" ht="14.45" customHeight="1" x14ac:dyDescent="0.2">
      <c r="A99" s="748" t="s">
        <v>597</v>
      </c>
      <c r="B99" s="749" t="s">
        <v>1297</v>
      </c>
      <c r="C99" s="749" t="s">
        <v>1298</v>
      </c>
      <c r="D99" s="749" t="s">
        <v>1016</v>
      </c>
      <c r="E99" s="749" t="s">
        <v>1299</v>
      </c>
      <c r="F99" s="753"/>
      <c r="G99" s="753"/>
      <c r="H99" s="767">
        <v>0</v>
      </c>
      <c r="I99" s="753">
        <v>8</v>
      </c>
      <c r="J99" s="753">
        <v>918.82999999999993</v>
      </c>
      <c r="K99" s="767">
        <v>1</v>
      </c>
      <c r="L99" s="753">
        <v>8</v>
      </c>
      <c r="M99" s="754">
        <v>918.82999999999993</v>
      </c>
    </row>
    <row r="100" spans="1:13" ht="14.45" customHeight="1" thickBot="1" x14ac:dyDescent="0.25">
      <c r="A100" s="755" t="s">
        <v>597</v>
      </c>
      <c r="B100" s="756" t="s">
        <v>1297</v>
      </c>
      <c r="C100" s="756" t="s">
        <v>1442</v>
      </c>
      <c r="D100" s="756" t="s">
        <v>1443</v>
      </c>
      <c r="E100" s="756" t="s">
        <v>1444</v>
      </c>
      <c r="F100" s="760"/>
      <c r="G100" s="760"/>
      <c r="H100" s="768">
        <v>0</v>
      </c>
      <c r="I100" s="760">
        <v>5</v>
      </c>
      <c r="J100" s="760">
        <v>551.07000000000005</v>
      </c>
      <c r="K100" s="768">
        <v>1</v>
      </c>
      <c r="L100" s="760">
        <v>5</v>
      </c>
      <c r="M100" s="761">
        <v>551.07000000000005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4ACDB27-E574-4554-B90D-A350E75241B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1926</v>
      </c>
      <c r="C3" s="396">
        <f>SUM(C6:C1048576)</f>
        <v>277</v>
      </c>
      <c r="D3" s="396">
        <f>SUM(D6:D1048576)</f>
        <v>253</v>
      </c>
      <c r="E3" s="397">
        <f>SUM(E6:E1048576)</f>
        <v>0</v>
      </c>
      <c r="F3" s="394">
        <f>IF(SUM($B3:$E3)=0,"",B3/SUM($B3:$E3))</f>
        <v>0.78420195439739415</v>
      </c>
      <c r="G3" s="392">
        <f t="shared" ref="G3:I3" si="0">IF(SUM($B3:$E3)=0,"",C3/SUM($B3:$E3))</f>
        <v>0.11278501628664495</v>
      </c>
      <c r="H3" s="392">
        <f t="shared" si="0"/>
        <v>0.10301302931596092</v>
      </c>
      <c r="I3" s="393">
        <f t="shared" si="0"/>
        <v>0</v>
      </c>
      <c r="J3" s="396">
        <f>SUM(J6:J1048576)</f>
        <v>552</v>
      </c>
      <c r="K3" s="396">
        <f>SUM(K6:K1048576)</f>
        <v>160</v>
      </c>
      <c r="L3" s="396">
        <f>SUM(L6:L1048576)</f>
        <v>253</v>
      </c>
      <c r="M3" s="397">
        <f>SUM(M6:M1048576)</f>
        <v>0</v>
      </c>
      <c r="N3" s="394">
        <f>IF(SUM($J3:$M3)=0,"",J3/SUM($J3:$M3))</f>
        <v>0.57202072538860105</v>
      </c>
      <c r="O3" s="392">
        <f t="shared" ref="O3:Q3" si="1">IF(SUM($J3:$M3)=0,"",K3/SUM($J3:$M3))</f>
        <v>0.16580310880829016</v>
      </c>
      <c r="P3" s="392">
        <f t="shared" si="1"/>
        <v>0.26217616580310882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1446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1161</v>
      </c>
      <c r="B7" s="799">
        <v>715</v>
      </c>
      <c r="C7" s="753">
        <v>271</v>
      </c>
      <c r="D7" s="753">
        <v>241</v>
      </c>
      <c r="E7" s="754"/>
      <c r="F7" s="796">
        <v>0.58272208638956802</v>
      </c>
      <c r="G7" s="767">
        <v>0.22086389568052159</v>
      </c>
      <c r="H7" s="767">
        <v>0.19641401792991034</v>
      </c>
      <c r="I7" s="802">
        <v>0</v>
      </c>
      <c r="J7" s="799">
        <v>144</v>
      </c>
      <c r="K7" s="753">
        <v>154</v>
      </c>
      <c r="L7" s="753">
        <v>241</v>
      </c>
      <c r="M7" s="754"/>
      <c r="N7" s="796">
        <v>0.26716141001855287</v>
      </c>
      <c r="O7" s="767">
        <v>0.2857142857142857</v>
      </c>
      <c r="P7" s="767">
        <v>0.44712430426716143</v>
      </c>
      <c r="Q7" s="790">
        <v>0</v>
      </c>
    </row>
    <row r="8" spans="1:17" ht="14.45" customHeight="1" x14ac:dyDescent="0.2">
      <c r="A8" s="793" t="s">
        <v>1162</v>
      </c>
      <c r="B8" s="799">
        <v>291</v>
      </c>
      <c r="C8" s="753">
        <v>1</v>
      </c>
      <c r="D8" s="753">
        <v>12</v>
      </c>
      <c r="E8" s="754"/>
      <c r="F8" s="796">
        <v>0.95723684210526316</v>
      </c>
      <c r="G8" s="767">
        <v>3.2894736842105261E-3</v>
      </c>
      <c r="H8" s="767">
        <v>3.9473684210526314E-2</v>
      </c>
      <c r="I8" s="802">
        <v>0</v>
      </c>
      <c r="J8" s="799">
        <v>101</v>
      </c>
      <c r="K8" s="753">
        <v>1</v>
      </c>
      <c r="L8" s="753">
        <v>12</v>
      </c>
      <c r="M8" s="754"/>
      <c r="N8" s="796">
        <v>0.88596491228070173</v>
      </c>
      <c r="O8" s="767">
        <v>8.771929824561403E-3</v>
      </c>
      <c r="P8" s="767">
        <v>0.10526315789473684</v>
      </c>
      <c r="Q8" s="790">
        <v>0</v>
      </c>
    </row>
    <row r="9" spans="1:17" ht="14.45" customHeight="1" x14ac:dyDescent="0.2">
      <c r="A9" s="793" t="s">
        <v>1163</v>
      </c>
      <c r="B9" s="799">
        <v>238</v>
      </c>
      <c r="C9" s="753"/>
      <c r="D9" s="753"/>
      <c r="E9" s="754"/>
      <c r="F9" s="796">
        <v>1</v>
      </c>
      <c r="G9" s="767">
        <v>0</v>
      </c>
      <c r="H9" s="767">
        <v>0</v>
      </c>
      <c r="I9" s="802">
        <v>0</v>
      </c>
      <c r="J9" s="799">
        <v>84</v>
      </c>
      <c r="K9" s="753"/>
      <c r="L9" s="753"/>
      <c r="M9" s="754"/>
      <c r="N9" s="796">
        <v>1</v>
      </c>
      <c r="O9" s="767">
        <v>0</v>
      </c>
      <c r="P9" s="767">
        <v>0</v>
      </c>
      <c r="Q9" s="790">
        <v>0</v>
      </c>
    </row>
    <row r="10" spans="1:17" ht="14.45" customHeight="1" x14ac:dyDescent="0.2">
      <c r="A10" s="793" t="s">
        <v>1164</v>
      </c>
      <c r="B10" s="799">
        <v>280</v>
      </c>
      <c r="C10" s="753"/>
      <c r="D10" s="753"/>
      <c r="E10" s="754"/>
      <c r="F10" s="796">
        <v>1</v>
      </c>
      <c r="G10" s="767">
        <v>0</v>
      </c>
      <c r="H10" s="767">
        <v>0</v>
      </c>
      <c r="I10" s="802">
        <v>0</v>
      </c>
      <c r="J10" s="799">
        <v>96</v>
      </c>
      <c r="K10" s="753"/>
      <c r="L10" s="753"/>
      <c r="M10" s="754"/>
      <c r="N10" s="796">
        <v>1</v>
      </c>
      <c r="O10" s="767">
        <v>0</v>
      </c>
      <c r="P10" s="767">
        <v>0</v>
      </c>
      <c r="Q10" s="790">
        <v>0</v>
      </c>
    </row>
    <row r="11" spans="1:17" ht="14.45" customHeight="1" thickBot="1" x14ac:dyDescent="0.25">
      <c r="A11" s="794" t="s">
        <v>1447</v>
      </c>
      <c r="B11" s="800">
        <v>402</v>
      </c>
      <c r="C11" s="760">
        <v>5</v>
      </c>
      <c r="D11" s="760"/>
      <c r="E11" s="761"/>
      <c r="F11" s="797">
        <v>0.98771498771498767</v>
      </c>
      <c r="G11" s="768">
        <v>1.2285012285012284E-2</v>
      </c>
      <c r="H11" s="768">
        <v>0</v>
      </c>
      <c r="I11" s="803">
        <v>0</v>
      </c>
      <c r="J11" s="800">
        <v>127</v>
      </c>
      <c r="K11" s="760">
        <v>5</v>
      </c>
      <c r="L11" s="760"/>
      <c r="M11" s="761"/>
      <c r="N11" s="797">
        <v>0.96212121212121215</v>
      </c>
      <c r="O11" s="768">
        <v>3.787878787878788E-2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A3A5E27-6A2A-42A1-8C07-6A532C0D51A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25</v>
      </c>
      <c r="B5" s="731" t="s">
        <v>1448</v>
      </c>
      <c r="C5" s="734">
        <v>860930.28999999864</v>
      </c>
      <c r="D5" s="734">
        <v>5219</v>
      </c>
      <c r="E5" s="734">
        <v>472295.43999999965</v>
      </c>
      <c r="F5" s="804">
        <v>0.54858731942164607</v>
      </c>
      <c r="G5" s="734">
        <v>2567</v>
      </c>
      <c r="H5" s="804">
        <v>0.49185667752442996</v>
      </c>
      <c r="I5" s="734">
        <v>388634.84999999899</v>
      </c>
      <c r="J5" s="804">
        <v>0.45141268057835393</v>
      </c>
      <c r="K5" s="734">
        <v>2652</v>
      </c>
      <c r="L5" s="804">
        <v>0.50814332247557004</v>
      </c>
      <c r="M5" s="734" t="s">
        <v>73</v>
      </c>
      <c r="N5" s="270"/>
    </row>
    <row r="6" spans="1:14" ht="14.45" customHeight="1" x14ac:dyDescent="0.2">
      <c r="A6" s="730">
        <v>25</v>
      </c>
      <c r="B6" s="731" t="s">
        <v>1449</v>
      </c>
      <c r="C6" s="734">
        <v>860834.2499999986</v>
      </c>
      <c r="D6" s="734">
        <v>5197</v>
      </c>
      <c r="E6" s="734">
        <v>472199.39999999967</v>
      </c>
      <c r="F6" s="804">
        <v>0.54853695702744221</v>
      </c>
      <c r="G6" s="734">
        <v>2548</v>
      </c>
      <c r="H6" s="804">
        <v>0.49028285549355399</v>
      </c>
      <c r="I6" s="734">
        <v>388634.84999999899</v>
      </c>
      <c r="J6" s="804">
        <v>0.45146304297255785</v>
      </c>
      <c r="K6" s="734">
        <v>2649</v>
      </c>
      <c r="L6" s="804">
        <v>0.50971714450644601</v>
      </c>
      <c r="M6" s="734" t="s">
        <v>1</v>
      </c>
      <c r="N6" s="270"/>
    </row>
    <row r="7" spans="1:14" ht="14.45" customHeight="1" x14ac:dyDescent="0.2">
      <c r="A7" s="730">
        <v>25</v>
      </c>
      <c r="B7" s="731" t="s">
        <v>1450</v>
      </c>
      <c r="C7" s="734">
        <v>96.04</v>
      </c>
      <c r="D7" s="734">
        <v>22</v>
      </c>
      <c r="E7" s="734">
        <v>96.04</v>
      </c>
      <c r="F7" s="804">
        <v>1</v>
      </c>
      <c r="G7" s="734">
        <v>19</v>
      </c>
      <c r="H7" s="804">
        <v>0.86363636363636365</v>
      </c>
      <c r="I7" s="734">
        <v>0</v>
      </c>
      <c r="J7" s="804">
        <v>0</v>
      </c>
      <c r="K7" s="734">
        <v>3</v>
      </c>
      <c r="L7" s="804">
        <v>0.13636363636363635</v>
      </c>
      <c r="M7" s="734" t="s">
        <v>1</v>
      </c>
      <c r="N7" s="270"/>
    </row>
    <row r="8" spans="1:14" ht="14.45" customHeight="1" x14ac:dyDescent="0.2">
      <c r="A8" s="730" t="s">
        <v>572</v>
      </c>
      <c r="B8" s="731" t="s">
        <v>3</v>
      </c>
      <c r="C8" s="734">
        <v>860930.28999999864</v>
      </c>
      <c r="D8" s="734">
        <v>5219</v>
      </c>
      <c r="E8" s="734">
        <v>472295.43999999965</v>
      </c>
      <c r="F8" s="804">
        <v>0.54858731942164607</v>
      </c>
      <c r="G8" s="734">
        <v>2567</v>
      </c>
      <c r="H8" s="804">
        <v>0.49185667752442996</v>
      </c>
      <c r="I8" s="734">
        <v>388634.84999999899</v>
      </c>
      <c r="J8" s="804">
        <v>0.45141268057835393</v>
      </c>
      <c r="K8" s="734">
        <v>2652</v>
      </c>
      <c r="L8" s="804">
        <v>0.50814332247557004</v>
      </c>
      <c r="M8" s="734" t="s">
        <v>585</v>
      </c>
      <c r="N8" s="270"/>
    </row>
    <row r="10" spans="1:14" ht="14.45" customHeight="1" x14ac:dyDescent="0.2">
      <c r="A10" s="730">
        <v>25</v>
      </c>
      <c r="B10" s="731" t="s">
        <v>1448</v>
      </c>
      <c r="C10" s="734" t="s">
        <v>574</v>
      </c>
      <c r="D10" s="734" t="s">
        <v>574</v>
      </c>
      <c r="E10" s="734" t="s">
        <v>574</v>
      </c>
      <c r="F10" s="804" t="s">
        <v>574</v>
      </c>
      <c r="G10" s="734" t="s">
        <v>574</v>
      </c>
      <c r="H10" s="804" t="s">
        <v>574</v>
      </c>
      <c r="I10" s="734" t="s">
        <v>574</v>
      </c>
      <c r="J10" s="804" t="s">
        <v>574</v>
      </c>
      <c r="K10" s="734" t="s">
        <v>574</v>
      </c>
      <c r="L10" s="804" t="s">
        <v>574</v>
      </c>
      <c r="M10" s="734" t="s">
        <v>73</v>
      </c>
      <c r="N10" s="270"/>
    </row>
    <row r="11" spans="1:14" ht="14.45" customHeight="1" x14ac:dyDescent="0.2">
      <c r="A11" s="730" t="s">
        <v>1451</v>
      </c>
      <c r="B11" s="731" t="s">
        <v>1449</v>
      </c>
      <c r="C11" s="734">
        <v>10534.64</v>
      </c>
      <c r="D11" s="734">
        <v>25</v>
      </c>
      <c r="E11" s="734">
        <v>7824.74</v>
      </c>
      <c r="F11" s="804">
        <v>0.74276292308042802</v>
      </c>
      <c r="G11" s="734">
        <v>8</v>
      </c>
      <c r="H11" s="804">
        <v>0.32</v>
      </c>
      <c r="I11" s="734">
        <v>2709.8999999999996</v>
      </c>
      <c r="J11" s="804">
        <v>0.25723707691957198</v>
      </c>
      <c r="K11" s="734">
        <v>17</v>
      </c>
      <c r="L11" s="804">
        <v>0.68</v>
      </c>
      <c r="M11" s="734" t="s">
        <v>1</v>
      </c>
      <c r="N11" s="270"/>
    </row>
    <row r="12" spans="1:14" ht="14.45" customHeight="1" x14ac:dyDescent="0.2">
      <c r="A12" s="730" t="s">
        <v>1451</v>
      </c>
      <c r="B12" s="731" t="s">
        <v>1452</v>
      </c>
      <c r="C12" s="734">
        <v>10534.64</v>
      </c>
      <c r="D12" s="734">
        <v>25</v>
      </c>
      <c r="E12" s="734">
        <v>7824.74</v>
      </c>
      <c r="F12" s="804">
        <v>0.74276292308042802</v>
      </c>
      <c r="G12" s="734">
        <v>8</v>
      </c>
      <c r="H12" s="804">
        <v>0.32</v>
      </c>
      <c r="I12" s="734">
        <v>2709.8999999999996</v>
      </c>
      <c r="J12" s="804">
        <v>0.25723707691957198</v>
      </c>
      <c r="K12" s="734">
        <v>17</v>
      </c>
      <c r="L12" s="804">
        <v>0.68</v>
      </c>
      <c r="M12" s="734" t="s">
        <v>589</v>
      </c>
      <c r="N12" s="270"/>
    </row>
    <row r="13" spans="1:14" ht="14.45" customHeight="1" x14ac:dyDescent="0.2">
      <c r="A13" s="730" t="s">
        <v>574</v>
      </c>
      <c r="B13" s="731" t="s">
        <v>574</v>
      </c>
      <c r="C13" s="734" t="s">
        <v>574</v>
      </c>
      <c r="D13" s="734" t="s">
        <v>574</v>
      </c>
      <c r="E13" s="734" t="s">
        <v>574</v>
      </c>
      <c r="F13" s="804" t="s">
        <v>574</v>
      </c>
      <c r="G13" s="734" t="s">
        <v>574</v>
      </c>
      <c r="H13" s="804" t="s">
        <v>574</v>
      </c>
      <c r="I13" s="734" t="s">
        <v>574</v>
      </c>
      <c r="J13" s="804" t="s">
        <v>574</v>
      </c>
      <c r="K13" s="734" t="s">
        <v>574</v>
      </c>
      <c r="L13" s="804" t="s">
        <v>574</v>
      </c>
      <c r="M13" s="734" t="s">
        <v>590</v>
      </c>
      <c r="N13" s="270"/>
    </row>
    <row r="14" spans="1:14" ht="14.45" customHeight="1" x14ac:dyDescent="0.2">
      <c r="A14" s="730" t="s">
        <v>1453</v>
      </c>
      <c r="B14" s="731" t="s">
        <v>1449</v>
      </c>
      <c r="C14" s="734">
        <v>562048.25000000012</v>
      </c>
      <c r="D14" s="734">
        <v>3101</v>
      </c>
      <c r="E14" s="734">
        <v>304417.86000000022</v>
      </c>
      <c r="F14" s="804">
        <v>0.54162228954542635</v>
      </c>
      <c r="G14" s="734">
        <v>1441</v>
      </c>
      <c r="H14" s="804">
        <v>0.46468881006127055</v>
      </c>
      <c r="I14" s="734">
        <v>257630.38999999993</v>
      </c>
      <c r="J14" s="804">
        <v>0.45837771045457376</v>
      </c>
      <c r="K14" s="734">
        <v>1660</v>
      </c>
      <c r="L14" s="804">
        <v>0.53531118993872939</v>
      </c>
      <c r="M14" s="734" t="s">
        <v>1</v>
      </c>
      <c r="N14" s="270"/>
    </row>
    <row r="15" spans="1:14" ht="14.45" customHeight="1" x14ac:dyDescent="0.2">
      <c r="A15" s="730" t="s">
        <v>1453</v>
      </c>
      <c r="B15" s="731" t="s">
        <v>1450</v>
      </c>
      <c r="C15" s="734">
        <v>96.04</v>
      </c>
      <c r="D15" s="734">
        <v>22</v>
      </c>
      <c r="E15" s="734">
        <v>96.04</v>
      </c>
      <c r="F15" s="804">
        <v>1</v>
      </c>
      <c r="G15" s="734">
        <v>19</v>
      </c>
      <c r="H15" s="804">
        <v>0.86363636363636365</v>
      </c>
      <c r="I15" s="734">
        <v>0</v>
      </c>
      <c r="J15" s="804">
        <v>0</v>
      </c>
      <c r="K15" s="734">
        <v>3</v>
      </c>
      <c r="L15" s="804">
        <v>0.13636363636363635</v>
      </c>
      <c r="M15" s="734" t="s">
        <v>1</v>
      </c>
      <c r="N15" s="270"/>
    </row>
    <row r="16" spans="1:14" ht="14.45" customHeight="1" x14ac:dyDescent="0.2">
      <c r="A16" s="730" t="s">
        <v>1453</v>
      </c>
      <c r="B16" s="731" t="s">
        <v>1454</v>
      </c>
      <c r="C16" s="734">
        <v>562144.29000000015</v>
      </c>
      <c r="D16" s="734">
        <v>3123</v>
      </c>
      <c r="E16" s="734">
        <v>304513.9000000002</v>
      </c>
      <c r="F16" s="804">
        <v>0.5417006014594582</v>
      </c>
      <c r="G16" s="734">
        <v>1460</v>
      </c>
      <c r="H16" s="804">
        <v>0.4674991994876721</v>
      </c>
      <c r="I16" s="734">
        <v>257630.38999999993</v>
      </c>
      <c r="J16" s="804">
        <v>0.45829939854054169</v>
      </c>
      <c r="K16" s="734">
        <v>1663</v>
      </c>
      <c r="L16" s="804">
        <v>0.53250080051232784</v>
      </c>
      <c r="M16" s="734" t="s">
        <v>589</v>
      </c>
      <c r="N16" s="270"/>
    </row>
    <row r="17" spans="1:14" ht="14.45" customHeight="1" x14ac:dyDescent="0.2">
      <c r="A17" s="730" t="s">
        <v>574</v>
      </c>
      <c r="B17" s="731" t="s">
        <v>574</v>
      </c>
      <c r="C17" s="734" t="s">
        <v>574</v>
      </c>
      <c r="D17" s="734" t="s">
        <v>574</v>
      </c>
      <c r="E17" s="734" t="s">
        <v>574</v>
      </c>
      <c r="F17" s="804" t="s">
        <v>574</v>
      </c>
      <c r="G17" s="734" t="s">
        <v>574</v>
      </c>
      <c r="H17" s="804" t="s">
        <v>574</v>
      </c>
      <c r="I17" s="734" t="s">
        <v>574</v>
      </c>
      <c r="J17" s="804" t="s">
        <v>574</v>
      </c>
      <c r="K17" s="734" t="s">
        <v>574</v>
      </c>
      <c r="L17" s="804" t="s">
        <v>574</v>
      </c>
      <c r="M17" s="734" t="s">
        <v>590</v>
      </c>
      <c r="N17" s="270"/>
    </row>
    <row r="18" spans="1:14" ht="14.45" customHeight="1" x14ac:dyDescent="0.2">
      <c r="A18" s="730" t="s">
        <v>1455</v>
      </c>
      <c r="B18" s="731" t="s">
        <v>1449</v>
      </c>
      <c r="C18" s="734">
        <v>88279.62000000001</v>
      </c>
      <c r="D18" s="734">
        <v>587</v>
      </c>
      <c r="E18" s="734">
        <v>48749.760000000009</v>
      </c>
      <c r="F18" s="804">
        <v>0.55221986682770052</v>
      </c>
      <c r="G18" s="734">
        <v>317</v>
      </c>
      <c r="H18" s="804">
        <v>0.54003407155025551</v>
      </c>
      <c r="I18" s="734">
        <v>39529.86</v>
      </c>
      <c r="J18" s="804">
        <v>0.44778013317229953</v>
      </c>
      <c r="K18" s="734">
        <v>270</v>
      </c>
      <c r="L18" s="804">
        <v>0.45996592844974449</v>
      </c>
      <c r="M18" s="734" t="s">
        <v>1</v>
      </c>
      <c r="N18" s="270"/>
    </row>
    <row r="19" spans="1:14" ht="14.45" customHeight="1" x14ac:dyDescent="0.2">
      <c r="A19" s="730" t="s">
        <v>1455</v>
      </c>
      <c r="B19" s="731" t="s">
        <v>1456</v>
      </c>
      <c r="C19" s="734">
        <v>88279.62000000001</v>
      </c>
      <c r="D19" s="734">
        <v>587</v>
      </c>
      <c r="E19" s="734">
        <v>48749.760000000009</v>
      </c>
      <c r="F19" s="804">
        <v>0.55221986682770052</v>
      </c>
      <c r="G19" s="734">
        <v>317</v>
      </c>
      <c r="H19" s="804">
        <v>0.54003407155025551</v>
      </c>
      <c r="I19" s="734">
        <v>39529.86</v>
      </c>
      <c r="J19" s="804">
        <v>0.44778013317229953</v>
      </c>
      <c r="K19" s="734">
        <v>270</v>
      </c>
      <c r="L19" s="804">
        <v>0.45996592844974449</v>
      </c>
      <c r="M19" s="734" t="s">
        <v>589</v>
      </c>
      <c r="N19" s="270"/>
    </row>
    <row r="20" spans="1:14" ht="14.45" customHeight="1" x14ac:dyDescent="0.2">
      <c r="A20" s="730" t="s">
        <v>574</v>
      </c>
      <c r="B20" s="731" t="s">
        <v>574</v>
      </c>
      <c r="C20" s="734" t="s">
        <v>574</v>
      </c>
      <c r="D20" s="734" t="s">
        <v>574</v>
      </c>
      <c r="E20" s="734" t="s">
        <v>574</v>
      </c>
      <c r="F20" s="804" t="s">
        <v>574</v>
      </c>
      <c r="G20" s="734" t="s">
        <v>574</v>
      </c>
      <c r="H20" s="804" t="s">
        <v>574</v>
      </c>
      <c r="I20" s="734" t="s">
        <v>574</v>
      </c>
      <c r="J20" s="804" t="s">
        <v>574</v>
      </c>
      <c r="K20" s="734" t="s">
        <v>574</v>
      </c>
      <c r="L20" s="804" t="s">
        <v>574</v>
      </c>
      <c r="M20" s="734" t="s">
        <v>590</v>
      </c>
      <c r="N20" s="270"/>
    </row>
    <row r="21" spans="1:14" ht="14.45" customHeight="1" x14ac:dyDescent="0.2">
      <c r="A21" s="730" t="s">
        <v>1457</v>
      </c>
      <c r="B21" s="731" t="s">
        <v>1449</v>
      </c>
      <c r="C21" s="734">
        <v>199971.74000000008</v>
      </c>
      <c r="D21" s="734">
        <v>1484</v>
      </c>
      <c r="E21" s="734">
        <v>111207.04000000001</v>
      </c>
      <c r="F21" s="804">
        <v>0.55611377887695512</v>
      </c>
      <c r="G21" s="734">
        <v>782</v>
      </c>
      <c r="H21" s="804">
        <v>0.52695417789757415</v>
      </c>
      <c r="I21" s="734">
        <v>88764.70000000007</v>
      </c>
      <c r="J21" s="804">
        <v>0.44388622112304488</v>
      </c>
      <c r="K21" s="734">
        <v>702</v>
      </c>
      <c r="L21" s="804">
        <v>0.47304582210242585</v>
      </c>
      <c r="M21" s="734" t="s">
        <v>1</v>
      </c>
      <c r="N21" s="270"/>
    </row>
    <row r="22" spans="1:14" ht="14.45" customHeight="1" x14ac:dyDescent="0.2">
      <c r="A22" s="730" t="s">
        <v>1457</v>
      </c>
      <c r="B22" s="731" t="s">
        <v>1458</v>
      </c>
      <c r="C22" s="734">
        <v>199971.74000000008</v>
      </c>
      <c r="D22" s="734">
        <v>1484</v>
      </c>
      <c r="E22" s="734">
        <v>111207.04000000001</v>
      </c>
      <c r="F22" s="804">
        <v>0.55611377887695512</v>
      </c>
      <c r="G22" s="734">
        <v>782</v>
      </c>
      <c r="H22" s="804">
        <v>0.52695417789757415</v>
      </c>
      <c r="I22" s="734">
        <v>88764.70000000007</v>
      </c>
      <c r="J22" s="804">
        <v>0.44388622112304488</v>
      </c>
      <c r="K22" s="734">
        <v>702</v>
      </c>
      <c r="L22" s="804">
        <v>0.47304582210242585</v>
      </c>
      <c r="M22" s="734" t="s">
        <v>589</v>
      </c>
      <c r="N22" s="270"/>
    </row>
    <row r="23" spans="1:14" ht="14.45" customHeight="1" x14ac:dyDescent="0.2">
      <c r="A23" s="730" t="s">
        <v>574</v>
      </c>
      <c r="B23" s="731" t="s">
        <v>574</v>
      </c>
      <c r="C23" s="734" t="s">
        <v>574</v>
      </c>
      <c r="D23" s="734" t="s">
        <v>574</v>
      </c>
      <c r="E23" s="734" t="s">
        <v>574</v>
      </c>
      <c r="F23" s="804" t="s">
        <v>574</v>
      </c>
      <c r="G23" s="734" t="s">
        <v>574</v>
      </c>
      <c r="H23" s="804" t="s">
        <v>574</v>
      </c>
      <c r="I23" s="734" t="s">
        <v>574</v>
      </c>
      <c r="J23" s="804" t="s">
        <v>574</v>
      </c>
      <c r="K23" s="734" t="s">
        <v>574</v>
      </c>
      <c r="L23" s="804" t="s">
        <v>574</v>
      </c>
      <c r="M23" s="734" t="s">
        <v>590</v>
      </c>
      <c r="N23" s="270"/>
    </row>
    <row r="24" spans="1:14" ht="14.45" customHeight="1" x14ac:dyDescent="0.2">
      <c r="A24" s="730" t="s">
        <v>572</v>
      </c>
      <c r="B24" s="731" t="s">
        <v>1459</v>
      </c>
      <c r="C24" s="734">
        <v>860930.29000000027</v>
      </c>
      <c r="D24" s="734">
        <v>5219</v>
      </c>
      <c r="E24" s="734">
        <v>472295.44000000018</v>
      </c>
      <c r="F24" s="804">
        <v>0.54858731942164563</v>
      </c>
      <c r="G24" s="734">
        <v>2567</v>
      </c>
      <c r="H24" s="804">
        <v>0.49185667752442996</v>
      </c>
      <c r="I24" s="734">
        <v>388634.85</v>
      </c>
      <c r="J24" s="804">
        <v>0.45141268057835421</v>
      </c>
      <c r="K24" s="734">
        <v>2652</v>
      </c>
      <c r="L24" s="804">
        <v>0.50814332247557004</v>
      </c>
      <c r="M24" s="734" t="s">
        <v>585</v>
      </c>
      <c r="N24" s="270"/>
    </row>
    <row r="25" spans="1:14" ht="14.45" customHeight="1" x14ac:dyDescent="0.2">
      <c r="A25" s="805" t="s">
        <v>301</v>
      </c>
    </row>
    <row r="26" spans="1:14" ht="14.45" customHeight="1" x14ac:dyDescent="0.2">
      <c r="A26" s="806" t="s">
        <v>1460</v>
      </c>
    </row>
    <row r="27" spans="1:14" ht="14.45" customHeight="1" x14ac:dyDescent="0.2">
      <c r="A27" s="805" t="s">
        <v>1461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23B44878-741B-4864-BD24-50FFE1FC311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1462</v>
      </c>
      <c r="B5" s="798">
        <v>1389.2400000000002</v>
      </c>
      <c r="C5" s="742">
        <v>1</v>
      </c>
      <c r="D5" s="811"/>
      <c r="E5" s="814" t="s">
        <v>1462</v>
      </c>
      <c r="F5" s="798">
        <v>617.44000000000005</v>
      </c>
      <c r="G5" s="766">
        <v>0.44444444444444442</v>
      </c>
      <c r="H5" s="746"/>
      <c r="I5" s="789"/>
      <c r="J5" s="817">
        <v>771.80000000000007</v>
      </c>
      <c r="K5" s="766">
        <v>0.55555555555555547</v>
      </c>
      <c r="L5" s="746"/>
      <c r="M5" s="789"/>
    </row>
    <row r="6" spans="1:13" ht="14.45" customHeight="1" x14ac:dyDescent="0.2">
      <c r="A6" s="808" t="s">
        <v>1463</v>
      </c>
      <c r="B6" s="799">
        <v>975.57</v>
      </c>
      <c r="C6" s="749">
        <v>1</v>
      </c>
      <c r="D6" s="812">
        <v>7</v>
      </c>
      <c r="E6" s="815" t="s">
        <v>1463</v>
      </c>
      <c r="F6" s="799">
        <v>550.75</v>
      </c>
      <c r="G6" s="767">
        <v>0.56454175507651938</v>
      </c>
      <c r="H6" s="753">
        <v>4</v>
      </c>
      <c r="I6" s="790">
        <v>0.5714285714285714</v>
      </c>
      <c r="J6" s="818">
        <v>424.82000000000005</v>
      </c>
      <c r="K6" s="767">
        <v>0.43545824492348068</v>
      </c>
      <c r="L6" s="753">
        <v>3</v>
      </c>
      <c r="M6" s="790">
        <v>0.42857142857142855</v>
      </c>
    </row>
    <row r="7" spans="1:13" ht="14.45" customHeight="1" x14ac:dyDescent="0.2">
      <c r="A7" s="808" t="s">
        <v>1464</v>
      </c>
      <c r="B7" s="799">
        <v>70325.100000000006</v>
      </c>
      <c r="C7" s="749">
        <v>1</v>
      </c>
      <c r="D7" s="812">
        <v>497</v>
      </c>
      <c r="E7" s="815" t="s">
        <v>1464</v>
      </c>
      <c r="F7" s="799">
        <v>42913.650000000009</v>
      </c>
      <c r="G7" s="767">
        <v>0.61021811558035477</v>
      </c>
      <c r="H7" s="753">
        <v>290</v>
      </c>
      <c r="I7" s="790">
        <v>0.58350100603621735</v>
      </c>
      <c r="J7" s="818">
        <v>27411.45</v>
      </c>
      <c r="K7" s="767">
        <v>0.38978188441964529</v>
      </c>
      <c r="L7" s="753">
        <v>207</v>
      </c>
      <c r="M7" s="790">
        <v>0.4164989939637827</v>
      </c>
    </row>
    <row r="8" spans="1:13" ht="14.45" customHeight="1" x14ac:dyDescent="0.2">
      <c r="A8" s="808" t="s">
        <v>1465</v>
      </c>
      <c r="B8" s="799">
        <v>53097.299999999996</v>
      </c>
      <c r="C8" s="749">
        <v>1</v>
      </c>
      <c r="D8" s="812">
        <v>323</v>
      </c>
      <c r="E8" s="815" t="s">
        <v>1465</v>
      </c>
      <c r="F8" s="799">
        <v>30869.719999999994</v>
      </c>
      <c r="G8" s="767">
        <v>0.5813802208398543</v>
      </c>
      <c r="H8" s="753">
        <v>174</v>
      </c>
      <c r="I8" s="790">
        <v>0.53869969040247678</v>
      </c>
      <c r="J8" s="818">
        <v>22227.58</v>
      </c>
      <c r="K8" s="767">
        <v>0.4186197791601457</v>
      </c>
      <c r="L8" s="753">
        <v>149</v>
      </c>
      <c r="M8" s="790">
        <v>0.46130030959752322</v>
      </c>
    </row>
    <row r="9" spans="1:13" ht="14.45" customHeight="1" x14ac:dyDescent="0.2">
      <c r="A9" s="808" t="s">
        <v>1466</v>
      </c>
      <c r="B9" s="799">
        <v>77616.900000000081</v>
      </c>
      <c r="C9" s="749">
        <v>1</v>
      </c>
      <c r="D9" s="812">
        <v>567</v>
      </c>
      <c r="E9" s="815" t="s">
        <v>1466</v>
      </c>
      <c r="F9" s="799">
        <v>36730.430000000029</v>
      </c>
      <c r="G9" s="767">
        <v>0.47322722242192089</v>
      </c>
      <c r="H9" s="753">
        <v>246</v>
      </c>
      <c r="I9" s="790">
        <v>0.43386243386243384</v>
      </c>
      <c r="J9" s="818">
        <v>40886.470000000045</v>
      </c>
      <c r="K9" s="767">
        <v>0.52677277757807905</v>
      </c>
      <c r="L9" s="753">
        <v>321</v>
      </c>
      <c r="M9" s="790">
        <v>0.56613756613756616</v>
      </c>
    </row>
    <row r="10" spans="1:13" ht="14.45" customHeight="1" x14ac:dyDescent="0.2">
      <c r="A10" s="808" t="s">
        <v>1467</v>
      </c>
      <c r="B10" s="799">
        <v>5000.2200000000012</v>
      </c>
      <c r="C10" s="749">
        <v>1</v>
      </c>
      <c r="D10" s="812">
        <v>31</v>
      </c>
      <c r="E10" s="815" t="s">
        <v>1467</v>
      </c>
      <c r="F10" s="799">
        <v>3366.400000000001</v>
      </c>
      <c r="G10" s="767">
        <v>0.67325037698341272</v>
      </c>
      <c r="H10" s="753">
        <v>20</v>
      </c>
      <c r="I10" s="790">
        <v>0.64516129032258063</v>
      </c>
      <c r="J10" s="818">
        <v>1633.8200000000002</v>
      </c>
      <c r="K10" s="767">
        <v>0.32674962301658722</v>
      </c>
      <c r="L10" s="753">
        <v>11</v>
      </c>
      <c r="M10" s="790">
        <v>0.35483870967741937</v>
      </c>
    </row>
    <row r="11" spans="1:13" ht="14.45" customHeight="1" x14ac:dyDescent="0.2">
      <c r="A11" s="808" t="s">
        <v>1468</v>
      </c>
      <c r="B11" s="799">
        <v>57915.250000000007</v>
      </c>
      <c r="C11" s="749">
        <v>1</v>
      </c>
      <c r="D11" s="812">
        <v>270</v>
      </c>
      <c r="E11" s="815" t="s">
        <v>1468</v>
      </c>
      <c r="F11" s="799">
        <v>34751.820000000007</v>
      </c>
      <c r="G11" s="767">
        <v>0.60004610184709561</v>
      </c>
      <c r="H11" s="753">
        <v>100</v>
      </c>
      <c r="I11" s="790">
        <v>0.37037037037037035</v>
      </c>
      <c r="J11" s="818">
        <v>23163.43</v>
      </c>
      <c r="K11" s="767">
        <v>0.39995389815290444</v>
      </c>
      <c r="L11" s="753">
        <v>170</v>
      </c>
      <c r="M11" s="790">
        <v>0.62962962962962965</v>
      </c>
    </row>
    <row r="12" spans="1:13" ht="14.45" customHeight="1" x14ac:dyDescent="0.2">
      <c r="A12" s="808" t="s">
        <v>1469</v>
      </c>
      <c r="B12" s="799">
        <v>1394.95</v>
      </c>
      <c r="C12" s="749">
        <v>1</v>
      </c>
      <c r="D12" s="812">
        <v>14</v>
      </c>
      <c r="E12" s="815" t="s">
        <v>1469</v>
      </c>
      <c r="F12" s="799">
        <v>480.70000000000005</v>
      </c>
      <c r="G12" s="767">
        <v>0.34460016488046169</v>
      </c>
      <c r="H12" s="753">
        <v>4</v>
      </c>
      <c r="I12" s="790">
        <v>0.2857142857142857</v>
      </c>
      <c r="J12" s="818">
        <v>914.25</v>
      </c>
      <c r="K12" s="767">
        <v>0.65539983511953837</v>
      </c>
      <c r="L12" s="753">
        <v>10</v>
      </c>
      <c r="M12" s="790">
        <v>0.7142857142857143</v>
      </c>
    </row>
    <row r="13" spans="1:13" ht="14.45" customHeight="1" x14ac:dyDescent="0.2">
      <c r="A13" s="808" t="s">
        <v>1470</v>
      </c>
      <c r="B13" s="799">
        <v>60035.25999999998</v>
      </c>
      <c r="C13" s="749">
        <v>1</v>
      </c>
      <c r="D13" s="812">
        <v>411</v>
      </c>
      <c r="E13" s="815" t="s">
        <v>1470</v>
      </c>
      <c r="F13" s="799">
        <v>28653.339999999986</v>
      </c>
      <c r="G13" s="767">
        <v>0.47727518794788254</v>
      </c>
      <c r="H13" s="753">
        <v>197</v>
      </c>
      <c r="I13" s="790">
        <v>0.47931873479318737</v>
      </c>
      <c r="J13" s="818">
        <v>31381.919999999995</v>
      </c>
      <c r="K13" s="767">
        <v>0.5227248120521174</v>
      </c>
      <c r="L13" s="753">
        <v>214</v>
      </c>
      <c r="M13" s="790">
        <v>0.52068126520681268</v>
      </c>
    </row>
    <row r="14" spans="1:13" ht="14.45" customHeight="1" x14ac:dyDescent="0.2">
      <c r="A14" s="808" t="s">
        <v>1471</v>
      </c>
      <c r="B14" s="799">
        <v>3186.8900000000003</v>
      </c>
      <c r="C14" s="749">
        <v>1</v>
      </c>
      <c r="D14" s="812">
        <v>26</v>
      </c>
      <c r="E14" s="815" t="s">
        <v>1471</v>
      </c>
      <c r="F14" s="799">
        <v>1461.21</v>
      </c>
      <c r="G14" s="767">
        <v>0.4585065691002827</v>
      </c>
      <c r="H14" s="753">
        <v>11</v>
      </c>
      <c r="I14" s="790">
        <v>0.42307692307692307</v>
      </c>
      <c r="J14" s="818">
        <v>1725.6800000000003</v>
      </c>
      <c r="K14" s="767">
        <v>0.54149343089971735</v>
      </c>
      <c r="L14" s="753">
        <v>15</v>
      </c>
      <c r="M14" s="790">
        <v>0.57692307692307687</v>
      </c>
    </row>
    <row r="15" spans="1:13" ht="14.45" customHeight="1" x14ac:dyDescent="0.2">
      <c r="A15" s="808" t="s">
        <v>1472</v>
      </c>
      <c r="B15" s="799">
        <v>22122.199999999997</v>
      </c>
      <c r="C15" s="749">
        <v>1</v>
      </c>
      <c r="D15" s="812">
        <v>154</v>
      </c>
      <c r="E15" s="815" t="s">
        <v>1472</v>
      </c>
      <c r="F15" s="799">
        <v>10920.72</v>
      </c>
      <c r="G15" s="767">
        <v>0.4936543381761308</v>
      </c>
      <c r="H15" s="753">
        <v>69</v>
      </c>
      <c r="I15" s="790">
        <v>0.44805194805194803</v>
      </c>
      <c r="J15" s="818">
        <v>11201.479999999998</v>
      </c>
      <c r="K15" s="767">
        <v>0.5063456618238692</v>
      </c>
      <c r="L15" s="753">
        <v>85</v>
      </c>
      <c r="M15" s="790">
        <v>0.55194805194805197</v>
      </c>
    </row>
    <row r="16" spans="1:13" ht="14.45" customHeight="1" x14ac:dyDescent="0.2">
      <c r="A16" s="808" t="s">
        <v>1473</v>
      </c>
      <c r="B16" s="799">
        <v>9144.3000000000029</v>
      </c>
      <c r="C16" s="749">
        <v>1</v>
      </c>
      <c r="D16" s="812">
        <v>74</v>
      </c>
      <c r="E16" s="815" t="s">
        <v>1473</v>
      </c>
      <c r="F16" s="799">
        <v>4826.6800000000021</v>
      </c>
      <c r="G16" s="767">
        <v>0.52783482606651144</v>
      </c>
      <c r="H16" s="753">
        <v>36</v>
      </c>
      <c r="I16" s="790">
        <v>0.48648648648648651</v>
      </c>
      <c r="J16" s="818">
        <v>4317.6200000000008</v>
      </c>
      <c r="K16" s="767">
        <v>0.47216517393348856</v>
      </c>
      <c r="L16" s="753">
        <v>38</v>
      </c>
      <c r="M16" s="790">
        <v>0.51351351351351349</v>
      </c>
    </row>
    <row r="17" spans="1:13" ht="14.45" customHeight="1" x14ac:dyDescent="0.2">
      <c r="A17" s="808" t="s">
        <v>1474</v>
      </c>
      <c r="B17" s="799">
        <v>26638.659999999993</v>
      </c>
      <c r="C17" s="749">
        <v>1</v>
      </c>
      <c r="D17" s="812">
        <v>175</v>
      </c>
      <c r="E17" s="815" t="s">
        <v>1474</v>
      </c>
      <c r="F17" s="799">
        <v>13078.66</v>
      </c>
      <c r="G17" s="767">
        <v>0.49096538639706366</v>
      </c>
      <c r="H17" s="753">
        <v>82</v>
      </c>
      <c r="I17" s="790">
        <v>0.46857142857142858</v>
      </c>
      <c r="J17" s="818">
        <v>13559.999999999993</v>
      </c>
      <c r="K17" s="767">
        <v>0.50903461360293634</v>
      </c>
      <c r="L17" s="753">
        <v>93</v>
      </c>
      <c r="M17" s="790">
        <v>0.53142857142857147</v>
      </c>
    </row>
    <row r="18" spans="1:13" ht="14.45" customHeight="1" x14ac:dyDescent="0.2">
      <c r="A18" s="808" t="s">
        <v>1475</v>
      </c>
      <c r="B18" s="799">
        <v>7278.5900000000038</v>
      </c>
      <c r="C18" s="749">
        <v>1</v>
      </c>
      <c r="D18" s="812">
        <v>48</v>
      </c>
      <c r="E18" s="815" t="s">
        <v>1475</v>
      </c>
      <c r="F18" s="799">
        <v>3583.570000000002</v>
      </c>
      <c r="G18" s="767">
        <v>0.49234398420573217</v>
      </c>
      <c r="H18" s="753">
        <v>23</v>
      </c>
      <c r="I18" s="790">
        <v>0.47916666666666669</v>
      </c>
      <c r="J18" s="818">
        <v>3695.0200000000018</v>
      </c>
      <c r="K18" s="767">
        <v>0.50765601579426778</v>
      </c>
      <c r="L18" s="753">
        <v>25</v>
      </c>
      <c r="M18" s="790">
        <v>0.52083333333333337</v>
      </c>
    </row>
    <row r="19" spans="1:13" ht="14.45" customHeight="1" x14ac:dyDescent="0.2">
      <c r="A19" s="808" t="s">
        <v>1476</v>
      </c>
      <c r="B19" s="799">
        <v>1115.77</v>
      </c>
      <c r="C19" s="749">
        <v>1</v>
      </c>
      <c r="D19" s="812">
        <v>8</v>
      </c>
      <c r="E19" s="815" t="s">
        <v>1476</v>
      </c>
      <c r="F19" s="799">
        <v>926.16000000000008</v>
      </c>
      <c r="G19" s="767">
        <v>0.83006354356184531</v>
      </c>
      <c r="H19" s="753">
        <v>6</v>
      </c>
      <c r="I19" s="790">
        <v>0.75</v>
      </c>
      <c r="J19" s="818">
        <v>189.61</v>
      </c>
      <c r="K19" s="767">
        <v>0.16993645643815483</v>
      </c>
      <c r="L19" s="753">
        <v>2</v>
      </c>
      <c r="M19" s="790">
        <v>0.25</v>
      </c>
    </row>
    <row r="20" spans="1:13" ht="14.45" customHeight="1" x14ac:dyDescent="0.2">
      <c r="A20" s="808" t="s">
        <v>1477</v>
      </c>
      <c r="B20" s="799">
        <v>5497.06</v>
      </c>
      <c r="C20" s="749">
        <v>1</v>
      </c>
      <c r="D20" s="812">
        <v>37</v>
      </c>
      <c r="E20" s="815" t="s">
        <v>1477</v>
      </c>
      <c r="F20" s="799">
        <v>3111.17</v>
      </c>
      <c r="G20" s="767">
        <v>0.56596980931625263</v>
      </c>
      <c r="H20" s="753">
        <v>21</v>
      </c>
      <c r="I20" s="790">
        <v>0.56756756756756754</v>
      </c>
      <c r="J20" s="818">
        <v>2385.8900000000003</v>
      </c>
      <c r="K20" s="767">
        <v>0.43403019068374732</v>
      </c>
      <c r="L20" s="753">
        <v>16</v>
      </c>
      <c r="M20" s="790">
        <v>0.43243243243243246</v>
      </c>
    </row>
    <row r="21" spans="1:13" ht="14.45" customHeight="1" x14ac:dyDescent="0.2">
      <c r="A21" s="808" t="s">
        <v>1478</v>
      </c>
      <c r="B21" s="799">
        <v>5118.26</v>
      </c>
      <c r="C21" s="749">
        <v>1</v>
      </c>
      <c r="D21" s="812">
        <v>36</v>
      </c>
      <c r="E21" s="815" t="s">
        <v>1478</v>
      </c>
      <c r="F21" s="799">
        <v>1936.7400000000002</v>
      </c>
      <c r="G21" s="767">
        <v>0.37839812748863877</v>
      </c>
      <c r="H21" s="753">
        <v>18</v>
      </c>
      <c r="I21" s="790">
        <v>0.5</v>
      </c>
      <c r="J21" s="818">
        <v>3181.5199999999995</v>
      </c>
      <c r="K21" s="767">
        <v>0.62160187251136112</v>
      </c>
      <c r="L21" s="753">
        <v>18</v>
      </c>
      <c r="M21" s="790">
        <v>0.5</v>
      </c>
    </row>
    <row r="22" spans="1:13" ht="14.45" customHeight="1" x14ac:dyDescent="0.2">
      <c r="A22" s="808" t="s">
        <v>1479</v>
      </c>
      <c r="B22" s="799">
        <v>6928.3700000000017</v>
      </c>
      <c r="C22" s="749">
        <v>1</v>
      </c>
      <c r="D22" s="812">
        <v>53</v>
      </c>
      <c r="E22" s="815" t="s">
        <v>1479</v>
      </c>
      <c r="F22" s="799">
        <v>2919.2400000000007</v>
      </c>
      <c r="G22" s="767">
        <v>0.42134585768369759</v>
      </c>
      <c r="H22" s="753">
        <v>24</v>
      </c>
      <c r="I22" s="790">
        <v>0.45283018867924529</v>
      </c>
      <c r="J22" s="818">
        <v>4009.130000000001</v>
      </c>
      <c r="K22" s="767">
        <v>0.57865414231630241</v>
      </c>
      <c r="L22" s="753">
        <v>29</v>
      </c>
      <c r="M22" s="790">
        <v>0.54716981132075471</v>
      </c>
    </row>
    <row r="23" spans="1:13" ht="14.45" customHeight="1" x14ac:dyDescent="0.2">
      <c r="A23" s="808" t="s">
        <v>1480</v>
      </c>
      <c r="B23" s="799">
        <v>13056.320000000003</v>
      </c>
      <c r="C23" s="749">
        <v>1</v>
      </c>
      <c r="D23" s="812">
        <v>99</v>
      </c>
      <c r="E23" s="815" t="s">
        <v>1480</v>
      </c>
      <c r="F23" s="799">
        <v>7212.46</v>
      </c>
      <c r="G23" s="767">
        <v>0.55241139923041083</v>
      </c>
      <c r="H23" s="753">
        <v>52</v>
      </c>
      <c r="I23" s="790">
        <v>0.5252525252525253</v>
      </c>
      <c r="J23" s="818">
        <v>5843.8600000000024</v>
      </c>
      <c r="K23" s="767">
        <v>0.44758860076958906</v>
      </c>
      <c r="L23" s="753">
        <v>47</v>
      </c>
      <c r="M23" s="790">
        <v>0.47474747474747475</v>
      </c>
    </row>
    <row r="24" spans="1:13" ht="14.45" customHeight="1" x14ac:dyDescent="0.2">
      <c r="A24" s="808" t="s">
        <v>1481</v>
      </c>
      <c r="B24" s="799">
        <v>69134.900000000052</v>
      </c>
      <c r="C24" s="749">
        <v>1</v>
      </c>
      <c r="D24" s="812">
        <v>496</v>
      </c>
      <c r="E24" s="815" t="s">
        <v>1481</v>
      </c>
      <c r="F24" s="799">
        <v>39890.540000000037</v>
      </c>
      <c r="G24" s="767">
        <v>0.57699569971172315</v>
      </c>
      <c r="H24" s="753">
        <v>273</v>
      </c>
      <c r="I24" s="790">
        <v>0.55040322580645162</v>
      </c>
      <c r="J24" s="818">
        <v>29244.360000000015</v>
      </c>
      <c r="K24" s="767">
        <v>0.4230043002882769</v>
      </c>
      <c r="L24" s="753">
        <v>223</v>
      </c>
      <c r="M24" s="790">
        <v>0.44959677419354838</v>
      </c>
    </row>
    <row r="25" spans="1:13" ht="14.45" customHeight="1" x14ac:dyDescent="0.2">
      <c r="A25" s="808" t="s">
        <v>1482</v>
      </c>
      <c r="B25" s="799">
        <v>8484.1700000000037</v>
      </c>
      <c r="C25" s="749">
        <v>1</v>
      </c>
      <c r="D25" s="812">
        <v>63</v>
      </c>
      <c r="E25" s="815" t="s">
        <v>1482</v>
      </c>
      <c r="F25" s="799">
        <v>4972.2400000000016</v>
      </c>
      <c r="G25" s="767">
        <v>0.58606086393836987</v>
      </c>
      <c r="H25" s="753">
        <v>35</v>
      </c>
      <c r="I25" s="790">
        <v>0.55555555555555558</v>
      </c>
      <c r="J25" s="818">
        <v>3511.9300000000017</v>
      </c>
      <c r="K25" s="767">
        <v>0.41393913606163008</v>
      </c>
      <c r="L25" s="753">
        <v>28</v>
      </c>
      <c r="M25" s="790">
        <v>0.44444444444444442</v>
      </c>
    </row>
    <row r="26" spans="1:13" ht="14.45" customHeight="1" x14ac:dyDescent="0.2">
      <c r="A26" s="808" t="s">
        <v>1483</v>
      </c>
      <c r="B26" s="799">
        <v>7168.2600000000029</v>
      </c>
      <c r="C26" s="749">
        <v>1</v>
      </c>
      <c r="D26" s="812">
        <v>49</v>
      </c>
      <c r="E26" s="815" t="s">
        <v>1483</v>
      </c>
      <c r="F26" s="799">
        <v>5289.8800000000028</v>
      </c>
      <c r="G26" s="767">
        <v>0.73795872359540537</v>
      </c>
      <c r="H26" s="753">
        <v>35</v>
      </c>
      <c r="I26" s="790">
        <v>0.7142857142857143</v>
      </c>
      <c r="J26" s="818">
        <v>1878.38</v>
      </c>
      <c r="K26" s="767">
        <v>0.26204127640459463</v>
      </c>
      <c r="L26" s="753">
        <v>14</v>
      </c>
      <c r="M26" s="790">
        <v>0.2857142857142857</v>
      </c>
    </row>
    <row r="27" spans="1:13" ht="14.45" customHeight="1" x14ac:dyDescent="0.2">
      <c r="A27" s="808" t="s">
        <v>1484</v>
      </c>
      <c r="B27" s="799">
        <v>21387.349999999995</v>
      </c>
      <c r="C27" s="749">
        <v>1</v>
      </c>
      <c r="D27" s="812">
        <v>149</v>
      </c>
      <c r="E27" s="815" t="s">
        <v>1484</v>
      </c>
      <c r="F27" s="799">
        <v>8482.57</v>
      </c>
      <c r="G27" s="767">
        <v>0.3966162240763817</v>
      </c>
      <c r="H27" s="753">
        <v>59</v>
      </c>
      <c r="I27" s="790">
        <v>0.39597315436241609</v>
      </c>
      <c r="J27" s="818">
        <v>12904.779999999995</v>
      </c>
      <c r="K27" s="767">
        <v>0.60338377592361836</v>
      </c>
      <c r="L27" s="753">
        <v>90</v>
      </c>
      <c r="M27" s="790">
        <v>0.60402684563758391</v>
      </c>
    </row>
    <row r="28" spans="1:13" ht="14.45" customHeight="1" x14ac:dyDescent="0.2">
      <c r="A28" s="808" t="s">
        <v>1485</v>
      </c>
      <c r="B28" s="799">
        <v>154.36000000000001</v>
      </c>
      <c r="C28" s="749">
        <v>1</v>
      </c>
      <c r="D28" s="812">
        <v>1</v>
      </c>
      <c r="E28" s="815" t="s">
        <v>1485</v>
      </c>
      <c r="F28" s="799">
        <v>154.36000000000001</v>
      </c>
      <c r="G28" s="767">
        <v>1</v>
      </c>
      <c r="H28" s="753">
        <v>1</v>
      </c>
      <c r="I28" s="790">
        <v>1</v>
      </c>
      <c r="J28" s="818"/>
      <c r="K28" s="767">
        <v>0</v>
      </c>
      <c r="L28" s="753"/>
      <c r="M28" s="790">
        <v>0</v>
      </c>
    </row>
    <row r="29" spans="1:13" ht="14.45" customHeight="1" x14ac:dyDescent="0.2">
      <c r="A29" s="808" t="s">
        <v>1486</v>
      </c>
      <c r="B29" s="799">
        <v>3975.2400000000011</v>
      </c>
      <c r="C29" s="749">
        <v>1</v>
      </c>
      <c r="D29" s="812">
        <v>29</v>
      </c>
      <c r="E29" s="815" t="s">
        <v>1486</v>
      </c>
      <c r="F29" s="799">
        <v>2994.7300000000009</v>
      </c>
      <c r="G29" s="767">
        <v>0.75334570994455685</v>
      </c>
      <c r="H29" s="753">
        <v>22</v>
      </c>
      <c r="I29" s="790">
        <v>0.75862068965517238</v>
      </c>
      <c r="J29" s="818">
        <v>980.5100000000001</v>
      </c>
      <c r="K29" s="767">
        <v>0.24665429005544315</v>
      </c>
      <c r="L29" s="753">
        <v>7</v>
      </c>
      <c r="M29" s="790">
        <v>0.2413793103448276</v>
      </c>
    </row>
    <row r="30" spans="1:13" ht="14.45" customHeight="1" x14ac:dyDescent="0.2">
      <c r="A30" s="808" t="s">
        <v>1487</v>
      </c>
      <c r="B30" s="799">
        <v>15720.690000000002</v>
      </c>
      <c r="C30" s="749">
        <v>1</v>
      </c>
      <c r="D30" s="812">
        <v>117</v>
      </c>
      <c r="E30" s="815" t="s">
        <v>1487</v>
      </c>
      <c r="F30" s="799">
        <v>8133.9200000000019</v>
      </c>
      <c r="G30" s="767">
        <v>0.51740222598371954</v>
      </c>
      <c r="H30" s="753">
        <v>57</v>
      </c>
      <c r="I30" s="790">
        <v>0.48717948717948717</v>
      </c>
      <c r="J30" s="818">
        <v>7586.7700000000013</v>
      </c>
      <c r="K30" s="767">
        <v>0.48259777401628046</v>
      </c>
      <c r="L30" s="753">
        <v>60</v>
      </c>
      <c r="M30" s="790">
        <v>0.51282051282051277</v>
      </c>
    </row>
    <row r="31" spans="1:13" ht="14.45" customHeight="1" x14ac:dyDescent="0.2">
      <c r="A31" s="808" t="s">
        <v>1488</v>
      </c>
      <c r="B31" s="799">
        <v>20383.710000000006</v>
      </c>
      <c r="C31" s="749">
        <v>1</v>
      </c>
      <c r="D31" s="812">
        <v>65</v>
      </c>
      <c r="E31" s="815" t="s">
        <v>1488</v>
      </c>
      <c r="F31" s="799">
        <v>15006.470000000003</v>
      </c>
      <c r="G31" s="767">
        <v>0.73619915118494117</v>
      </c>
      <c r="H31" s="753">
        <v>31</v>
      </c>
      <c r="I31" s="790">
        <v>0.47692307692307695</v>
      </c>
      <c r="J31" s="818">
        <v>5377.2400000000025</v>
      </c>
      <c r="K31" s="767">
        <v>0.26380084881505872</v>
      </c>
      <c r="L31" s="753">
        <v>34</v>
      </c>
      <c r="M31" s="790">
        <v>0.52307692307692311</v>
      </c>
    </row>
    <row r="32" spans="1:13" ht="14.45" customHeight="1" x14ac:dyDescent="0.2">
      <c r="A32" s="808" t="s">
        <v>1489</v>
      </c>
      <c r="B32" s="799">
        <v>1213.5</v>
      </c>
      <c r="C32" s="749">
        <v>1</v>
      </c>
      <c r="D32" s="812">
        <v>1</v>
      </c>
      <c r="E32" s="815" t="s">
        <v>1489</v>
      </c>
      <c r="F32" s="799">
        <v>904.78000000000009</v>
      </c>
      <c r="G32" s="767">
        <v>0.74559538524927904</v>
      </c>
      <c r="H32" s="753"/>
      <c r="I32" s="790">
        <v>0</v>
      </c>
      <c r="J32" s="818">
        <v>308.72000000000003</v>
      </c>
      <c r="K32" s="767">
        <v>0.25440461475072107</v>
      </c>
      <c r="L32" s="753">
        <v>1</v>
      </c>
      <c r="M32" s="790">
        <v>1</v>
      </c>
    </row>
    <row r="33" spans="1:13" ht="14.45" customHeight="1" x14ac:dyDescent="0.2">
      <c r="A33" s="808" t="s">
        <v>1490</v>
      </c>
      <c r="B33" s="799">
        <v>21188.269999999997</v>
      </c>
      <c r="C33" s="749">
        <v>1</v>
      </c>
      <c r="D33" s="812">
        <v>130</v>
      </c>
      <c r="E33" s="815" t="s">
        <v>1490</v>
      </c>
      <c r="F33" s="799">
        <v>10620.54</v>
      </c>
      <c r="G33" s="767">
        <v>0.50124620839738221</v>
      </c>
      <c r="H33" s="753">
        <v>54</v>
      </c>
      <c r="I33" s="790">
        <v>0.41538461538461541</v>
      </c>
      <c r="J33" s="818">
        <v>10567.729999999996</v>
      </c>
      <c r="K33" s="767">
        <v>0.49875379160261774</v>
      </c>
      <c r="L33" s="753">
        <v>76</v>
      </c>
      <c r="M33" s="790">
        <v>0.58461538461538465</v>
      </c>
    </row>
    <row r="34" spans="1:13" ht="14.45" customHeight="1" x14ac:dyDescent="0.2">
      <c r="A34" s="808" t="s">
        <v>1491</v>
      </c>
      <c r="B34" s="799">
        <v>82469.60000000002</v>
      </c>
      <c r="C34" s="749">
        <v>1</v>
      </c>
      <c r="D34" s="812">
        <v>468</v>
      </c>
      <c r="E34" s="815" t="s">
        <v>1491</v>
      </c>
      <c r="F34" s="799">
        <v>46767.010000000009</v>
      </c>
      <c r="G34" s="767">
        <v>0.56708180953951515</v>
      </c>
      <c r="H34" s="753">
        <v>216</v>
      </c>
      <c r="I34" s="790">
        <v>0.46153846153846156</v>
      </c>
      <c r="J34" s="818">
        <v>35702.590000000011</v>
      </c>
      <c r="K34" s="767">
        <v>0.43291819046048485</v>
      </c>
      <c r="L34" s="753">
        <v>252</v>
      </c>
      <c r="M34" s="790">
        <v>0.53846153846153844</v>
      </c>
    </row>
    <row r="35" spans="1:13" ht="14.45" customHeight="1" x14ac:dyDescent="0.2">
      <c r="A35" s="808" t="s">
        <v>1492</v>
      </c>
      <c r="B35" s="799">
        <v>6967.8300000000017</v>
      </c>
      <c r="C35" s="749">
        <v>1</v>
      </c>
      <c r="D35" s="812">
        <v>55</v>
      </c>
      <c r="E35" s="815" t="s">
        <v>1492</v>
      </c>
      <c r="F35" s="799">
        <v>4796.2000000000016</v>
      </c>
      <c r="G35" s="767">
        <v>0.68833481873122626</v>
      </c>
      <c r="H35" s="753">
        <v>36</v>
      </c>
      <c r="I35" s="790">
        <v>0.65454545454545454</v>
      </c>
      <c r="J35" s="818">
        <v>2171.63</v>
      </c>
      <c r="K35" s="767">
        <v>0.31166518126877374</v>
      </c>
      <c r="L35" s="753">
        <v>19</v>
      </c>
      <c r="M35" s="790">
        <v>0.34545454545454546</v>
      </c>
    </row>
    <row r="36" spans="1:13" ht="14.45" customHeight="1" x14ac:dyDescent="0.2">
      <c r="A36" s="808" t="s">
        <v>1493</v>
      </c>
      <c r="B36" s="799">
        <v>12646.949999999997</v>
      </c>
      <c r="C36" s="749">
        <v>1</v>
      </c>
      <c r="D36" s="812">
        <v>88</v>
      </c>
      <c r="E36" s="815" t="s">
        <v>1493</v>
      </c>
      <c r="F36" s="799">
        <v>9637.279999999997</v>
      </c>
      <c r="G36" s="767">
        <v>0.76202404532318058</v>
      </c>
      <c r="H36" s="753">
        <v>65</v>
      </c>
      <c r="I36" s="790">
        <v>0.73863636363636365</v>
      </c>
      <c r="J36" s="818">
        <v>3009.6700000000005</v>
      </c>
      <c r="K36" s="767">
        <v>0.2379759546768194</v>
      </c>
      <c r="L36" s="753">
        <v>23</v>
      </c>
      <c r="M36" s="790">
        <v>0.26136363636363635</v>
      </c>
    </row>
    <row r="37" spans="1:13" ht="14.45" customHeight="1" x14ac:dyDescent="0.2">
      <c r="A37" s="808" t="s">
        <v>1494</v>
      </c>
      <c r="B37" s="799">
        <v>7150.7300000000032</v>
      </c>
      <c r="C37" s="749">
        <v>1</v>
      </c>
      <c r="D37" s="812">
        <v>52</v>
      </c>
      <c r="E37" s="815" t="s">
        <v>1494</v>
      </c>
      <c r="F37" s="799">
        <v>3985.1500000000019</v>
      </c>
      <c r="G37" s="767">
        <v>0.55730673651501317</v>
      </c>
      <c r="H37" s="753">
        <v>27</v>
      </c>
      <c r="I37" s="790">
        <v>0.51923076923076927</v>
      </c>
      <c r="J37" s="818">
        <v>3165.5800000000013</v>
      </c>
      <c r="K37" s="767">
        <v>0.44269326348498683</v>
      </c>
      <c r="L37" s="753">
        <v>25</v>
      </c>
      <c r="M37" s="790">
        <v>0.48076923076923078</v>
      </c>
    </row>
    <row r="38" spans="1:13" ht="14.45" customHeight="1" x14ac:dyDescent="0.2">
      <c r="A38" s="808" t="s">
        <v>1495</v>
      </c>
      <c r="B38" s="799">
        <v>33391.270000000004</v>
      </c>
      <c r="C38" s="749">
        <v>1</v>
      </c>
      <c r="D38" s="812">
        <v>78</v>
      </c>
      <c r="E38" s="815" t="s">
        <v>1495</v>
      </c>
      <c r="F38" s="799">
        <v>25834.280000000002</v>
      </c>
      <c r="G38" s="767">
        <v>0.77368366042980696</v>
      </c>
      <c r="H38" s="753">
        <v>32</v>
      </c>
      <c r="I38" s="790">
        <v>0.41025641025641024</v>
      </c>
      <c r="J38" s="818">
        <v>7556.9900000000016</v>
      </c>
      <c r="K38" s="767">
        <v>0.22631633957019306</v>
      </c>
      <c r="L38" s="753">
        <v>46</v>
      </c>
      <c r="M38" s="790">
        <v>0.58974358974358976</v>
      </c>
    </row>
    <row r="39" spans="1:13" ht="14.45" customHeight="1" x14ac:dyDescent="0.2">
      <c r="A39" s="808" t="s">
        <v>1496</v>
      </c>
      <c r="B39" s="799">
        <v>5163.840000000002</v>
      </c>
      <c r="C39" s="749">
        <v>1</v>
      </c>
      <c r="D39" s="812">
        <v>42</v>
      </c>
      <c r="E39" s="815" t="s">
        <v>1496</v>
      </c>
      <c r="F39" s="799">
        <v>2000.3300000000004</v>
      </c>
      <c r="G39" s="767">
        <v>0.38737257544772874</v>
      </c>
      <c r="H39" s="753">
        <v>15</v>
      </c>
      <c r="I39" s="790">
        <v>0.35714285714285715</v>
      </c>
      <c r="J39" s="818">
        <v>3163.5100000000011</v>
      </c>
      <c r="K39" s="767">
        <v>0.61262742455227115</v>
      </c>
      <c r="L39" s="753">
        <v>27</v>
      </c>
      <c r="M39" s="790">
        <v>0.6428571428571429</v>
      </c>
    </row>
    <row r="40" spans="1:13" ht="14.45" customHeight="1" x14ac:dyDescent="0.2">
      <c r="A40" s="808" t="s">
        <v>1497</v>
      </c>
      <c r="B40" s="799">
        <v>1583.7800000000002</v>
      </c>
      <c r="C40" s="749">
        <v>1</v>
      </c>
      <c r="D40" s="812">
        <v>15</v>
      </c>
      <c r="E40" s="815" t="s">
        <v>1497</v>
      </c>
      <c r="F40" s="799">
        <v>637.17000000000007</v>
      </c>
      <c r="G40" s="767">
        <v>0.40230966422104081</v>
      </c>
      <c r="H40" s="753">
        <v>6</v>
      </c>
      <c r="I40" s="790">
        <v>0.4</v>
      </c>
      <c r="J40" s="818">
        <v>946.61000000000013</v>
      </c>
      <c r="K40" s="767">
        <v>0.59769033577895925</v>
      </c>
      <c r="L40" s="753">
        <v>9</v>
      </c>
      <c r="M40" s="790">
        <v>0.6</v>
      </c>
    </row>
    <row r="41" spans="1:13" ht="14.45" customHeight="1" x14ac:dyDescent="0.2">
      <c r="A41" s="808" t="s">
        <v>1498</v>
      </c>
      <c r="B41" s="799">
        <v>3175.96</v>
      </c>
      <c r="C41" s="749">
        <v>1</v>
      </c>
      <c r="D41" s="812">
        <v>23</v>
      </c>
      <c r="E41" s="815" t="s">
        <v>1498</v>
      </c>
      <c r="F41" s="799">
        <v>1487.46</v>
      </c>
      <c r="G41" s="767">
        <v>0.46834972732654062</v>
      </c>
      <c r="H41" s="753">
        <v>9</v>
      </c>
      <c r="I41" s="790">
        <v>0.39130434782608697</v>
      </c>
      <c r="J41" s="818">
        <v>1688.5</v>
      </c>
      <c r="K41" s="767">
        <v>0.53165027267345932</v>
      </c>
      <c r="L41" s="753">
        <v>14</v>
      </c>
      <c r="M41" s="790">
        <v>0.60869565217391308</v>
      </c>
    </row>
    <row r="42" spans="1:13" ht="14.45" customHeight="1" x14ac:dyDescent="0.2">
      <c r="A42" s="808" t="s">
        <v>1499</v>
      </c>
      <c r="B42" s="799">
        <v>49314.139999999992</v>
      </c>
      <c r="C42" s="749">
        <v>1</v>
      </c>
      <c r="D42" s="812">
        <v>286</v>
      </c>
      <c r="E42" s="815" t="s">
        <v>1499</v>
      </c>
      <c r="F42" s="799">
        <v>27455.48</v>
      </c>
      <c r="G42" s="767">
        <v>0.55674660452357083</v>
      </c>
      <c r="H42" s="753">
        <v>132</v>
      </c>
      <c r="I42" s="790">
        <v>0.46153846153846156</v>
      </c>
      <c r="J42" s="818">
        <v>21858.659999999993</v>
      </c>
      <c r="K42" s="767">
        <v>0.44325339547642917</v>
      </c>
      <c r="L42" s="753">
        <v>154</v>
      </c>
      <c r="M42" s="790">
        <v>0.53846153846153844</v>
      </c>
    </row>
    <row r="43" spans="1:13" ht="14.45" customHeight="1" x14ac:dyDescent="0.2">
      <c r="A43" s="808" t="s">
        <v>1500</v>
      </c>
      <c r="B43" s="799">
        <v>6516.7200000000012</v>
      </c>
      <c r="C43" s="749">
        <v>1</v>
      </c>
      <c r="D43" s="812">
        <v>18</v>
      </c>
      <c r="E43" s="815" t="s">
        <v>1500</v>
      </c>
      <c r="F43" s="799">
        <v>3394.7200000000003</v>
      </c>
      <c r="G43" s="767">
        <v>0.52092463693391766</v>
      </c>
      <c r="H43" s="753">
        <v>9</v>
      </c>
      <c r="I43" s="790">
        <v>0.5</v>
      </c>
      <c r="J43" s="818">
        <v>3122.0000000000005</v>
      </c>
      <c r="K43" s="767">
        <v>0.47907536306608228</v>
      </c>
      <c r="L43" s="753">
        <v>9</v>
      </c>
      <c r="M43" s="790">
        <v>0.5</v>
      </c>
    </row>
    <row r="44" spans="1:13" ht="14.45" customHeight="1" thickBot="1" x14ac:dyDescent="0.25">
      <c r="A44" s="809" t="s">
        <v>1501</v>
      </c>
      <c r="B44" s="800">
        <v>55902.809999999983</v>
      </c>
      <c r="C44" s="756">
        <v>1</v>
      </c>
      <c r="D44" s="813">
        <v>164</v>
      </c>
      <c r="E44" s="816" t="s">
        <v>1501</v>
      </c>
      <c r="F44" s="800">
        <v>20939.469999999998</v>
      </c>
      <c r="G44" s="768">
        <v>0.37456918534148825</v>
      </c>
      <c r="H44" s="760">
        <v>76</v>
      </c>
      <c r="I44" s="791">
        <v>0.46341463414634149</v>
      </c>
      <c r="J44" s="819">
        <v>34963.339999999989</v>
      </c>
      <c r="K44" s="768">
        <v>0.6254308146585118</v>
      </c>
      <c r="L44" s="760">
        <v>88</v>
      </c>
      <c r="M44" s="791">
        <v>0.53658536585365857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29D0FA5-6DE1-4CB7-8353-B7A15D1877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2305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860930.28999999864</v>
      </c>
      <c r="N3" s="70">
        <f>SUBTOTAL(9,N7:N1048576)</f>
        <v>6776</v>
      </c>
      <c r="O3" s="70">
        <f>SUBTOTAL(9,O7:O1048576)</f>
        <v>5219</v>
      </c>
      <c r="P3" s="70">
        <f>SUBTOTAL(9,P7:P1048576)</f>
        <v>472295.43999999919</v>
      </c>
      <c r="Q3" s="71">
        <f>IF(M3=0,0,P3/M3)</f>
        <v>0.54858731942164551</v>
      </c>
      <c r="R3" s="70">
        <f>SUBTOTAL(9,R7:R1048576)</f>
        <v>3454</v>
      </c>
      <c r="S3" s="71">
        <f>IF(N3=0,0,R3/N3)</f>
        <v>0.50974025974025972</v>
      </c>
      <c r="T3" s="70">
        <f>SUBTOTAL(9,T7:T1048576)</f>
        <v>2567</v>
      </c>
      <c r="U3" s="72">
        <f>IF(O3=0,0,T3/O3)</f>
        <v>0.49185667752442996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25</v>
      </c>
      <c r="B7" s="826" t="s">
        <v>1448</v>
      </c>
      <c r="C7" s="826" t="s">
        <v>1451</v>
      </c>
      <c r="D7" s="827" t="s">
        <v>2301</v>
      </c>
      <c r="E7" s="828" t="s">
        <v>1470</v>
      </c>
      <c r="F7" s="826" t="s">
        <v>1449</v>
      </c>
      <c r="G7" s="826" t="s">
        <v>1502</v>
      </c>
      <c r="H7" s="826" t="s">
        <v>611</v>
      </c>
      <c r="I7" s="826" t="s">
        <v>1298</v>
      </c>
      <c r="J7" s="826" t="s">
        <v>1016</v>
      </c>
      <c r="K7" s="826" t="s">
        <v>1299</v>
      </c>
      <c r="L7" s="829">
        <v>154.36000000000001</v>
      </c>
      <c r="M7" s="829">
        <v>154.36000000000001</v>
      </c>
      <c r="N7" s="826">
        <v>1</v>
      </c>
      <c r="O7" s="830">
        <v>1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25</v>
      </c>
      <c r="B8" s="833" t="s">
        <v>1448</v>
      </c>
      <c r="C8" s="833" t="s">
        <v>1451</v>
      </c>
      <c r="D8" s="834" t="s">
        <v>2301</v>
      </c>
      <c r="E8" s="835" t="s">
        <v>1472</v>
      </c>
      <c r="F8" s="833" t="s">
        <v>1449</v>
      </c>
      <c r="G8" s="833" t="s">
        <v>1503</v>
      </c>
      <c r="H8" s="833" t="s">
        <v>574</v>
      </c>
      <c r="I8" s="833" t="s">
        <v>1504</v>
      </c>
      <c r="J8" s="833" t="s">
        <v>1505</v>
      </c>
      <c r="K8" s="833" t="s">
        <v>1506</v>
      </c>
      <c r="L8" s="836">
        <v>132.97999999999999</v>
      </c>
      <c r="M8" s="836">
        <v>265.95999999999998</v>
      </c>
      <c r="N8" s="833">
        <v>2</v>
      </c>
      <c r="O8" s="837">
        <v>0.5</v>
      </c>
      <c r="P8" s="836">
        <v>265.95999999999998</v>
      </c>
      <c r="Q8" s="838">
        <v>1</v>
      </c>
      <c r="R8" s="833">
        <v>2</v>
      </c>
      <c r="S8" s="838">
        <v>1</v>
      </c>
      <c r="T8" s="837">
        <v>0.5</v>
      </c>
      <c r="U8" s="839">
        <v>1</v>
      </c>
    </row>
    <row r="9" spans="1:21" ht="14.45" customHeight="1" x14ac:dyDescent="0.2">
      <c r="A9" s="832">
        <v>25</v>
      </c>
      <c r="B9" s="833" t="s">
        <v>1448</v>
      </c>
      <c r="C9" s="833" t="s">
        <v>1451</v>
      </c>
      <c r="D9" s="834" t="s">
        <v>2301</v>
      </c>
      <c r="E9" s="835" t="s">
        <v>1472</v>
      </c>
      <c r="F9" s="833" t="s">
        <v>1449</v>
      </c>
      <c r="G9" s="833" t="s">
        <v>1507</v>
      </c>
      <c r="H9" s="833" t="s">
        <v>574</v>
      </c>
      <c r="I9" s="833" t="s">
        <v>1508</v>
      </c>
      <c r="J9" s="833" t="s">
        <v>746</v>
      </c>
      <c r="K9" s="833" t="s">
        <v>1509</v>
      </c>
      <c r="L9" s="836">
        <v>103.67</v>
      </c>
      <c r="M9" s="836">
        <v>103.67</v>
      </c>
      <c r="N9" s="833">
        <v>1</v>
      </c>
      <c r="O9" s="837">
        <v>1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25</v>
      </c>
      <c r="B10" s="833" t="s">
        <v>1448</v>
      </c>
      <c r="C10" s="833" t="s">
        <v>1451</v>
      </c>
      <c r="D10" s="834" t="s">
        <v>2301</v>
      </c>
      <c r="E10" s="835" t="s">
        <v>1472</v>
      </c>
      <c r="F10" s="833" t="s">
        <v>1449</v>
      </c>
      <c r="G10" s="833" t="s">
        <v>1510</v>
      </c>
      <c r="H10" s="833" t="s">
        <v>611</v>
      </c>
      <c r="I10" s="833" t="s">
        <v>1372</v>
      </c>
      <c r="J10" s="833" t="s">
        <v>850</v>
      </c>
      <c r="K10" s="833" t="s">
        <v>852</v>
      </c>
      <c r="L10" s="836">
        <v>0</v>
      </c>
      <c r="M10" s="836">
        <v>0</v>
      </c>
      <c r="N10" s="833">
        <v>1</v>
      </c>
      <c r="O10" s="837">
        <v>0.5</v>
      </c>
      <c r="P10" s="836">
        <v>0</v>
      </c>
      <c r="Q10" s="838"/>
      <c r="R10" s="833">
        <v>1</v>
      </c>
      <c r="S10" s="838">
        <v>1</v>
      </c>
      <c r="T10" s="837">
        <v>0.5</v>
      </c>
      <c r="U10" s="839">
        <v>1</v>
      </c>
    </row>
    <row r="11" spans="1:21" ht="14.45" customHeight="1" x14ac:dyDescent="0.2">
      <c r="A11" s="832">
        <v>25</v>
      </c>
      <c r="B11" s="833" t="s">
        <v>1448</v>
      </c>
      <c r="C11" s="833" t="s">
        <v>1451</v>
      </c>
      <c r="D11" s="834" t="s">
        <v>2301</v>
      </c>
      <c r="E11" s="835" t="s">
        <v>1472</v>
      </c>
      <c r="F11" s="833" t="s">
        <v>1449</v>
      </c>
      <c r="G11" s="833" t="s">
        <v>1502</v>
      </c>
      <c r="H11" s="833" t="s">
        <v>611</v>
      </c>
      <c r="I11" s="833" t="s">
        <v>1298</v>
      </c>
      <c r="J11" s="833" t="s">
        <v>1016</v>
      </c>
      <c r="K11" s="833" t="s">
        <v>1299</v>
      </c>
      <c r="L11" s="836">
        <v>154.36000000000001</v>
      </c>
      <c r="M11" s="836">
        <v>308.72000000000003</v>
      </c>
      <c r="N11" s="833">
        <v>2</v>
      </c>
      <c r="O11" s="837">
        <v>2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25</v>
      </c>
      <c r="B12" s="833" t="s">
        <v>1448</v>
      </c>
      <c r="C12" s="833" t="s">
        <v>1451</v>
      </c>
      <c r="D12" s="834" t="s">
        <v>2301</v>
      </c>
      <c r="E12" s="835" t="s">
        <v>1474</v>
      </c>
      <c r="F12" s="833" t="s">
        <v>1449</v>
      </c>
      <c r="G12" s="833" t="s">
        <v>1511</v>
      </c>
      <c r="H12" s="833" t="s">
        <v>574</v>
      </c>
      <c r="I12" s="833" t="s">
        <v>1512</v>
      </c>
      <c r="J12" s="833" t="s">
        <v>1305</v>
      </c>
      <c r="K12" s="833" t="s">
        <v>1513</v>
      </c>
      <c r="L12" s="836">
        <v>272.83</v>
      </c>
      <c r="M12" s="836">
        <v>272.83</v>
      </c>
      <c r="N12" s="833">
        <v>1</v>
      </c>
      <c r="O12" s="837">
        <v>1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25</v>
      </c>
      <c r="B13" s="833" t="s">
        <v>1448</v>
      </c>
      <c r="C13" s="833" t="s">
        <v>1451</v>
      </c>
      <c r="D13" s="834" t="s">
        <v>2301</v>
      </c>
      <c r="E13" s="835" t="s">
        <v>1474</v>
      </c>
      <c r="F13" s="833" t="s">
        <v>1449</v>
      </c>
      <c r="G13" s="833" t="s">
        <v>1514</v>
      </c>
      <c r="H13" s="833" t="s">
        <v>574</v>
      </c>
      <c r="I13" s="833" t="s">
        <v>1515</v>
      </c>
      <c r="J13" s="833" t="s">
        <v>1516</v>
      </c>
      <c r="K13" s="833" t="s">
        <v>1517</v>
      </c>
      <c r="L13" s="836">
        <v>29.13</v>
      </c>
      <c r="M13" s="836">
        <v>29.13</v>
      </c>
      <c r="N13" s="833">
        <v>1</v>
      </c>
      <c r="O13" s="837">
        <v>0.5</v>
      </c>
      <c r="P13" s="836">
        <v>29.13</v>
      </c>
      <c r="Q13" s="838">
        <v>1</v>
      </c>
      <c r="R13" s="833">
        <v>1</v>
      </c>
      <c r="S13" s="838">
        <v>1</v>
      </c>
      <c r="T13" s="837">
        <v>0.5</v>
      </c>
      <c r="U13" s="839">
        <v>1</v>
      </c>
    </row>
    <row r="14" spans="1:21" ht="14.45" customHeight="1" x14ac:dyDescent="0.2">
      <c r="A14" s="832">
        <v>25</v>
      </c>
      <c r="B14" s="833" t="s">
        <v>1448</v>
      </c>
      <c r="C14" s="833" t="s">
        <v>1451</v>
      </c>
      <c r="D14" s="834" t="s">
        <v>2301</v>
      </c>
      <c r="E14" s="835" t="s">
        <v>1474</v>
      </c>
      <c r="F14" s="833" t="s">
        <v>1449</v>
      </c>
      <c r="G14" s="833" t="s">
        <v>1518</v>
      </c>
      <c r="H14" s="833" t="s">
        <v>611</v>
      </c>
      <c r="I14" s="833" t="s">
        <v>1386</v>
      </c>
      <c r="J14" s="833" t="s">
        <v>1387</v>
      </c>
      <c r="K14" s="833" t="s">
        <v>1388</v>
      </c>
      <c r="L14" s="836">
        <v>113.16</v>
      </c>
      <c r="M14" s="836">
        <v>113.16</v>
      </c>
      <c r="N14" s="833">
        <v>1</v>
      </c>
      <c r="O14" s="837">
        <v>0.5</v>
      </c>
      <c r="P14" s="836">
        <v>113.16</v>
      </c>
      <c r="Q14" s="838">
        <v>1</v>
      </c>
      <c r="R14" s="833">
        <v>1</v>
      </c>
      <c r="S14" s="838">
        <v>1</v>
      </c>
      <c r="T14" s="837">
        <v>0.5</v>
      </c>
      <c r="U14" s="839">
        <v>1</v>
      </c>
    </row>
    <row r="15" spans="1:21" ht="14.45" customHeight="1" x14ac:dyDescent="0.2">
      <c r="A15" s="832">
        <v>25</v>
      </c>
      <c r="B15" s="833" t="s">
        <v>1448</v>
      </c>
      <c r="C15" s="833" t="s">
        <v>1451</v>
      </c>
      <c r="D15" s="834" t="s">
        <v>2301</v>
      </c>
      <c r="E15" s="835" t="s">
        <v>1474</v>
      </c>
      <c r="F15" s="833" t="s">
        <v>1449</v>
      </c>
      <c r="G15" s="833" t="s">
        <v>1502</v>
      </c>
      <c r="H15" s="833" t="s">
        <v>611</v>
      </c>
      <c r="I15" s="833" t="s">
        <v>1298</v>
      </c>
      <c r="J15" s="833" t="s">
        <v>1016</v>
      </c>
      <c r="K15" s="833" t="s">
        <v>1299</v>
      </c>
      <c r="L15" s="836">
        <v>154.36000000000001</v>
      </c>
      <c r="M15" s="836">
        <v>154.36000000000001</v>
      </c>
      <c r="N15" s="833">
        <v>1</v>
      </c>
      <c r="O15" s="837">
        <v>1</v>
      </c>
      <c r="P15" s="836">
        <v>154.36000000000001</v>
      </c>
      <c r="Q15" s="838">
        <v>1</v>
      </c>
      <c r="R15" s="833">
        <v>1</v>
      </c>
      <c r="S15" s="838">
        <v>1</v>
      </c>
      <c r="T15" s="837">
        <v>1</v>
      </c>
      <c r="U15" s="839">
        <v>1</v>
      </c>
    </row>
    <row r="16" spans="1:21" ht="14.45" customHeight="1" x14ac:dyDescent="0.2">
      <c r="A16" s="832">
        <v>25</v>
      </c>
      <c r="B16" s="833" t="s">
        <v>1448</v>
      </c>
      <c r="C16" s="833" t="s">
        <v>1451</v>
      </c>
      <c r="D16" s="834" t="s">
        <v>2301</v>
      </c>
      <c r="E16" s="835" t="s">
        <v>1481</v>
      </c>
      <c r="F16" s="833" t="s">
        <v>1449</v>
      </c>
      <c r="G16" s="833" t="s">
        <v>1519</v>
      </c>
      <c r="H16" s="833" t="s">
        <v>574</v>
      </c>
      <c r="I16" s="833" t="s">
        <v>1520</v>
      </c>
      <c r="J16" s="833" t="s">
        <v>1054</v>
      </c>
      <c r="K16" s="833" t="s">
        <v>1521</v>
      </c>
      <c r="L16" s="836">
        <v>48.09</v>
      </c>
      <c r="M16" s="836">
        <v>48.09</v>
      </c>
      <c r="N16" s="833">
        <v>1</v>
      </c>
      <c r="O16" s="837">
        <v>0.5</v>
      </c>
      <c r="P16" s="836">
        <v>48.09</v>
      </c>
      <c r="Q16" s="838">
        <v>1</v>
      </c>
      <c r="R16" s="833">
        <v>1</v>
      </c>
      <c r="S16" s="838">
        <v>1</v>
      </c>
      <c r="T16" s="837">
        <v>0.5</v>
      </c>
      <c r="U16" s="839">
        <v>1</v>
      </c>
    </row>
    <row r="17" spans="1:21" ht="14.45" customHeight="1" x14ac:dyDescent="0.2">
      <c r="A17" s="832">
        <v>25</v>
      </c>
      <c r="B17" s="833" t="s">
        <v>1448</v>
      </c>
      <c r="C17" s="833" t="s">
        <v>1451</v>
      </c>
      <c r="D17" s="834" t="s">
        <v>2301</v>
      </c>
      <c r="E17" s="835" t="s">
        <v>1481</v>
      </c>
      <c r="F17" s="833" t="s">
        <v>1449</v>
      </c>
      <c r="G17" s="833" t="s">
        <v>1502</v>
      </c>
      <c r="H17" s="833" t="s">
        <v>611</v>
      </c>
      <c r="I17" s="833" t="s">
        <v>1298</v>
      </c>
      <c r="J17" s="833" t="s">
        <v>1016</v>
      </c>
      <c r="K17" s="833" t="s">
        <v>1299</v>
      </c>
      <c r="L17" s="836">
        <v>154.36000000000001</v>
      </c>
      <c r="M17" s="836">
        <v>154.36000000000001</v>
      </c>
      <c r="N17" s="833">
        <v>1</v>
      </c>
      <c r="O17" s="837">
        <v>0.5</v>
      </c>
      <c r="P17" s="836">
        <v>154.36000000000001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25</v>
      </c>
      <c r="B18" s="833" t="s">
        <v>1448</v>
      </c>
      <c r="C18" s="833" t="s">
        <v>1451</v>
      </c>
      <c r="D18" s="834" t="s">
        <v>2301</v>
      </c>
      <c r="E18" s="835" t="s">
        <v>1495</v>
      </c>
      <c r="F18" s="833" t="s">
        <v>1449</v>
      </c>
      <c r="G18" s="833" t="s">
        <v>1522</v>
      </c>
      <c r="H18" s="833" t="s">
        <v>574</v>
      </c>
      <c r="I18" s="833" t="s">
        <v>1523</v>
      </c>
      <c r="J18" s="833" t="s">
        <v>1524</v>
      </c>
      <c r="K18" s="833" t="s">
        <v>1525</v>
      </c>
      <c r="L18" s="836">
        <v>74.64</v>
      </c>
      <c r="M18" s="836">
        <v>74.64</v>
      </c>
      <c r="N18" s="833">
        <v>1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25</v>
      </c>
      <c r="B19" s="833" t="s">
        <v>1448</v>
      </c>
      <c r="C19" s="833" t="s">
        <v>1451</v>
      </c>
      <c r="D19" s="834" t="s">
        <v>2301</v>
      </c>
      <c r="E19" s="835" t="s">
        <v>1495</v>
      </c>
      <c r="F19" s="833" t="s">
        <v>1449</v>
      </c>
      <c r="G19" s="833" t="s">
        <v>1503</v>
      </c>
      <c r="H19" s="833" t="s">
        <v>574</v>
      </c>
      <c r="I19" s="833" t="s">
        <v>1504</v>
      </c>
      <c r="J19" s="833" t="s">
        <v>1505</v>
      </c>
      <c r="K19" s="833" t="s">
        <v>1506</v>
      </c>
      <c r="L19" s="836">
        <v>132.97999999999999</v>
      </c>
      <c r="M19" s="836">
        <v>132.97999999999999</v>
      </c>
      <c r="N19" s="833">
        <v>1</v>
      </c>
      <c r="O19" s="837">
        <v>1</v>
      </c>
      <c r="P19" s="836">
        <v>132.97999999999999</v>
      </c>
      <c r="Q19" s="838">
        <v>1</v>
      </c>
      <c r="R19" s="833">
        <v>1</v>
      </c>
      <c r="S19" s="838">
        <v>1</v>
      </c>
      <c r="T19" s="837">
        <v>1</v>
      </c>
      <c r="U19" s="839">
        <v>1</v>
      </c>
    </row>
    <row r="20" spans="1:21" ht="14.45" customHeight="1" x14ac:dyDescent="0.2">
      <c r="A20" s="832">
        <v>25</v>
      </c>
      <c r="B20" s="833" t="s">
        <v>1448</v>
      </c>
      <c r="C20" s="833" t="s">
        <v>1451</v>
      </c>
      <c r="D20" s="834" t="s">
        <v>2301</v>
      </c>
      <c r="E20" s="835" t="s">
        <v>1495</v>
      </c>
      <c r="F20" s="833" t="s">
        <v>1449</v>
      </c>
      <c r="G20" s="833" t="s">
        <v>1526</v>
      </c>
      <c r="H20" s="833" t="s">
        <v>574</v>
      </c>
      <c r="I20" s="833" t="s">
        <v>1527</v>
      </c>
      <c r="J20" s="833" t="s">
        <v>1528</v>
      </c>
      <c r="K20" s="833" t="s">
        <v>1529</v>
      </c>
      <c r="L20" s="836">
        <v>119.1</v>
      </c>
      <c r="M20" s="836">
        <v>119.1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25</v>
      </c>
      <c r="B21" s="833" t="s">
        <v>1448</v>
      </c>
      <c r="C21" s="833" t="s">
        <v>1451</v>
      </c>
      <c r="D21" s="834" t="s">
        <v>2301</v>
      </c>
      <c r="E21" s="835" t="s">
        <v>1495</v>
      </c>
      <c r="F21" s="833" t="s">
        <v>1449</v>
      </c>
      <c r="G21" s="833" t="s">
        <v>1502</v>
      </c>
      <c r="H21" s="833" t="s">
        <v>611</v>
      </c>
      <c r="I21" s="833" t="s">
        <v>1298</v>
      </c>
      <c r="J21" s="833" t="s">
        <v>1016</v>
      </c>
      <c r="K21" s="833" t="s">
        <v>1299</v>
      </c>
      <c r="L21" s="836">
        <v>154.36000000000001</v>
      </c>
      <c r="M21" s="836">
        <v>617.44000000000005</v>
      </c>
      <c r="N21" s="833">
        <v>4</v>
      </c>
      <c r="O21" s="837">
        <v>4</v>
      </c>
      <c r="P21" s="836">
        <v>154.36000000000001</v>
      </c>
      <c r="Q21" s="838">
        <v>0.25</v>
      </c>
      <c r="R21" s="833">
        <v>1</v>
      </c>
      <c r="S21" s="838">
        <v>0.25</v>
      </c>
      <c r="T21" s="837">
        <v>1</v>
      </c>
      <c r="U21" s="839">
        <v>0.25</v>
      </c>
    </row>
    <row r="22" spans="1:21" ht="14.45" customHeight="1" x14ac:dyDescent="0.2">
      <c r="A22" s="832">
        <v>25</v>
      </c>
      <c r="B22" s="833" t="s">
        <v>1448</v>
      </c>
      <c r="C22" s="833" t="s">
        <v>1451</v>
      </c>
      <c r="D22" s="834" t="s">
        <v>2301</v>
      </c>
      <c r="E22" s="835" t="s">
        <v>1501</v>
      </c>
      <c r="F22" s="833" t="s">
        <v>1449</v>
      </c>
      <c r="G22" s="833" t="s">
        <v>1530</v>
      </c>
      <c r="H22" s="833" t="s">
        <v>611</v>
      </c>
      <c r="I22" s="833" t="s">
        <v>1350</v>
      </c>
      <c r="J22" s="833" t="s">
        <v>1351</v>
      </c>
      <c r="K22" s="833" t="s">
        <v>1352</v>
      </c>
      <c r="L22" s="836">
        <v>3231.81</v>
      </c>
      <c r="M22" s="836">
        <v>6463.62</v>
      </c>
      <c r="N22" s="833">
        <v>2</v>
      </c>
      <c r="O22" s="837">
        <v>0.5</v>
      </c>
      <c r="P22" s="836">
        <v>6463.62</v>
      </c>
      <c r="Q22" s="838">
        <v>1</v>
      </c>
      <c r="R22" s="833">
        <v>2</v>
      </c>
      <c r="S22" s="838">
        <v>1</v>
      </c>
      <c r="T22" s="837">
        <v>0.5</v>
      </c>
      <c r="U22" s="839">
        <v>1</v>
      </c>
    </row>
    <row r="23" spans="1:21" ht="14.45" customHeight="1" x14ac:dyDescent="0.2">
      <c r="A23" s="832">
        <v>25</v>
      </c>
      <c r="B23" s="833" t="s">
        <v>1448</v>
      </c>
      <c r="C23" s="833" t="s">
        <v>1451</v>
      </c>
      <c r="D23" s="834" t="s">
        <v>2301</v>
      </c>
      <c r="E23" s="835" t="s">
        <v>1501</v>
      </c>
      <c r="F23" s="833" t="s">
        <v>1449</v>
      </c>
      <c r="G23" s="833" t="s">
        <v>1503</v>
      </c>
      <c r="H23" s="833" t="s">
        <v>574</v>
      </c>
      <c r="I23" s="833" t="s">
        <v>1504</v>
      </c>
      <c r="J23" s="833" t="s">
        <v>1505</v>
      </c>
      <c r="K23" s="833" t="s">
        <v>1506</v>
      </c>
      <c r="L23" s="836">
        <v>132.97999999999999</v>
      </c>
      <c r="M23" s="836">
        <v>132.97999999999999</v>
      </c>
      <c r="N23" s="833">
        <v>1</v>
      </c>
      <c r="O23" s="837">
        <v>1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25</v>
      </c>
      <c r="B24" s="833" t="s">
        <v>1448</v>
      </c>
      <c r="C24" s="833" t="s">
        <v>1451</v>
      </c>
      <c r="D24" s="834" t="s">
        <v>2301</v>
      </c>
      <c r="E24" s="835" t="s">
        <v>1501</v>
      </c>
      <c r="F24" s="833" t="s">
        <v>1449</v>
      </c>
      <c r="G24" s="833" t="s">
        <v>1502</v>
      </c>
      <c r="H24" s="833" t="s">
        <v>611</v>
      </c>
      <c r="I24" s="833" t="s">
        <v>1298</v>
      </c>
      <c r="J24" s="833" t="s">
        <v>1016</v>
      </c>
      <c r="K24" s="833" t="s">
        <v>1299</v>
      </c>
      <c r="L24" s="836">
        <v>154.36000000000001</v>
      </c>
      <c r="M24" s="836">
        <v>617.44000000000005</v>
      </c>
      <c r="N24" s="833">
        <v>4</v>
      </c>
      <c r="O24" s="837">
        <v>3.5</v>
      </c>
      <c r="P24" s="836">
        <v>154.36000000000001</v>
      </c>
      <c r="Q24" s="838">
        <v>0.25</v>
      </c>
      <c r="R24" s="833">
        <v>1</v>
      </c>
      <c r="S24" s="838">
        <v>0.25</v>
      </c>
      <c r="T24" s="837">
        <v>0.5</v>
      </c>
      <c r="U24" s="839">
        <v>0.14285714285714285</v>
      </c>
    </row>
    <row r="25" spans="1:21" ht="14.45" customHeight="1" x14ac:dyDescent="0.2">
      <c r="A25" s="832">
        <v>25</v>
      </c>
      <c r="B25" s="833" t="s">
        <v>1448</v>
      </c>
      <c r="C25" s="833" t="s">
        <v>1451</v>
      </c>
      <c r="D25" s="834" t="s">
        <v>2301</v>
      </c>
      <c r="E25" s="835" t="s">
        <v>1465</v>
      </c>
      <c r="F25" s="833" t="s">
        <v>1449</v>
      </c>
      <c r="G25" s="833" t="s">
        <v>1502</v>
      </c>
      <c r="H25" s="833" t="s">
        <v>611</v>
      </c>
      <c r="I25" s="833" t="s">
        <v>1298</v>
      </c>
      <c r="J25" s="833" t="s">
        <v>1016</v>
      </c>
      <c r="K25" s="833" t="s">
        <v>1299</v>
      </c>
      <c r="L25" s="836">
        <v>154.36000000000001</v>
      </c>
      <c r="M25" s="836">
        <v>154.36000000000001</v>
      </c>
      <c r="N25" s="833">
        <v>1</v>
      </c>
      <c r="O25" s="837">
        <v>1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25</v>
      </c>
      <c r="B26" s="833" t="s">
        <v>1448</v>
      </c>
      <c r="C26" s="833" t="s">
        <v>1451</v>
      </c>
      <c r="D26" s="834" t="s">
        <v>2301</v>
      </c>
      <c r="E26" s="835" t="s">
        <v>1466</v>
      </c>
      <c r="F26" s="833" t="s">
        <v>1449</v>
      </c>
      <c r="G26" s="833" t="s">
        <v>1502</v>
      </c>
      <c r="H26" s="833" t="s">
        <v>611</v>
      </c>
      <c r="I26" s="833" t="s">
        <v>1298</v>
      </c>
      <c r="J26" s="833" t="s">
        <v>1016</v>
      </c>
      <c r="K26" s="833" t="s">
        <v>1299</v>
      </c>
      <c r="L26" s="836">
        <v>154.36000000000001</v>
      </c>
      <c r="M26" s="836">
        <v>154.36000000000001</v>
      </c>
      <c r="N26" s="833">
        <v>1</v>
      </c>
      <c r="O26" s="837">
        <v>1</v>
      </c>
      <c r="P26" s="836">
        <v>154.36000000000001</v>
      </c>
      <c r="Q26" s="838">
        <v>1</v>
      </c>
      <c r="R26" s="833">
        <v>1</v>
      </c>
      <c r="S26" s="838">
        <v>1</v>
      </c>
      <c r="T26" s="837">
        <v>1</v>
      </c>
      <c r="U26" s="839">
        <v>1</v>
      </c>
    </row>
    <row r="27" spans="1:21" ht="14.45" customHeight="1" x14ac:dyDescent="0.2">
      <c r="A27" s="832">
        <v>25</v>
      </c>
      <c r="B27" s="833" t="s">
        <v>1448</v>
      </c>
      <c r="C27" s="833" t="s">
        <v>1451</v>
      </c>
      <c r="D27" s="834" t="s">
        <v>2301</v>
      </c>
      <c r="E27" s="835" t="s">
        <v>1499</v>
      </c>
      <c r="F27" s="833" t="s">
        <v>1449</v>
      </c>
      <c r="G27" s="833" t="s">
        <v>1502</v>
      </c>
      <c r="H27" s="833" t="s">
        <v>611</v>
      </c>
      <c r="I27" s="833" t="s">
        <v>1298</v>
      </c>
      <c r="J27" s="833" t="s">
        <v>1016</v>
      </c>
      <c r="K27" s="833" t="s">
        <v>1299</v>
      </c>
      <c r="L27" s="836">
        <v>154.36000000000001</v>
      </c>
      <c r="M27" s="836">
        <v>308.72000000000003</v>
      </c>
      <c r="N27" s="833">
        <v>2</v>
      </c>
      <c r="O27" s="837">
        <v>2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25</v>
      </c>
      <c r="B28" s="833" t="s">
        <v>1448</v>
      </c>
      <c r="C28" s="833" t="s">
        <v>1451</v>
      </c>
      <c r="D28" s="834" t="s">
        <v>2301</v>
      </c>
      <c r="E28" s="835" t="s">
        <v>1499</v>
      </c>
      <c r="F28" s="833" t="s">
        <v>1449</v>
      </c>
      <c r="G28" s="833" t="s">
        <v>1502</v>
      </c>
      <c r="H28" s="833" t="s">
        <v>574</v>
      </c>
      <c r="I28" s="833" t="s">
        <v>1531</v>
      </c>
      <c r="J28" s="833" t="s">
        <v>1016</v>
      </c>
      <c r="K28" s="833" t="s">
        <v>1299</v>
      </c>
      <c r="L28" s="836">
        <v>154.36000000000001</v>
      </c>
      <c r="M28" s="836">
        <v>154.36000000000001</v>
      </c>
      <c r="N28" s="833">
        <v>1</v>
      </c>
      <c r="O28" s="837">
        <v>1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25</v>
      </c>
      <c r="B29" s="833" t="s">
        <v>1448</v>
      </c>
      <c r="C29" s="833" t="s">
        <v>1453</v>
      </c>
      <c r="D29" s="834" t="s">
        <v>2302</v>
      </c>
      <c r="E29" s="835" t="s">
        <v>1470</v>
      </c>
      <c r="F29" s="833" t="s">
        <v>1449</v>
      </c>
      <c r="G29" s="833" t="s">
        <v>1532</v>
      </c>
      <c r="H29" s="833" t="s">
        <v>611</v>
      </c>
      <c r="I29" s="833" t="s">
        <v>1533</v>
      </c>
      <c r="J29" s="833" t="s">
        <v>1391</v>
      </c>
      <c r="K29" s="833" t="s">
        <v>1534</v>
      </c>
      <c r="L29" s="836">
        <v>23.4</v>
      </c>
      <c r="M29" s="836">
        <v>23.4</v>
      </c>
      <c r="N29" s="833">
        <v>1</v>
      </c>
      <c r="O29" s="837">
        <v>1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25</v>
      </c>
      <c r="B30" s="833" t="s">
        <v>1448</v>
      </c>
      <c r="C30" s="833" t="s">
        <v>1453</v>
      </c>
      <c r="D30" s="834" t="s">
        <v>2302</v>
      </c>
      <c r="E30" s="835" t="s">
        <v>1470</v>
      </c>
      <c r="F30" s="833" t="s">
        <v>1449</v>
      </c>
      <c r="G30" s="833" t="s">
        <v>1535</v>
      </c>
      <c r="H30" s="833" t="s">
        <v>611</v>
      </c>
      <c r="I30" s="833" t="s">
        <v>1324</v>
      </c>
      <c r="J30" s="833" t="s">
        <v>1325</v>
      </c>
      <c r="K30" s="833" t="s">
        <v>1326</v>
      </c>
      <c r="L30" s="836">
        <v>119.7</v>
      </c>
      <c r="M30" s="836">
        <v>119.7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25</v>
      </c>
      <c r="B31" s="833" t="s">
        <v>1448</v>
      </c>
      <c r="C31" s="833" t="s">
        <v>1453</v>
      </c>
      <c r="D31" s="834" t="s">
        <v>2302</v>
      </c>
      <c r="E31" s="835" t="s">
        <v>1470</v>
      </c>
      <c r="F31" s="833" t="s">
        <v>1449</v>
      </c>
      <c r="G31" s="833" t="s">
        <v>1536</v>
      </c>
      <c r="H31" s="833" t="s">
        <v>574</v>
      </c>
      <c r="I31" s="833" t="s">
        <v>1537</v>
      </c>
      <c r="J31" s="833" t="s">
        <v>1538</v>
      </c>
      <c r="K31" s="833" t="s">
        <v>1539</v>
      </c>
      <c r="L31" s="836">
        <v>0</v>
      </c>
      <c r="M31" s="836">
        <v>0</v>
      </c>
      <c r="N31" s="833">
        <v>1</v>
      </c>
      <c r="O31" s="837">
        <v>0.5</v>
      </c>
      <c r="P31" s="836">
        <v>0</v>
      </c>
      <c r="Q31" s="838"/>
      <c r="R31" s="833">
        <v>1</v>
      </c>
      <c r="S31" s="838">
        <v>1</v>
      </c>
      <c r="T31" s="837">
        <v>0.5</v>
      </c>
      <c r="U31" s="839">
        <v>1</v>
      </c>
    </row>
    <row r="32" spans="1:21" ht="14.45" customHeight="1" x14ac:dyDescent="0.2">
      <c r="A32" s="832">
        <v>25</v>
      </c>
      <c r="B32" s="833" t="s">
        <v>1448</v>
      </c>
      <c r="C32" s="833" t="s">
        <v>1453</v>
      </c>
      <c r="D32" s="834" t="s">
        <v>2302</v>
      </c>
      <c r="E32" s="835" t="s">
        <v>1470</v>
      </c>
      <c r="F32" s="833" t="s">
        <v>1449</v>
      </c>
      <c r="G32" s="833" t="s">
        <v>1536</v>
      </c>
      <c r="H32" s="833" t="s">
        <v>574</v>
      </c>
      <c r="I32" s="833" t="s">
        <v>1540</v>
      </c>
      <c r="J32" s="833" t="s">
        <v>1538</v>
      </c>
      <c r="K32" s="833" t="s">
        <v>1541</v>
      </c>
      <c r="L32" s="836">
        <v>0</v>
      </c>
      <c r="M32" s="836">
        <v>0</v>
      </c>
      <c r="N32" s="833">
        <v>1</v>
      </c>
      <c r="O32" s="837">
        <v>0.5</v>
      </c>
      <c r="P32" s="836"/>
      <c r="Q32" s="838"/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25</v>
      </c>
      <c r="B33" s="833" t="s">
        <v>1448</v>
      </c>
      <c r="C33" s="833" t="s">
        <v>1453</v>
      </c>
      <c r="D33" s="834" t="s">
        <v>2302</v>
      </c>
      <c r="E33" s="835" t="s">
        <v>1470</v>
      </c>
      <c r="F33" s="833" t="s">
        <v>1449</v>
      </c>
      <c r="G33" s="833" t="s">
        <v>1511</v>
      </c>
      <c r="H33" s="833" t="s">
        <v>611</v>
      </c>
      <c r="I33" s="833" t="s">
        <v>1304</v>
      </c>
      <c r="J33" s="833" t="s">
        <v>1305</v>
      </c>
      <c r="K33" s="833" t="s">
        <v>659</v>
      </c>
      <c r="L33" s="836">
        <v>170.52</v>
      </c>
      <c r="M33" s="836">
        <v>341.04</v>
      </c>
      <c r="N33" s="833">
        <v>2</v>
      </c>
      <c r="O33" s="837">
        <v>2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25</v>
      </c>
      <c r="B34" s="833" t="s">
        <v>1448</v>
      </c>
      <c r="C34" s="833" t="s">
        <v>1453</v>
      </c>
      <c r="D34" s="834" t="s">
        <v>2302</v>
      </c>
      <c r="E34" s="835" t="s">
        <v>1470</v>
      </c>
      <c r="F34" s="833" t="s">
        <v>1449</v>
      </c>
      <c r="G34" s="833" t="s">
        <v>1511</v>
      </c>
      <c r="H34" s="833" t="s">
        <v>611</v>
      </c>
      <c r="I34" s="833" t="s">
        <v>1304</v>
      </c>
      <c r="J34" s="833" t="s">
        <v>1305</v>
      </c>
      <c r="K34" s="833" t="s">
        <v>659</v>
      </c>
      <c r="L34" s="836">
        <v>96.04</v>
      </c>
      <c r="M34" s="836">
        <v>192.08</v>
      </c>
      <c r="N34" s="833">
        <v>2</v>
      </c>
      <c r="O34" s="837">
        <v>1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25</v>
      </c>
      <c r="B35" s="833" t="s">
        <v>1448</v>
      </c>
      <c r="C35" s="833" t="s">
        <v>1453</v>
      </c>
      <c r="D35" s="834" t="s">
        <v>2302</v>
      </c>
      <c r="E35" s="835" t="s">
        <v>1470</v>
      </c>
      <c r="F35" s="833" t="s">
        <v>1449</v>
      </c>
      <c r="G35" s="833" t="s">
        <v>1511</v>
      </c>
      <c r="H35" s="833" t="s">
        <v>574</v>
      </c>
      <c r="I35" s="833" t="s">
        <v>1512</v>
      </c>
      <c r="J35" s="833" t="s">
        <v>1305</v>
      </c>
      <c r="K35" s="833" t="s">
        <v>1513</v>
      </c>
      <c r="L35" s="836">
        <v>272.83</v>
      </c>
      <c r="M35" s="836">
        <v>272.83</v>
      </c>
      <c r="N35" s="833">
        <v>1</v>
      </c>
      <c r="O35" s="837">
        <v>1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25</v>
      </c>
      <c r="B36" s="833" t="s">
        <v>1448</v>
      </c>
      <c r="C36" s="833" t="s">
        <v>1453</v>
      </c>
      <c r="D36" s="834" t="s">
        <v>2302</v>
      </c>
      <c r="E36" s="835" t="s">
        <v>1470</v>
      </c>
      <c r="F36" s="833" t="s">
        <v>1449</v>
      </c>
      <c r="G36" s="833" t="s">
        <v>1542</v>
      </c>
      <c r="H36" s="833" t="s">
        <v>574</v>
      </c>
      <c r="I36" s="833" t="s">
        <v>1543</v>
      </c>
      <c r="J36" s="833" t="s">
        <v>1544</v>
      </c>
      <c r="K36" s="833" t="s">
        <v>1545</v>
      </c>
      <c r="L36" s="836">
        <v>58.86</v>
      </c>
      <c r="M36" s="836">
        <v>58.86</v>
      </c>
      <c r="N36" s="833">
        <v>1</v>
      </c>
      <c r="O36" s="837">
        <v>1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25</v>
      </c>
      <c r="B37" s="833" t="s">
        <v>1448</v>
      </c>
      <c r="C37" s="833" t="s">
        <v>1453</v>
      </c>
      <c r="D37" s="834" t="s">
        <v>2302</v>
      </c>
      <c r="E37" s="835" t="s">
        <v>1470</v>
      </c>
      <c r="F37" s="833" t="s">
        <v>1449</v>
      </c>
      <c r="G37" s="833" t="s">
        <v>1546</v>
      </c>
      <c r="H37" s="833" t="s">
        <v>574</v>
      </c>
      <c r="I37" s="833" t="s">
        <v>1547</v>
      </c>
      <c r="J37" s="833" t="s">
        <v>1548</v>
      </c>
      <c r="K37" s="833" t="s">
        <v>659</v>
      </c>
      <c r="L37" s="836">
        <v>78.33</v>
      </c>
      <c r="M37" s="836">
        <v>78.33</v>
      </c>
      <c r="N37" s="833">
        <v>1</v>
      </c>
      <c r="O37" s="837">
        <v>1</v>
      </c>
      <c r="P37" s="836">
        <v>78.33</v>
      </c>
      <c r="Q37" s="838">
        <v>1</v>
      </c>
      <c r="R37" s="833">
        <v>1</v>
      </c>
      <c r="S37" s="838">
        <v>1</v>
      </c>
      <c r="T37" s="837">
        <v>1</v>
      </c>
      <c r="U37" s="839">
        <v>1</v>
      </c>
    </row>
    <row r="38" spans="1:21" ht="14.45" customHeight="1" x14ac:dyDescent="0.2">
      <c r="A38" s="832">
        <v>25</v>
      </c>
      <c r="B38" s="833" t="s">
        <v>1448</v>
      </c>
      <c r="C38" s="833" t="s">
        <v>1453</v>
      </c>
      <c r="D38" s="834" t="s">
        <v>2302</v>
      </c>
      <c r="E38" s="835" t="s">
        <v>1470</v>
      </c>
      <c r="F38" s="833" t="s">
        <v>1449</v>
      </c>
      <c r="G38" s="833" t="s">
        <v>1549</v>
      </c>
      <c r="H38" s="833" t="s">
        <v>574</v>
      </c>
      <c r="I38" s="833" t="s">
        <v>1550</v>
      </c>
      <c r="J38" s="833" t="s">
        <v>1551</v>
      </c>
      <c r="K38" s="833" t="s">
        <v>1552</v>
      </c>
      <c r="L38" s="836">
        <v>159.71</v>
      </c>
      <c r="M38" s="836">
        <v>159.71</v>
      </c>
      <c r="N38" s="833">
        <v>1</v>
      </c>
      <c r="O38" s="837">
        <v>1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25</v>
      </c>
      <c r="B39" s="833" t="s">
        <v>1448</v>
      </c>
      <c r="C39" s="833" t="s">
        <v>1453</v>
      </c>
      <c r="D39" s="834" t="s">
        <v>2302</v>
      </c>
      <c r="E39" s="835" t="s">
        <v>1470</v>
      </c>
      <c r="F39" s="833" t="s">
        <v>1449</v>
      </c>
      <c r="G39" s="833" t="s">
        <v>1549</v>
      </c>
      <c r="H39" s="833" t="s">
        <v>574</v>
      </c>
      <c r="I39" s="833" t="s">
        <v>1553</v>
      </c>
      <c r="J39" s="833" t="s">
        <v>1551</v>
      </c>
      <c r="K39" s="833" t="s">
        <v>1554</v>
      </c>
      <c r="L39" s="836">
        <v>159.71</v>
      </c>
      <c r="M39" s="836">
        <v>319.42</v>
      </c>
      <c r="N39" s="833">
        <v>2</v>
      </c>
      <c r="O39" s="837">
        <v>1</v>
      </c>
      <c r="P39" s="836">
        <v>319.42</v>
      </c>
      <c r="Q39" s="838">
        <v>1</v>
      </c>
      <c r="R39" s="833">
        <v>2</v>
      </c>
      <c r="S39" s="838">
        <v>1</v>
      </c>
      <c r="T39" s="837">
        <v>1</v>
      </c>
      <c r="U39" s="839">
        <v>1</v>
      </c>
    </row>
    <row r="40" spans="1:21" ht="14.45" customHeight="1" x14ac:dyDescent="0.2">
      <c r="A40" s="832">
        <v>25</v>
      </c>
      <c r="B40" s="833" t="s">
        <v>1448</v>
      </c>
      <c r="C40" s="833" t="s">
        <v>1453</v>
      </c>
      <c r="D40" s="834" t="s">
        <v>2302</v>
      </c>
      <c r="E40" s="835" t="s">
        <v>1470</v>
      </c>
      <c r="F40" s="833" t="s">
        <v>1449</v>
      </c>
      <c r="G40" s="833" t="s">
        <v>1519</v>
      </c>
      <c r="H40" s="833" t="s">
        <v>574</v>
      </c>
      <c r="I40" s="833" t="s">
        <v>1520</v>
      </c>
      <c r="J40" s="833" t="s">
        <v>1054</v>
      </c>
      <c r="K40" s="833" t="s">
        <v>1521</v>
      </c>
      <c r="L40" s="836">
        <v>48.09</v>
      </c>
      <c r="M40" s="836">
        <v>48.09</v>
      </c>
      <c r="N40" s="833">
        <v>1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25</v>
      </c>
      <c r="B41" s="833" t="s">
        <v>1448</v>
      </c>
      <c r="C41" s="833" t="s">
        <v>1453</v>
      </c>
      <c r="D41" s="834" t="s">
        <v>2302</v>
      </c>
      <c r="E41" s="835" t="s">
        <v>1470</v>
      </c>
      <c r="F41" s="833" t="s">
        <v>1449</v>
      </c>
      <c r="G41" s="833" t="s">
        <v>1522</v>
      </c>
      <c r="H41" s="833" t="s">
        <v>574</v>
      </c>
      <c r="I41" s="833" t="s">
        <v>1555</v>
      </c>
      <c r="J41" s="833" t="s">
        <v>1556</v>
      </c>
      <c r="K41" s="833" t="s">
        <v>1557</v>
      </c>
      <c r="L41" s="836">
        <v>68.599999999999994</v>
      </c>
      <c r="M41" s="836">
        <v>137.19999999999999</v>
      </c>
      <c r="N41" s="833">
        <v>2</v>
      </c>
      <c r="O41" s="837">
        <v>1.5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25</v>
      </c>
      <c r="B42" s="833" t="s">
        <v>1448</v>
      </c>
      <c r="C42" s="833" t="s">
        <v>1453</v>
      </c>
      <c r="D42" s="834" t="s">
        <v>2302</v>
      </c>
      <c r="E42" s="835" t="s">
        <v>1470</v>
      </c>
      <c r="F42" s="833" t="s">
        <v>1449</v>
      </c>
      <c r="G42" s="833" t="s">
        <v>1558</v>
      </c>
      <c r="H42" s="833" t="s">
        <v>574</v>
      </c>
      <c r="I42" s="833" t="s">
        <v>1559</v>
      </c>
      <c r="J42" s="833" t="s">
        <v>1560</v>
      </c>
      <c r="K42" s="833" t="s">
        <v>1561</v>
      </c>
      <c r="L42" s="836">
        <v>19.579999999999998</v>
      </c>
      <c r="M42" s="836">
        <v>293.7</v>
      </c>
      <c r="N42" s="833">
        <v>15</v>
      </c>
      <c r="O42" s="837">
        <v>14.5</v>
      </c>
      <c r="P42" s="836">
        <v>137.06</v>
      </c>
      <c r="Q42" s="838">
        <v>0.46666666666666667</v>
      </c>
      <c r="R42" s="833">
        <v>7</v>
      </c>
      <c r="S42" s="838">
        <v>0.46666666666666667</v>
      </c>
      <c r="T42" s="837">
        <v>6.5</v>
      </c>
      <c r="U42" s="839">
        <v>0.44827586206896552</v>
      </c>
    </row>
    <row r="43" spans="1:21" ht="14.45" customHeight="1" x14ac:dyDescent="0.2">
      <c r="A43" s="832">
        <v>25</v>
      </c>
      <c r="B43" s="833" t="s">
        <v>1448</v>
      </c>
      <c r="C43" s="833" t="s">
        <v>1453</v>
      </c>
      <c r="D43" s="834" t="s">
        <v>2302</v>
      </c>
      <c r="E43" s="835" t="s">
        <v>1470</v>
      </c>
      <c r="F43" s="833" t="s">
        <v>1449</v>
      </c>
      <c r="G43" s="833" t="s">
        <v>1503</v>
      </c>
      <c r="H43" s="833" t="s">
        <v>574</v>
      </c>
      <c r="I43" s="833" t="s">
        <v>1504</v>
      </c>
      <c r="J43" s="833" t="s">
        <v>1505</v>
      </c>
      <c r="K43" s="833" t="s">
        <v>1506</v>
      </c>
      <c r="L43" s="836">
        <v>132.97999999999999</v>
      </c>
      <c r="M43" s="836">
        <v>7180.92</v>
      </c>
      <c r="N43" s="833">
        <v>54</v>
      </c>
      <c r="O43" s="837">
        <v>40</v>
      </c>
      <c r="P43" s="836">
        <v>3191.52</v>
      </c>
      <c r="Q43" s="838">
        <v>0.44444444444444442</v>
      </c>
      <c r="R43" s="833">
        <v>24</v>
      </c>
      <c r="S43" s="838">
        <v>0.44444444444444442</v>
      </c>
      <c r="T43" s="837">
        <v>16.5</v>
      </c>
      <c r="U43" s="839">
        <v>0.41249999999999998</v>
      </c>
    </row>
    <row r="44" spans="1:21" ht="14.45" customHeight="1" x14ac:dyDescent="0.2">
      <c r="A44" s="832">
        <v>25</v>
      </c>
      <c r="B44" s="833" t="s">
        <v>1448</v>
      </c>
      <c r="C44" s="833" t="s">
        <v>1453</v>
      </c>
      <c r="D44" s="834" t="s">
        <v>2302</v>
      </c>
      <c r="E44" s="835" t="s">
        <v>1470</v>
      </c>
      <c r="F44" s="833" t="s">
        <v>1449</v>
      </c>
      <c r="G44" s="833" t="s">
        <v>1562</v>
      </c>
      <c r="H44" s="833" t="s">
        <v>574</v>
      </c>
      <c r="I44" s="833" t="s">
        <v>1563</v>
      </c>
      <c r="J44" s="833" t="s">
        <v>1564</v>
      </c>
      <c r="K44" s="833" t="s">
        <v>1565</v>
      </c>
      <c r="L44" s="836">
        <v>49.37</v>
      </c>
      <c r="M44" s="836">
        <v>296.21999999999997</v>
      </c>
      <c r="N44" s="833">
        <v>6</v>
      </c>
      <c r="O44" s="837">
        <v>5</v>
      </c>
      <c r="P44" s="836">
        <v>197.48</v>
      </c>
      <c r="Q44" s="838">
        <v>0.66666666666666674</v>
      </c>
      <c r="R44" s="833">
        <v>4</v>
      </c>
      <c r="S44" s="838">
        <v>0.66666666666666663</v>
      </c>
      <c r="T44" s="837">
        <v>4</v>
      </c>
      <c r="U44" s="839">
        <v>0.8</v>
      </c>
    </row>
    <row r="45" spans="1:21" ht="14.45" customHeight="1" x14ac:dyDescent="0.2">
      <c r="A45" s="832">
        <v>25</v>
      </c>
      <c r="B45" s="833" t="s">
        <v>1448</v>
      </c>
      <c r="C45" s="833" t="s">
        <v>1453</v>
      </c>
      <c r="D45" s="834" t="s">
        <v>2302</v>
      </c>
      <c r="E45" s="835" t="s">
        <v>1470</v>
      </c>
      <c r="F45" s="833" t="s">
        <v>1449</v>
      </c>
      <c r="G45" s="833" t="s">
        <v>1566</v>
      </c>
      <c r="H45" s="833" t="s">
        <v>574</v>
      </c>
      <c r="I45" s="833" t="s">
        <v>1567</v>
      </c>
      <c r="J45" s="833" t="s">
        <v>1568</v>
      </c>
      <c r="K45" s="833" t="s">
        <v>1569</v>
      </c>
      <c r="L45" s="836">
        <v>0</v>
      </c>
      <c r="M45" s="836">
        <v>0</v>
      </c>
      <c r="N45" s="833">
        <v>2</v>
      </c>
      <c r="O45" s="837">
        <v>1.5</v>
      </c>
      <c r="P45" s="836">
        <v>0</v>
      </c>
      <c r="Q45" s="838"/>
      <c r="R45" s="833">
        <v>1</v>
      </c>
      <c r="S45" s="838">
        <v>0.5</v>
      </c>
      <c r="T45" s="837">
        <v>1</v>
      </c>
      <c r="U45" s="839">
        <v>0.66666666666666663</v>
      </c>
    </row>
    <row r="46" spans="1:21" ht="14.45" customHeight="1" x14ac:dyDescent="0.2">
      <c r="A46" s="832">
        <v>25</v>
      </c>
      <c r="B46" s="833" t="s">
        <v>1448</v>
      </c>
      <c r="C46" s="833" t="s">
        <v>1453</v>
      </c>
      <c r="D46" s="834" t="s">
        <v>2302</v>
      </c>
      <c r="E46" s="835" t="s">
        <v>1470</v>
      </c>
      <c r="F46" s="833" t="s">
        <v>1449</v>
      </c>
      <c r="G46" s="833" t="s">
        <v>1570</v>
      </c>
      <c r="H46" s="833" t="s">
        <v>574</v>
      </c>
      <c r="I46" s="833" t="s">
        <v>1571</v>
      </c>
      <c r="J46" s="833" t="s">
        <v>1572</v>
      </c>
      <c r="K46" s="833" t="s">
        <v>1573</v>
      </c>
      <c r="L46" s="836">
        <v>257.52</v>
      </c>
      <c r="M46" s="836">
        <v>515.04</v>
      </c>
      <c r="N46" s="833">
        <v>2</v>
      </c>
      <c r="O46" s="837">
        <v>2</v>
      </c>
      <c r="P46" s="836">
        <v>257.52</v>
      </c>
      <c r="Q46" s="838">
        <v>0.5</v>
      </c>
      <c r="R46" s="833">
        <v>1</v>
      </c>
      <c r="S46" s="838">
        <v>0.5</v>
      </c>
      <c r="T46" s="837">
        <v>1</v>
      </c>
      <c r="U46" s="839">
        <v>0.5</v>
      </c>
    </row>
    <row r="47" spans="1:21" ht="14.45" customHeight="1" x14ac:dyDescent="0.2">
      <c r="A47" s="832">
        <v>25</v>
      </c>
      <c r="B47" s="833" t="s">
        <v>1448</v>
      </c>
      <c r="C47" s="833" t="s">
        <v>1453</v>
      </c>
      <c r="D47" s="834" t="s">
        <v>2302</v>
      </c>
      <c r="E47" s="835" t="s">
        <v>1470</v>
      </c>
      <c r="F47" s="833" t="s">
        <v>1449</v>
      </c>
      <c r="G47" s="833" t="s">
        <v>1574</v>
      </c>
      <c r="H47" s="833" t="s">
        <v>574</v>
      </c>
      <c r="I47" s="833" t="s">
        <v>1575</v>
      </c>
      <c r="J47" s="833" t="s">
        <v>1576</v>
      </c>
      <c r="K47" s="833" t="s">
        <v>1577</v>
      </c>
      <c r="L47" s="836">
        <v>53.57</v>
      </c>
      <c r="M47" s="836">
        <v>53.57</v>
      </c>
      <c r="N47" s="833">
        <v>1</v>
      </c>
      <c r="O47" s="837">
        <v>0.5</v>
      </c>
      <c r="P47" s="836">
        <v>53.57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25</v>
      </c>
      <c r="B48" s="833" t="s">
        <v>1448</v>
      </c>
      <c r="C48" s="833" t="s">
        <v>1453</v>
      </c>
      <c r="D48" s="834" t="s">
        <v>2302</v>
      </c>
      <c r="E48" s="835" t="s">
        <v>1470</v>
      </c>
      <c r="F48" s="833" t="s">
        <v>1449</v>
      </c>
      <c r="G48" s="833" t="s">
        <v>1578</v>
      </c>
      <c r="H48" s="833" t="s">
        <v>574</v>
      </c>
      <c r="I48" s="833" t="s">
        <v>1579</v>
      </c>
      <c r="J48" s="833" t="s">
        <v>1052</v>
      </c>
      <c r="K48" s="833" t="s">
        <v>1580</v>
      </c>
      <c r="L48" s="836">
        <v>34.19</v>
      </c>
      <c r="M48" s="836">
        <v>102.57</v>
      </c>
      <c r="N48" s="833">
        <v>3</v>
      </c>
      <c r="O48" s="837">
        <v>2.5</v>
      </c>
      <c r="P48" s="836">
        <v>68.38</v>
      </c>
      <c r="Q48" s="838">
        <v>0.66666666666666663</v>
      </c>
      <c r="R48" s="833">
        <v>2</v>
      </c>
      <c r="S48" s="838">
        <v>0.66666666666666663</v>
      </c>
      <c r="T48" s="837">
        <v>1.5</v>
      </c>
      <c r="U48" s="839">
        <v>0.6</v>
      </c>
    </row>
    <row r="49" spans="1:21" ht="14.45" customHeight="1" x14ac:dyDescent="0.2">
      <c r="A49" s="832">
        <v>25</v>
      </c>
      <c r="B49" s="833" t="s">
        <v>1448</v>
      </c>
      <c r="C49" s="833" t="s">
        <v>1453</v>
      </c>
      <c r="D49" s="834" t="s">
        <v>2302</v>
      </c>
      <c r="E49" s="835" t="s">
        <v>1470</v>
      </c>
      <c r="F49" s="833" t="s">
        <v>1449</v>
      </c>
      <c r="G49" s="833" t="s">
        <v>1581</v>
      </c>
      <c r="H49" s="833" t="s">
        <v>611</v>
      </c>
      <c r="I49" s="833" t="s">
        <v>1414</v>
      </c>
      <c r="J49" s="833" t="s">
        <v>1415</v>
      </c>
      <c r="K49" s="833" t="s">
        <v>1416</v>
      </c>
      <c r="L49" s="836">
        <v>141.25</v>
      </c>
      <c r="M49" s="836">
        <v>282.5</v>
      </c>
      <c r="N49" s="833">
        <v>2</v>
      </c>
      <c r="O49" s="837">
        <v>2</v>
      </c>
      <c r="P49" s="836"/>
      <c r="Q49" s="838">
        <v>0</v>
      </c>
      <c r="R49" s="833"/>
      <c r="S49" s="838">
        <v>0</v>
      </c>
      <c r="T49" s="837"/>
      <c r="U49" s="839">
        <v>0</v>
      </c>
    </row>
    <row r="50" spans="1:21" ht="14.45" customHeight="1" x14ac:dyDescent="0.2">
      <c r="A50" s="832">
        <v>25</v>
      </c>
      <c r="B50" s="833" t="s">
        <v>1448</v>
      </c>
      <c r="C50" s="833" t="s">
        <v>1453</v>
      </c>
      <c r="D50" s="834" t="s">
        <v>2302</v>
      </c>
      <c r="E50" s="835" t="s">
        <v>1470</v>
      </c>
      <c r="F50" s="833" t="s">
        <v>1449</v>
      </c>
      <c r="G50" s="833" t="s">
        <v>1582</v>
      </c>
      <c r="H50" s="833" t="s">
        <v>574</v>
      </c>
      <c r="I50" s="833" t="s">
        <v>1583</v>
      </c>
      <c r="J50" s="833" t="s">
        <v>1145</v>
      </c>
      <c r="K50" s="833" t="s">
        <v>1584</v>
      </c>
      <c r="L50" s="836">
        <v>69.59</v>
      </c>
      <c r="M50" s="836">
        <v>69.59</v>
      </c>
      <c r="N50" s="833">
        <v>1</v>
      </c>
      <c r="O50" s="837">
        <v>1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25</v>
      </c>
      <c r="B51" s="833" t="s">
        <v>1448</v>
      </c>
      <c r="C51" s="833" t="s">
        <v>1453</v>
      </c>
      <c r="D51" s="834" t="s">
        <v>2302</v>
      </c>
      <c r="E51" s="835" t="s">
        <v>1470</v>
      </c>
      <c r="F51" s="833" t="s">
        <v>1449</v>
      </c>
      <c r="G51" s="833" t="s">
        <v>1585</v>
      </c>
      <c r="H51" s="833" t="s">
        <v>611</v>
      </c>
      <c r="I51" s="833" t="s">
        <v>1238</v>
      </c>
      <c r="J51" s="833" t="s">
        <v>729</v>
      </c>
      <c r="K51" s="833" t="s">
        <v>1239</v>
      </c>
      <c r="L51" s="836">
        <v>490.89</v>
      </c>
      <c r="M51" s="836">
        <v>490.89</v>
      </c>
      <c r="N51" s="833">
        <v>1</v>
      </c>
      <c r="O51" s="837">
        <v>1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25</v>
      </c>
      <c r="B52" s="833" t="s">
        <v>1448</v>
      </c>
      <c r="C52" s="833" t="s">
        <v>1453</v>
      </c>
      <c r="D52" s="834" t="s">
        <v>2302</v>
      </c>
      <c r="E52" s="835" t="s">
        <v>1470</v>
      </c>
      <c r="F52" s="833" t="s">
        <v>1449</v>
      </c>
      <c r="G52" s="833" t="s">
        <v>1586</v>
      </c>
      <c r="H52" s="833" t="s">
        <v>574</v>
      </c>
      <c r="I52" s="833" t="s">
        <v>1587</v>
      </c>
      <c r="J52" s="833" t="s">
        <v>644</v>
      </c>
      <c r="K52" s="833" t="s">
        <v>1588</v>
      </c>
      <c r="L52" s="836">
        <v>17.62</v>
      </c>
      <c r="M52" s="836">
        <v>440.50000000000006</v>
      </c>
      <c r="N52" s="833">
        <v>25</v>
      </c>
      <c r="O52" s="837">
        <v>18</v>
      </c>
      <c r="P52" s="836">
        <v>211.44000000000003</v>
      </c>
      <c r="Q52" s="838">
        <v>0.48</v>
      </c>
      <c r="R52" s="833">
        <v>12</v>
      </c>
      <c r="S52" s="838">
        <v>0.48</v>
      </c>
      <c r="T52" s="837">
        <v>8</v>
      </c>
      <c r="U52" s="839">
        <v>0.44444444444444442</v>
      </c>
    </row>
    <row r="53" spans="1:21" ht="14.45" customHeight="1" x14ac:dyDescent="0.2">
      <c r="A53" s="832">
        <v>25</v>
      </c>
      <c r="B53" s="833" t="s">
        <v>1448</v>
      </c>
      <c r="C53" s="833" t="s">
        <v>1453</v>
      </c>
      <c r="D53" s="834" t="s">
        <v>2302</v>
      </c>
      <c r="E53" s="835" t="s">
        <v>1470</v>
      </c>
      <c r="F53" s="833" t="s">
        <v>1449</v>
      </c>
      <c r="G53" s="833" t="s">
        <v>1586</v>
      </c>
      <c r="H53" s="833" t="s">
        <v>574</v>
      </c>
      <c r="I53" s="833" t="s">
        <v>1589</v>
      </c>
      <c r="J53" s="833" t="s">
        <v>644</v>
      </c>
      <c r="K53" s="833" t="s">
        <v>1590</v>
      </c>
      <c r="L53" s="836">
        <v>35.25</v>
      </c>
      <c r="M53" s="836">
        <v>35.25</v>
      </c>
      <c r="N53" s="833">
        <v>1</v>
      </c>
      <c r="O53" s="837">
        <v>0.5</v>
      </c>
      <c r="P53" s="836">
        <v>35.25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25</v>
      </c>
      <c r="B54" s="833" t="s">
        <v>1448</v>
      </c>
      <c r="C54" s="833" t="s">
        <v>1453</v>
      </c>
      <c r="D54" s="834" t="s">
        <v>2302</v>
      </c>
      <c r="E54" s="835" t="s">
        <v>1470</v>
      </c>
      <c r="F54" s="833" t="s">
        <v>1449</v>
      </c>
      <c r="G54" s="833" t="s">
        <v>1586</v>
      </c>
      <c r="H54" s="833" t="s">
        <v>574</v>
      </c>
      <c r="I54" s="833" t="s">
        <v>1591</v>
      </c>
      <c r="J54" s="833" t="s">
        <v>644</v>
      </c>
      <c r="K54" s="833" t="s">
        <v>1592</v>
      </c>
      <c r="L54" s="836">
        <v>17.62</v>
      </c>
      <c r="M54" s="836">
        <v>17.62</v>
      </c>
      <c r="N54" s="833">
        <v>1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25</v>
      </c>
      <c r="B55" s="833" t="s">
        <v>1448</v>
      </c>
      <c r="C55" s="833" t="s">
        <v>1453</v>
      </c>
      <c r="D55" s="834" t="s">
        <v>2302</v>
      </c>
      <c r="E55" s="835" t="s">
        <v>1470</v>
      </c>
      <c r="F55" s="833" t="s">
        <v>1449</v>
      </c>
      <c r="G55" s="833" t="s">
        <v>1507</v>
      </c>
      <c r="H55" s="833" t="s">
        <v>574</v>
      </c>
      <c r="I55" s="833" t="s">
        <v>1593</v>
      </c>
      <c r="J55" s="833" t="s">
        <v>746</v>
      </c>
      <c r="K55" s="833" t="s">
        <v>1594</v>
      </c>
      <c r="L55" s="836">
        <v>16.12</v>
      </c>
      <c r="M55" s="836">
        <v>16.12</v>
      </c>
      <c r="N55" s="833">
        <v>1</v>
      </c>
      <c r="O55" s="837">
        <v>0.5</v>
      </c>
      <c r="P55" s="836">
        <v>16.12</v>
      </c>
      <c r="Q55" s="838">
        <v>1</v>
      </c>
      <c r="R55" s="833">
        <v>1</v>
      </c>
      <c r="S55" s="838">
        <v>1</v>
      </c>
      <c r="T55" s="837">
        <v>0.5</v>
      </c>
      <c r="U55" s="839">
        <v>1</v>
      </c>
    </row>
    <row r="56" spans="1:21" ht="14.45" customHeight="1" x14ac:dyDescent="0.2">
      <c r="A56" s="832">
        <v>25</v>
      </c>
      <c r="B56" s="833" t="s">
        <v>1448</v>
      </c>
      <c r="C56" s="833" t="s">
        <v>1453</v>
      </c>
      <c r="D56" s="834" t="s">
        <v>2302</v>
      </c>
      <c r="E56" s="835" t="s">
        <v>1470</v>
      </c>
      <c r="F56" s="833" t="s">
        <v>1449</v>
      </c>
      <c r="G56" s="833" t="s">
        <v>1507</v>
      </c>
      <c r="H56" s="833" t="s">
        <v>574</v>
      </c>
      <c r="I56" s="833" t="s">
        <v>1595</v>
      </c>
      <c r="J56" s="833" t="s">
        <v>746</v>
      </c>
      <c r="K56" s="833" t="s">
        <v>1596</v>
      </c>
      <c r="L56" s="836">
        <v>32.25</v>
      </c>
      <c r="M56" s="836">
        <v>32.25</v>
      </c>
      <c r="N56" s="833">
        <v>1</v>
      </c>
      <c r="O56" s="837">
        <v>1</v>
      </c>
      <c r="P56" s="836">
        <v>32.25</v>
      </c>
      <c r="Q56" s="838">
        <v>1</v>
      </c>
      <c r="R56" s="833">
        <v>1</v>
      </c>
      <c r="S56" s="838">
        <v>1</v>
      </c>
      <c r="T56" s="837">
        <v>1</v>
      </c>
      <c r="U56" s="839">
        <v>1</v>
      </c>
    </row>
    <row r="57" spans="1:21" ht="14.45" customHeight="1" x14ac:dyDescent="0.2">
      <c r="A57" s="832">
        <v>25</v>
      </c>
      <c r="B57" s="833" t="s">
        <v>1448</v>
      </c>
      <c r="C57" s="833" t="s">
        <v>1453</v>
      </c>
      <c r="D57" s="834" t="s">
        <v>2302</v>
      </c>
      <c r="E57" s="835" t="s">
        <v>1470</v>
      </c>
      <c r="F57" s="833" t="s">
        <v>1449</v>
      </c>
      <c r="G57" s="833" t="s">
        <v>1597</v>
      </c>
      <c r="H57" s="833" t="s">
        <v>574</v>
      </c>
      <c r="I57" s="833" t="s">
        <v>1598</v>
      </c>
      <c r="J57" s="833" t="s">
        <v>1599</v>
      </c>
      <c r="K57" s="833" t="s">
        <v>1600</v>
      </c>
      <c r="L57" s="836">
        <v>0</v>
      </c>
      <c r="M57" s="836">
        <v>0</v>
      </c>
      <c r="N57" s="833">
        <v>3</v>
      </c>
      <c r="O57" s="837">
        <v>0.5</v>
      </c>
      <c r="P57" s="836"/>
      <c r="Q57" s="838"/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25</v>
      </c>
      <c r="B58" s="833" t="s">
        <v>1448</v>
      </c>
      <c r="C58" s="833" t="s">
        <v>1453</v>
      </c>
      <c r="D58" s="834" t="s">
        <v>2302</v>
      </c>
      <c r="E58" s="835" t="s">
        <v>1470</v>
      </c>
      <c r="F58" s="833" t="s">
        <v>1449</v>
      </c>
      <c r="G58" s="833" t="s">
        <v>1601</v>
      </c>
      <c r="H58" s="833" t="s">
        <v>611</v>
      </c>
      <c r="I58" s="833" t="s">
        <v>1398</v>
      </c>
      <c r="J58" s="833" t="s">
        <v>637</v>
      </c>
      <c r="K58" s="833" t="s">
        <v>661</v>
      </c>
      <c r="L58" s="836">
        <v>132</v>
      </c>
      <c r="M58" s="836">
        <v>396</v>
      </c>
      <c r="N58" s="833">
        <v>3</v>
      </c>
      <c r="O58" s="837">
        <v>1.5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25</v>
      </c>
      <c r="B59" s="833" t="s">
        <v>1448</v>
      </c>
      <c r="C59" s="833" t="s">
        <v>1453</v>
      </c>
      <c r="D59" s="834" t="s">
        <v>2302</v>
      </c>
      <c r="E59" s="835" t="s">
        <v>1470</v>
      </c>
      <c r="F59" s="833" t="s">
        <v>1449</v>
      </c>
      <c r="G59" s="833" t="s">
        <v>1602</v>
      </c>
      <c r="H59" s="833" t="s">
        <v>574</v>
      </c>
      <c r="I59" s="833" t="s">
        <v>1603</v>
      </c>
      <c r="J59" s="833" t="s">
        <v>1604</v>
      </c>
      <c r="K59" s="833" t="s">
        <v>1605</v>
      </c>
      <c r="L59" s="836">
        <v>21.92</v>
      </c>
      <c r="M59" s="836">
        <v>43.84</v>
      </c>
      <c r="N59" s="833">
        <v>2</v>
      </c>
      <c r="O59" s="837">
        <v>1</v>
      </c>
      <c r="P59" s="836">
        <v>43.84</v>
      </c>
      <c r="Q59" s="838">
        <v>1</v>
      </c>
      <c r="R59" s="833">
        <v>2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25</v>
      </c>
      <c r="B60" s="833" t="s">
        <v>1448</v>
      </c>
      <c r="C60" s="833" t="s">
        <v>1453</v>
      </c>
      <c r="D60" s="834" t="s">
        <v>2302</v>
      </c>
      <c r="E60" s="835" t="s">
        <v>1470</v>
      </c>
      <c r="F60" s="833" t="s">
        <v>1449</v>
      </c>
      <c r="G60" s="833" t="s">
        <v>1606</v>
      </c>
      <c r="H60" s="833" t="s">
        <v>574</v>
      </c>
      <c r="I60" s="833" t="s">
        <v>1607</v>
      </c>
      <c r="J60" s="833" t="s">
        <v>1608</v>
      </c>
      <c r="K60" s="833" t="s">
        <v>661</v>
      </c>
      <c r="L60" s="836">
        <v>143.35</v>
      </c>
      <c r="M60" s="836">
        <v>286.7</v>
      </c>
      <c r="N60" s="833">
        <v>2</v>
      </c>
      <c r="O60" s="837">
        <v>0.5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25</v>
      </c>
      <c r="B61" s="833" t="s">
        <v>1448</v>
      </c>
      <c r="C61" s="833" t="s">
        <v>1453</v>
      </c>
      <c r="D61" s="834" t="s">
        <v>2302</v>
      </c>
      <c r="E61" s="835" t="s">
        <v>1470</v>
      </c>
      <c r="F61" s="833" t="s">
        <v>1449</v>
      </c>
      <c r="G61" s="833" t="s">
        <v>1606</v>
      </c>
      <c r="H61" s="833" t="s">
        <v>574</v>
      </c>
      <c r="I61" s="833" t="s">
        <v>1609</v>
      </c>
      <c r="J61" s="833" t="s">
        <v>1608</v>
      </c>
      <c r="K61" s="833" t="s">
        <v>1610</v>
      </c>
      <c r="L61" s="836">
        <v>477.84</v>
      </c>
      <c r="M61" s="836">
        <v>477.84</v>
      </c>
      <c r="N61" s="833">
        <v>1</v>
      </c>
      <c r="O61" s="837">
        <v>0.5</v>
      </c>
      <c r="P61" s="836">
        <v>477.84</v>
      </c>
      <c r="Q61" s="838">
        <v>1</v>
      </c>
      <c r="R61" s="833">
        <v>1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25</v>
      </c>
      <c r="B62" s="833" t="s">
        <v>1448</v>
      </c>
      <c r="C62" s="833" t="s">
        <v>1453</v>
      </c>
      <c r="D62" s="834" t="s">
        <v>2302</v>
      </c>
      <c r="E62" s="835" t="s">
        <v>1470</v>
      </c>
      <c r="F62" s="833" t="s">
        <v>1449</v>
      </c>
      <c r="G62" s="833" t="s">
        <v>1611</v>
      </c>
      <c r="H62" s="833" t="s">
        <v>611</v>
      </c>
      <c r="I62" s="833" t="s">
        <v>1403</v>
      </c>
      <c r="J62" s="833" t="s">
        <v>1401</v>
      </c>
      <c r="K62" s="833" t="s">
        <v>1404</v>
      </c>
      <c r="L62" s="836">
        <v>245.91</v>
      </c>
      <c r="M62" s="836">
        <v>1475.46</v>
      </c>
      <c r="N62" s="833">
        <v>6</v>
      </c>
      <c r="O62" s="837">
        <v>2</v>
      </c>
      <c r="P62" s="836">
        <v>491.82</v>
      </c>
      <c r="Q62" s="838">
        <v>0.33333333333333331</v>
      </c>
      <c r="R62" s="833">
        <v>2</v>
      </c>
      <c r="S62" s="838">
        <v>0.33333333333333331</v>
      </c>
      <c r="T62" s="837">
        <v>0.5</v>
      </c>
      <c r="U62" s="839">
        <v>0.25</v>
      </c>
    </row>
    <row r="63" spans="1:21" ht="14.45" customHeight="1" x14ac:dyDescent="0.2">
      <c r="A63" s="832">
        <v>25</v>
      </c>
      <c r="B63" s="833" t="s">
        <v>1448</v>
      </c>
      <c r="C63" s="833" t="s">
        <v>1453</v>
      </c>
      <c r="D63" s="834" t="s">
        <v>2302</v>
      </c>
      <c r="E63" s="835" t="s">
        <v>1470</v>
      </c>
      <c r="F63" s="833" t="s">
        <v>1449</v>
      </c>
      <c r="G63" s="833" t="s">
        <v>1612</v>
      </c>
      <c r="H63" s="833" t="s">
        <v>574</v>
      </c>
      <c r="I63" s="833" t="s">
        <v>1613</v>
      </c>
      <c r="J63" s="833" t="s">
        <v>1614</v>
      </c>
      <c r="K63" s="833" t="s">
        <v>1615</v>
      </c>
      <c r="L63" s="836">
        <v>0</v>
      </c>
      <c r="M63" s="836">
        <v>0</v>
      </c>
      <c r="N63" s="833">
        <v>2</v>
      </c>
      <c r="O63" s="837">
        <v>1</v>
      </c>
      <c r="P63" s="836"/>
      <c r="Q63" s="838"/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25</v>
      </c>
      <c r="B64" s="833" t="s">
        <v>1448</v>
      </c>
      <c r="C64" s="833" t="s">
        <v>1453</v>
      </c>
      <c r="D64" s="834" t="s">
        <v>2302</v>
      </c>
      <c r="E64" s="835" t="s">
        <v>1470</v>
      </c>
      <c r="F64" s="833" t="s">
        <v>1449</v>
      </c>
      <c r="G64" s="833" t="s">
        <v>1612</v>
      </c>
      <c r="H64" s="833" t="s">
        <v>574</v>
      </c>
      <c r="I64" s="833" t="s">
        <v>1616</v>
      </c>
      <c r="J64" s="833" t="s">
        <v>1614</v>
      </c>
      <c r="K64" s="833" t="s">
        <v>1617</v>
      </c>
      <c r="L64" s="836">
        <v>0</v>
      </c>
      <c r="M64" s="836">
        <v>0</v>
      </c>
      <c r="N64" s="833">
        <v>1</v>
      </c>
      <c r="O64" s="837">
        <v>1</v>
      </c>
      <c r="P64" s="836"/>
      <c r="Q64" s="838"/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25</v>
      </c>
      <c r="B65" s="833" t="s">
        <v>1448</v>
      </c>
      <c r="C65" s="833" t="s">
        <v>1453</v>
      </c>
      <c r="D65" s="834" t="s">
        <v>2302</v>
      </c>
      <c r="E65" s="835" t="s">
        <v>1470</v>
      </c>
      <c r="F65" s="833" t="s">
        <v>1449</v>
      </c>
      <c r="G65" s="833" t="s">
        <v>1510</v>
      </c>
      <c r="H65" s="833" t="s">
        <v>611</v>
      </c>
      <c r="I65" s="833" t="s">
        <v>1372</v>
      </c>
      <c r="J65" s="833" t="s">
        <v>850</v>
      </c>
      <c r="K65" s="833" t="s">
        <v>852</v>
      </c>
      <c r="L65" s="836">
        <v>0</v>
      </c>
      <c r="M65" s="836">
        <v>0</v>
      </c>
      <c r="N65" s="833">
        <v>7</v>
      </c>
      <c r="O65" s="837">
        <v>4.5</v>
      </c>
      <c r="P65" s="836">
        <v>0</v>
      </c>
      <c r="Q65" s="838"/>
      <c r="R65" s="833">
        <v>5</v>
      </c>
      <c r="S65" s="838">
        <v>0.7142857142857143</v>
      </c>
      <c r="T65" s="837">
        <v>2.5</v>
      </c>
      <c r="U65" s="839">
        <v>0.55555555555555558</v>
      </c>
    </row>
    <row r="66" spans="1:21" ht="14.45" customHeight="1" x14ac:dyDescent="0.2">
      <c r="A66" s="832">
        <v>25</v>
      </c>
      <c r="B66" s="833" t="s">
        <v>1448</v>
      </c>
      <c r="C66" s="833" t="s">
        <v>1453</v>
      </c>
      <c r="D66" s="834" t="s">
        <v>2302</v>
      </c>
      <c r="E66" s="835" t="s">
        <v>1470</v>
      </c>
      <c r="F66" s="833" t="s">
        <v>1449</v>
      </c>
      <c r="G66" s="833" t="s">
        <v>1510</v>
      </c>
      <c r="H66" s="833" t="s">
        <v>611</v>
      </c>
      <c r="I66" s="833" t="s">
        <v>1375</v>
      </c>
      <c r="J66" s="833" t="s">
        <v>850</v>
      </c>
      <c r="K66" s="833" t="s">
        <v>1376</v>
      </c>
      <c r="L66" s="836">
        <v>61.49</v>
      </c>
      <c r="M66" s="836">
        <v>61.49</v>
      </c>
      <c r="N66" s="833">
        <v>1</v>
      </c>
      <c r="O66" s="837">
        <v>0.5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5" customHeight="1" x14ac:dyDescent="0.2">
      <c r="A67" s="832">
        <v>25</v>
      </c>
      <c r="B67" s="833" t="s">
        <v>1448</v>
      </c>
      <c r="C67" s="833" t="s">
        <v>1453</v>
      </c>
      <c r="D67" s="834" t="s">
        <v>2302</v>
      </c>
      <c r="E67" s="835" t="s">
        <v>1470</v>
      </c>
      <c r="F67" s="833" t="s">
        <v>1449</v>
      </c>
      <c r="G67" s="833" t="s">
        <v>1618</v>
      </c>
      <c r="H67" s="833" t="s">
        <v>574</v>
      </c>
      <c r="I67" s="833" t="s">
        <v>1619</v>
      </c>
      <c r="J67" s="833" t="s">
        <v>1620</v>
      </c>
      <c r="K67" s="833" t="s">
        <v>1621</v>
      </c>
      <c r="L67" s="836">
        <v>33.44</v>
      </c>
      <c r="M67" s="836">
        <v>33.44</v>
      </c>
      <c r="N67" s="833">
        <v>1</v>
      </c>
      <c r="O67" s="837">
        <v>1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5" customHeight="1" x14ac:dyDescent="0.2">
      <c r="A68" s="832">
        <v>25</v>
      </c>
      <c r="B68" s="833" t="s">
        <v>1448</v>
      </c>
      <c r="C68" s="833" t="s">
        <v>1453</v>
      </c>
      <c r="D68" s="834" t="s">
        <v>2302</v>
      </c>
      <c r="E68" s="835" t="s">
        <v>1470</v>
      </c>
      <c r="F68" s="833" t="s">
        <v>1449</v>
      </c>
      <c r="G68" s="833" t="s">
        <v>1526</v>
      </c>
      <c r="H68" s="833" t="s">
        <v>574</v>
      </c>
      <c r="I68" s="833" t="s">
        <v>1622</v>
      </c>
      <c r="J68" s="833" t="s">
        <v>1623</v>
      </c>
      <c r="K68" s="833" t="s">
        <v>1624</v>
      </c>
      <c r="L68" s="836">
        <v>33.4</v>
      </c>
      <c r="M68" s="836">
        <v>33.4</v>
      </c>
      <c r="N68" s="833">
        <v>1</v>
      </c>
      <c r="O68" s="837">
        <v>0.5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5" customHeight="1" x14ac:dyDescent="0.2">
      <c r="A69" s="832">
        <v>25</v>
      </c>
      <c r="B69" s="833" t="s">
        <v>1448</v>
      </c>
      <c r="C69" s="833" t="s">
        <v>1453</v>
      </c>
      <c r="D69" s="834" t="s">
        <v>2302</v>
      </c>
      <c r="E69" s="835" t="s">
        <v>1470</v>
      </c>
      <c r="F69" s="833" t="s">
        <v>1449</v>
      </c>
      <c r="G69" s="833" t="s">
        <v>1625</v>
      </c>
      <c r="H69" s="833" t="s">
        <v>574</v>
      </c>
      <c r="I69" s="833" t="s">
        <v>1626</v>
      </c>
      <c r="J69" s="833" t="s">
        <v>1627</v>
      </c>
      <c r="K69" s="833" t="s">
        <v>819</v>
      </c>
      <c r="L69" s="836">
        <v>0</v>
      </c>
      <c r="M69" s="836">
        <v>0</v>
      </c>
      <c r="N69" s="833">
        <v>1</v>
      </c>
      <c r="O69" s="837">
        <v>1</v>
      </c>
      <c r="P69" s="836"/>
      <c r="Q69" s="838"/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25</v>
      </c>
      <c r="B70" s="833" t="s">
        <v>1448</v>
      </c>
      <c r="C70" s="833" t="s">
        <v>1453</v>
      </c>
      <c r="D70" s="834" t="s">
        <v>2302</v>
      </c>
      <c r="E70" s="835" t="s">
        <v>1470</v>
      </c>
      <c r="F70" s="833" t="s">
        <v>1449</v>
      </c>
      <c r="G70" s="833" t="s">
        <v>1628</v>
      </c>
      <c r="H70" s="833" t="s">
        <v>574</v>
      </c>
      <c r="I70" s="833" t="s">
        <v>1629</v>
      </c>
      <c r="J70" s="833" t="s">
        <v>949</v>
      </c>
      <c r="K70" s="833" t="s">
        <v>1630</v>
      </c>
      <c r="L70" s="836">
        <v>50.32</v>
      </c>
      <c r="M70" s="836">
        <v>150.96</v>
      </c>
      <c r="N70" s="833">
        <v>3</v>
      </c>
      <c r="O70" s="837">
        <v>0.5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25</v>
      </c>
      <c r="B71" s="833" t="s">
        <v>1448</v>
      </c>
      <c r="C71" s="833" t="s">
        <v>1453</v>
      </c>
      <c r="D71" s="834" t="s">
        <v>2302</v>
      </c>
      <c r="E71" s="835" t="s">
        <v>1470</v>
      </c>
      <c r="F71" s="833" t="s">
        <v>1449</v>
      </c>
      <c r="G71" s="833" t="s">
        <v>1502</v>
      </c>
      <c r="H71" s="833" t="s">
        <v>611</v>
      </c>
      <c r="I71" s="833" t="s">
        <v>1298</v>
      </c>
      <c r="J71" s="833" t="s">
        <v>1016</v>
      </c>
      <c r="K71" s="833" t="s">
        <v>1299</v>
      </c>
      <c r="L71" s="836">
        <v>154.36000000000001</v>
      </c>
      <c r="M71" s="836">
        <v>19140.639999999992</v>
      </c>
      <c r="N71" s="833">
        <v>124</v>
      </c>
      <c r="O71" s="837">
        <v>111</v>
      </c>
      <c r="P71" s="836">
        <v>9107.2399999999961</v>
      </c>
      <c r="Q71" s="838">
        <v>0.47580645161290325</v>
      </c>
      <c r="R71" s="833">
        <v>59</v>
      </c>
      <c r="S71" s="838">
        <v>0.47580645161290325</v>
      </c>
      <c r="T71" s="837">
        <v>51</v>
      </c>
      <c r="U71" s="839">
        <v>0.45945945945945948</v>
      </c>
    </row>
    <row r="72" spans="1:21" ht="14.45" customHeight="1" x14ac:dyDescent="0.2">
      <c r="A72" s="832">
        <v>25</v>
      </c>
      <c r="B72" s="833" t="s">
        <v>1448</v>
      </c>
      <c r="C72" s="833" t="s">
        <v>1453</v>
      </c>
      <c r="D72" s="834" t="s">
        <v>2302</v>
      </c>
      <c r="E72" s="835" t="s">
        <v>1470</v>
      </c>
      <c r="F72" s="833" t="s">
        <v>1449</v>
      </c>
      <c r="G72" s="833" t="s">
        <v>1631</v>
      </c>
      <c r="H72" s="833" t="s">
        <v>574</v>
      </c>
      <c r="I72" s="833" t="s">
        <v>1632</v>
      </c>
      <c r="J72" s="833" t="s">
        <v>822</v>
      </c>
      <c r="K72" s="833" t="s">
        <v>823</v>
      </c>
      <c r="L72" s="836">
        <v>107.27</v>
      </c>
      <c r="M72" s="836">
        <v>214.54</v>
      </c>
      <c r="N72" s="833">
        <v>2</v>
      </c>
      <c r="O72" s="837">
        <v>2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5" customHeight="1" x14ac:dyDescent="0.2">
      <c r="A73" s="832">
        <v>25</v>
      </c>
      <c r="B73" s="833" t="s">
        <v>1448</v>
      </c>
      <c r="C73" s="833" t="s">
        <v>1453</v>
      </c>
      <c r="D73" s="834" t="s">
        <v>2302</v>
      </c>
      <c r="E73" s="835" t="s">
        <v>1470</v>
      </c>
      <c r="F73" s="833" t="s">
        <v>1449</v>
      </c>
      <c r="G73" s="833" t="s">
        <v>1631</v>
      </c>
      <c r="H73" s="833" t="s">
        <v>574</v>
      </c>
      <c r="I73" s="833" t="s">
        <v>1633</v>
      </c>
      <c r="J73" s="833" t="s">
        <v>822</v>
      </c>
      <c r="K73" s="833" t="s">
        <v>823</v>
      </c>
      <c r="L73" s="836">
        <v>107.27</v>
      </c>
      <c r="M73" s="836">
        <v>214.54</v>
      </c>
      <c r="N73" s="833">
        <v>2</v>
      </c>
      <c r="O73" s="837">
        <v>1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5" customHeight="1" x14ac:dyDescent="0.2">
      <c r="A74" s="832">
        <v>25</v>
      </c>
      <c r="B74" s="833" t="s">
        <v>1448</v>
      </c>
      <c r="C74" s="833" t="s">
        <v>1453</v>
      </c>
      <c r="D74" s="834" t="s">
        <v>2302</v>
      </c>
      <c r="E74" s="835" t="s">
        <v>1470</v>
      </c>
      <c r="F74" s="833" t="s">
        <v>1450</v>
      </c>
      <c r="G74" s="833" t="s">
        <v>1634</v>
      </c>
      <c r="H74" s="833" t="s">
        <v>574</v>
      </c>
      <c r="I74" s="833" t="s">
        <v>1635</v>
      </c>
      <c r="J74" s="833" t="s">
        <v>1636</v>
      </c>
      <c r="K74" s="833"/>
      <c r="L74" s="836">
        <v>0</v>
      </c>
      <c r="M74" s="836">
        <v>0</v>
      </c>
      <c r="N74" s="833">
        <v>1</v>
      </c>
      <c r="O74" s="837">
        <v>1</v>
      </c>
      <c r="P74" s="836">
        <v>0</v>
      </c>
      <c r="Q74" s="838"/>
      <c r="R74" s="833">
        <v>1</v>
      </c>
      <c r="S74" s="838">
        <v>1</v>
      </c>
      <c r="T74" s="837">
        <v>1</v>
      </c>
      <c r="U74" s="839">
        <v>1</v>
      </c>
    </row>
    <row r="75" spans="1:21" ht="14.45" customHeight="1" x14ac:dyDescent="0.2">
      <c r="A75" s="832">
        <v>25</v>
      </c>
      <c r="B75" s="833" t="s">
        <v>1448</v>
      </c>
      <c r="C75" s="833" t="s">
        <v>1453</v>
      </c>
      <c r="D75" s="834" t="s">
        <v>2302</v>
      </c>
      <c r="E75" s="835" t="s">
        <v>1470</v>
      </c>
      <c r="F75" s="833" t="s">
        <v>1450</v>
      </c>
      <c r="G75" s="833" t="s">
        <v>1634</v>
      </c>
      <c r="H75" s="833" t="s">
        <v>574</v>
      </c>
      <c r="I75" s="833" t="s">
        <v>1304</v>
      </c>
      <c r="J75" s="833" t="s">
        <v>1636</v>
      </c>
      <c r="K75" s="833"/>
      <c r="L75" s="836">
        <v>96.04</v>
      </c>
      <c r="M75" s="836">
        <v>96.04</v>
      </c>
      <c r="N75" s="833">
        <v>1</v>
      </c>
      <c r="O75" s="837">
        <v>1</v>
      </c>
      <c r="P75" s="836">
        <v>96.04</v>
      </c>
      <c r="Q75" s="838">
        <v>1</v>
      </c>
      <c r="R75" s="833">
        <v>1</v>
      </c>
      <c r="S75" s="838">
        <v>1</v>
      </c>
      <c r="T75" s="837">
        <v>1</v>
      </c>
      <c r="U75" s="839">
        <v>1</v>
      </c>
    </row>
    <row r="76" spans="1:21" ht="14.45" customHeight="1" x14ac:dyDescent="0.2">
      <c r="A76" s="832">
        <v>25</v>
      </c>
      <c r="B76" s="833" t="s">
        <v>1448</v>
      </c>
      <c r="C76" s="833" t="s">
        <v>1453</v>
      </c>
      <c r="D76" s="834" t="s">
        <v>2302</v>
      </c>
      <c r="E76" s="835" t="s">
        <v>1472</v>
      </c>
      <c r="F76" s="833" t="s">
        <v>1449</v>
      </c>
      <c r="G76" s="833" t="s">
        <v>1532</v>
      </c>
      <c r="H76" s="833" t="s">
        <v>611</v>
      </c>
      <c r="I76" s="833" t="s">
        <v>1390</v>
      </c>
      <c r="J76" s="833" t="s">
        <v>1391</v>
      </c>
      <c r="K76" s="833" t="s">
        <v>1392</v>
      </c>
      <c r="L76" s="836">
        <v>11.71</v>
      </c>
      <c r="M76" s="836">
        <v>11.71</v>
      </c>
      <c r="N76" s="833">
        <v>1</v>
      </c>
      <c r="O76" s="837">
        <v>1</v>
      </c>
      <c r="P76" s="836">
        <v>11.71</v>
      </c>
      <c r="Q76" s="838">
        <v>1</v>
      </c>
      <c r="R76" s="833">
        <v>1</v>
      </c>
      <c r="S76" s="838">
        <v>1</v>
      </c>
      <c r="T76" s="837">
        <v>1</v>
      </c>
      <c r="U76" s="839">
        <v>1</v>
      </c>
    </row>
    <row r="77" spans="1:21" ht="14.45" customHeight="1" x14ac:dyDescent="0.2">
      <c r="A77" s="832">
        <v>25</v>
      </c>
      <c r="B77" s="833" t="s">
        <v>1448</v>
      </c>
      <c r="C77" s="833" t="s">
        <v>1453</v>
      </c>
      <c r="D77" s="834" t="s">
        <v>2302</v>
      </c>
      <c r="E77" s="835" t="s">
        <v>1472</v>
      </c>
      <c r="F77" s="833" t="s">
        <v>1449</v>
      </c>
      <c r="G77" s="833" t="s">
        <v>1637</v>
      </c>
      <c r="H77" s="833" t="s">
        <v>574</v>
      </c>
      <c r="I77" s="833" t="s">
        <v>1638</v>
      </c>
      <c r="J77" s="833" t="s">
        <v>1639</v>
      </c>
      <c r="K77" s="833" t="s">
        <v>1640</v>
      </c>
      <c r="L77" s="836">
        <v>590.26</v>
      </c>
      <c r="M77" s="836">
        <v>590.26</v>
      </c>
      <c r="N77" s="833">
        <v>1</v>
      </c>
      <c r="O77" s="837">
        <v>1</v>
      </c>
      <c r="P77" s="836">
        <v>590.26</v>
      </c>
      <c r="Q77" s="838">
        <v>1</v>
      </c>
      <c r="R77" s="833">
        <v>1</v>
      </c>
      <c r="S77" s="838">
        <v>1</v>
      </c>
      <c r="T77" s="837">
        <v>1</v>
      </c>
      <c r="U77" s="839">
        <v>1</v>
      </c>
    </row>
    <row r="78" spans="1:21" ht="14.45" customHeight="1" x14ac:dyDescent="0.2">
      <c r="A78" s="832">
        <v>25</v>
      </c>
      <c r="B78" s="833" t="s">
        <v>1448</v>
      </c>
      <c r="C78" s="833" t="s">
        <v>1453</v>
      </c>
      <c r="D78" s="834" t="s">
        <v>2302</v>
      </c>
      <c r="E78" s="835" t="s">
        <v>1472</v>
      </c>
      <c r="F78" s="833" t="s">
        <v>1449</v>
      </c>
      <c r="G78" s="833" t="s">
        <v>1511</v>
      </c>
      <c r="H78" s="833" t="s">
        <v>574</v>
      </c>
      <c r="I78" s="833" t="s">
        <v>1641</v>
      </c>
      <c r="J78" s="833" t="s">
        <v>1642</v>
      </c>
      <c r="K78" s="833" t="s">
        <v>1643</v>
      </c>
      <c r="L78" s="836">
        <v>85.27</v>
      </c>
      <c r="M78" s="836">
        <v>170.54</v>
      </c>
      <c r="N78" s="833">
        <v>2</v>
      </c>
      <c r="O78" s="837">
        <v>1</v>
      </c>
      <c r="P78" s="836"/>
      <c r="Q78" s="838">
        <v>0</v>
      </c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25</v>
      </c>
      <c r="B79" s="833" t="s">
        <v>1448</v>
      </c>
      <c r="C79" s="833" t="s">
        <v>1453</v>
      </c>
      <c r="D79" s="834" t="s">
        <v>2302</v>
      </c>
      <c r="E79" s="835" t="s">
        <v>1472</v>
      </c>
      <c r="F79" s="833" t="s">
        <v>1449</v>
      </c>
      <c r="G79" s="833" t="s">
        <v>1511</v>
      </c>
      <c r="H79" s="833" t="s">
        <v>574</v>
      </c>
      <c r="I79" s="833" t="s">
        <v>1512</v>
      </c>
      <c r="J79" s="833" t="s">
        <v>1305</v>
      </c>
      <c r="K79" s="833" t="s">
        <v>1513</v>
      </c>
      <c r="L79" s="836">
        <v>153.65</v>
      </c>
      <c r="M79" s="836">
        <v>153.65</v>
      </c>
      <c r="N79" s="833">
        <v>1</v>
      </c>
      <c r="O79" s="837">
        <v>1</v>
      </c>
      <c r="P79" s="836">
        <v>153.65</v>
      </c>
      <c r="Q79" s="838">
        <v>1</v>
      </c>
      <c r="R79" s="833">
        <v>1</v>
      </c>
      <c r="S79" s="838">
        <v>1</v>
      </c>
      <c r="T79" s="837">
        <v>1</v>
      </c>
      <c r="U79" s="839">
        <v>1</v>
      </c>
    </row>
    <row r="80" spans="1:21" ht="14.45" customHeight="1" x14ac:dyDescent="0.2">
      <c r="A80" s="832">
        <v>25</v>
      </c>
      <c r="B80" s="833" t="s">
        <v>1448</v>
      </c>
      <c r="C80" s="833" t="s">
        <v>1453</v>
      </c>
      <c r="D80" s="834" t="s">
        <v>2302</v>
      </c>
      <c r="E80" s="835" t="s">
        <v>1472</v>
      </c>
      <c r="F80" s="833" t="s">
        <v>1449</v>
      </c>
      <c r="G80" s="833" t="s">
        <v>1644</v>
      </c>
      <c r="H80" s="833" t="s">
        <v>611</v>
      </c>
      <c r="I80" s="833" t="s">
        <v>1645</v>
      </c>
      <c r="J80" s="833" t="s">
        <v>1646</v>
      </c>
      <c r="K80" s="833" t="s">
        <v>1647</v>
      </c>
      <c r="L80" s="836">
        <v>58.77</v>
      </c>
      <c r="M80" s="836">
        <v>58.77</v>
      </c>
      <c r="N80" s="833">
        <v>1</v>
      </c>
      <c r="O80" s="837">
        <v>1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25</v>
      </c>
      <c r="B81" s="833" t="s">
        <v>1448</v>
      </c>
      <c r="C81" s="833" t="s">
        <v>1453</v>
      </c>
      <c r="D81" s="834" t="s">
        <v>2302</v>
      </c>
      <c r="E81" s="835" t="s">
        <v>1472</v>
      </c>
      <c r="F81" s="833" t="s">
        <v>1449</v>
      </c>
      <c r="G81" s="833" t="s">
        <v>1648</v>
      </c>
      <c r="H81" s="833" t="s">
        <v>574</v>
      </c>
      <c r="I81" s="833" t="s">
        <v>1649</v>
      </c>
      <c r="J81" s="833" t="s">
        <v>1650</v>
      </c>
      <c r="K81" s="833" t="s">
        <v>1651</v>
      </c>
      <c r="L81" s="836">
        <v>29.39</v>
      </c>
      <c r="M81" s="836">
        <v>29.39</v>
      </c>
      <c r="N81" s="833">
        <v>1</v>
      </c>
      <c r="O81" s="837">
        <v>0.5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25</v>
      </c>
      <c r="B82" s="833" t="s">
        <v>1448</v>
      </c>
      <c r="C82" s="833" t="s">
        <v>1453</v>
      </c>
      <c r="D82" s="834" t="s">
        <v>2302</v>
      </c>
      <c r="E82" s="835" t="s">
        <v>1472</v>
      </c>
      <c r="F82" s="833" t="s">
        <v>1449</v>
      </c>
      <c r="G82" s="833" t="s">
        <v>1648</v>
      </c>
      <c r="H82" s="833" t="s">
        <v>574</v>
      </c>
      <c r="I82" s="833" t="s">
        <v>1652</v>
      </c>
      <c r="J82" s="833" t="s">
        <v>1650</v>
      </c>
      <c r="K82" s="833" t="s">
        <v>1653</v>
      </c>
      <c r="L82" s="836">
        <v>58.77</v>
      </c>
      <c r="M82" s="836">
        <v>117.54</v>
      </c>
      <c r="N82" s="833">
        <v>2</v>
      </c>
      <c r="O82" s="837">
        <v>2</v>
      </c>
      <c r="P82" s="836">
        <v>117.54</v>
      </c>
      <c r="Q82" s="838">
        <v>1</v>
      </c>
      <c r="R82" s="833">
        <v>2</v>
      </c>
      <c r="S82" s="838">
        <v>1</v>
      </c>
      <c r="T82" s="837">
        <v>2</v>
      </c>
      <c r="U82" s="839">
        <v>1</v>
      </c>
    </row>
    <row r="83" spans="1:21" ht="14.45" customHeight="1" x14ac:dyDescent="0.2">
      <c r="A83" s="832">
        <v>25</v>
      </c>
      <c r="B83" s="833" t="s">
        <v>1448</v>
      </c>
      <c r="C83" s="833" t="s">
        <v>1453</v>
      </c>
      <c r="D83" s="834" t="s">
        <v>2302</v>
      </c>
      <c r="E83" s="835" t="s">
        <v>1472</v>
      </c>
      <c r="F83" s="833" t="s">
        <v>1449</v>
      </c>
      <c r="G83" s="833" t="s">
        <v>1648</v>
      </c>
      <c r="H83" s="833" t="s">
        <v>574</v>
      </c>
      <c r="I83" s="833" t="s">
        <v>1654</v>
      </c>
      <c r="J83" s="833" t="s">
        <v>1650</v>
      </c>
      <c r="K83" s="833" t="s">
        <v>1655</v>
      </c>
      <c r="L83" s="836">
        <v>88.16</v>
      </c>
      <c r="M83" s="836">
        <v>88.16</v>
      </c>
      <c r="N83" s="833">
        <v>1</v>
      </c>
      <c r="O83" s="837">
        <v>0.5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5" customHeight="1" x14ac:dyDescent="0.2">
      <c r="A84" s="832">
        <v>25</v>
      </c>
      <c r="B84" s="833" t="s">
        <v>1448</v>
      </c>
      <c r="C84" s="833" t="s">
        <v>1453</v>
      </c>
      <c r="D84" s="834" t="s">
        <v>2302</v>
      </c>
      <c r="E84" s="835" t="s">
        <v>1472</v>
      </c>
      <c r="F84" s="833" t="s">
        <v>1449</v>
      </c>
      <c r="G84" s="833" t="s">
        <v>1648</v>
      </c>
      <c r="H84" s="833" t="s">
        <v>611</v>
      </c>
      <c r="I84" s="833" t="s">
        <v>1418</v>
      </c>
      <c r="J84" s="833" t="s">
        <v>1419</v>
      </c>
      <c r="K84" s="833" t="s">
        <v>1420</v>
      </c>
      <c r="L84" s="836">
        <v>58.77</v>
      </c>
      <c r="M84" s="836">
        <v>58.77</v>
      </c>
      <c r="N84" s="833">
        <v>1</v>
      </c>
      <c r="O84" s="837">
        <v>0.5</v>
      </c>
      <c r="P84" s="836">
        <v>58.77</v>
      </c>
      <c r="Q84" s="838">
        <v>1</v>
      </c>
      <c r="R84" s="833">
        <v>1</v>
      </c>
      <c r="S84" s="838">
        <v>1</v>
      </c>
      <c r="T84" s="837">
        <v>0.5</v>
      </c>
      <c r="U84" s="839">
        <v>1</v>
      </c>
    </row>
    <row r="85" spans="1:21" ht="14.45" customHeight="1" x14ac:dyDescent="0.2">
      <c r="A85" s="832">
        <v>25</v>
      </c>
      <c r="B85" s="833" t="s">
        <v>1448</v>
      </c>
      <c r="C85" s="833" t="s">
        <v>1453</v>
      </c>
      <c r="D85" s="834" t="s">
        <v>2302</v>
      </c>
      <c r="E85" s="835" t="s">
        <v>1472</v>
      </c>
      <c r="F85" s="833" t="s">
        <v>1449</v>
      </c>
      <c r="G85" s="833" t="s">
        <v>1648</v>
      </c>
      <c r="H85" s="833" t="s">
        <v>611</v>
      </c>
      <c r="I85" s="833" t="s">
        <v>1656</v>
      </c>
      <c r="J85" s="833" t="s">
        <v>1419</v>
      </c>
      <c r="K85" s="833" t="s">
        <v>1657</v>
      </c>
      <c r="L85" s="836">
        <v>176.32</v>
      </c>
      <c r="M85" s="836">
        <v>176.32</v>
      </c>
      <c r="N85" s="833">
        <v>1</v>
      </c>
      <c r="O85" s="837">
        <v>0.5</v>
      </c>
      <c r="P85" s="836">
        <v>176.32</v>
      </c>
      <c r="Q85" s="838">
        <v>1</v>
      </c>
      <c r="R85" s="833">
        <v>1</v>
      </c>
      <c r="S85" s="838">
        <v>1</v>
      </c>
      <c r="T85" s="837">
        <v>0.5</v>
      </c>
      <c r="U85" s="839">
        <v>1</v>
      </c>
    </row>
    <row r="86" spans="1:21" ht="14.45" customHeight="1" x14ac:dyDescent="0.2">
      <c r="A86" s="832">
        <v>25</v>
      </c>
      <c r="B86" s="833" t="s">
        <v>1448</v>
      </c>
      <c r="C86" s="833" t="s">
        <v>1453</v>
      </c>
      <c r="D86" s="834" t="s">
        <v>2302</v>
      </c>
      <c r="E86" s="835" t="s">
        <v>1472</v>
      </c>
      <c r="F86" s="833" t="s">
        <v>1449</v>
      </c>
      <c r="G86" s="833" t="s">
        <v>1658</v>
      </c>
      <c r="H86" s="833" t="s">
        <v>574</v>
      </c>
      <c r="I86" s="833" t="s">
        <v>1659</v>
      </c>
      <c r="J86" s="833" t="s">
        <v>1660</v>
      </c>
      <c r="K86" s="833" t="s">
        <v>1661</v>
      </c>
      <c r="L86" s="836">
        <v>35.25</v>
      </c>
      <c r="M86" s="836">
        <v>35.25</v>
      </c>
      <c r="N86" s="833">
        <v>1</v>
      </c>
      <c r="O86" s="837">
        <v>0.5</v>
      </c>
      <c r="P86" s="836">
        <v>35.25</v>
      </c>
      <c r="Q86" s="838">
        <v>1</v>
      </c>
      <c r="R86" s="833">
        <v>1</v>
      </c>
      <c r="S86" s="838">
        <v>1</v>
      </c>
      <c r="T86" s="837">
        <v>0.5</v>
      </c>
      <c r="U86" s="839">
        <v>1</v>
      </c>
    </row>
    <row r="87" spans="1:21" ht="14.45" customHeight="1" x14ac:dyDescent="0.2">
      <c r="A87" s="832">
        <v>25</v>
      </c>
      <c r="B87" s="833" t="s">
        <v>1448</v>
      </c>
      <c r="C87" s="833" t="s">
        <v>1453</v>
      </c>
      <c r="D87" s="834" t="s">
        <v>2302</v>
      </c>
      <c r="E87" s="835" t="s">
        <v>1472</v>
      </c>
      <c r="F87" s="833" t="s">
        <v>1449</v>
      </c>
      <c r="G87" s="833" t="s">
        <v>1658</v>
      </c>
      <c r="H87" s="833" t="s">
        <v>574</v>
      </c>
      <c r="I87" s="833" t="s">
        <v>1662</v>
      </c>
      <c r="J87" s="833" t="s">
        <v>685</v>
      </c>
      <c r="K87" s="833" t="s">
        <v>1663</v>
      </c>
      <c r="L87" s="836">
        <v>46.99</v>
      </c>
      <c r="M87" s="836">
        <v>93.98</v>
      </c>
      <c r="N87" s="833">
        <v>2</v>
      </c>
      <c r="O87" s="837">
        <v>1</v>
      </c>
      <c r="P87" s="836">
        <v>93.98</v>
      </c>
      <c r="Q87" s="838">
        <v>1</v>
      </c>
      <c r="R87" s="833">
        <v>2</v>
      </c>
      <c r="S87" s="838">
        <v>1</v>
      </c>
      <c r="T87" s="837">
        <v>1</v>
      </c>
      <c r="U87" s="839">
        <v>1</v>
      </c>
    </row>
    <row r="88" spans="1:21" ht="14.45" customHeight="1" x14ac:dyDescent="0.2">
      <c r="A88" s="832">
        <v>25</v>
      </c>
      <c r="B88" s="833" t="s">
        <v>1448</v>
      </c>
      <c r="C88" s="833" t="s">
        <v>1453</v>
      </c>
      <c r="D88" s="834" t="s">
        <v>2302</v>
      </c>
      <c r="E88" s="835" t="s">
        <v>1472</v>
      </c>
      <c r="F88" s="833" t="s">
        <v>1449</v>
      </c>
      <c r="G88" s="833" t="s">
        <v>1658</v>
      </c>
      <c r="H88" s="833" t="s">
        <v>574</v>
      </c>
      <c r="I88" s="833" t="s">
        <v>1664</v>
      </c>
      <c r="J88" s="833" t="s">
        <v>1665</v>
      </c>
      <c r="K88" s="833" t="s">
        <v>1666</v>
      </c>
      <c r="L88" s="836">
        <v>23.49</v>
      </c>
      <c r="M88" s="836">
        <v>23.49</v>
      </c>
      <c r="N88" s="833">
        <v>1</v>
      </c>
      <c r="O88" s="837">
        <v>1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25</v>
      </c>
      <c r="B89" s="833" t="s">
        <v>1448</v>
      </c>
      <c r="C89" s="833" t="s">
        <v>1453</v>
      </c>
      <c r="D89" s="834" t="s">
        <v>2302</v>
      </c>
      <c r="E89" s="835" t="s">
        <v>1472</v>
      </c>
      <c r="F89" s="833" t="s">
        <v>1449</v>
      </c>
      <c r="G89" s="833" t="s">
        <v>1658</v>
      </c>
      <c r="H89" s="833" t="s">
        <v>574</v>
      </c>
      <c r="I89" s="833" t="s">
        <v>1667</v>
      </c>
      <c r="J89" s="833" t="s">
        <v>1668</v>
      </c>
      <c r="K89" s="833" t="s">
        <v>1666</v>
      </c>
      <c r="L89" s="836">
        <v>23.49</v>
      </c>
      <c r="M89" s="836">
        <v>328.86</v>
      </c>
      <c r="N89" s="833">
        <v>14</v>
      </c>
      <c r="O89" s="837">
        <v>13</v>
      </c>
      <c r="P89" s="836">
        <v>117.44999999999999</v>
      </c>
      <c r="Q89" s="838">
        <v>0.3571428571428571</v>
      </c>
      <c r="R89" s="833">
        <v>5</v>
      </c>
      <c r="S89" s="838">
        <v>0.35714285714285715</v>
      </c>
      <c r="T89" s="837">
        <v>5</v>
      </c>
      <c r="U89" s="839">
        <v>0.38461538461538464</v>
      </c>
    </row>
    <row r="90" spans="1:21" ht="14.45" customHeight="1" x14ac:dyDescent="0.2">
      <c r="A90" s="832">
        <v>25</v>
      </c>
      <c r="B90" s="833" t="s">
        <v>1448</v>
      </c>
      <c r="C90" s="833" t="s">
        <v>1453</v>
      </c>
      <c r="D90" s="834" t="s">
        <v>2302</v>
      </c>
      <c r="E90" s="835" t="s">
        <v>1472</v>
      </c>
      <c r="F90" s="833" t="s">
        <v>1449</v>
      </c>
      <c r="G90" s="833" t="s">
        <v>1669</v>
      </c>
      <c r="H90" s="833" t="s">
        <v>574</v>
      </c>
      <c r="I90" s="833" t="s">
        <v>1670</v>
      </c>
      <c r="J90" s="833" t="s">
        <v>1671</v>
      </c>
      <c r="K90" s="833" t="s">
        <v>1672</v>
      </c>
      <c r="L90" s="836">
        <v>0</v>
      </c>
      <c r="M90" s="836">
        <v>0</v>
      </c>
      <c r="N90" s="833">
        <v>1</v>
      </c>
      <c r="O90" s="837">
        <v>0.5</v>
      </c>
      <c r="P90" s="836">
        <v>0</v>
      </c>
      <c r="Q90" s="838"/>
      <c r="R90" s="833">
        <v>1</v>
      </c>
      <c r="S90" s="838">
        <v>1</v>
      </c>
      <c r="T90" s="837">
        <v>0.5</v>
      </c>
      <c r="U90" s="839">
        <v>1</v>
      </c>
    </row>
    <row r="91" spans="1:21" ht="14.45" customHeight="1" x14ac:dyDescent="0.2">
      <c r="A91" s="832">
        <v>25</v>
      </c>
      <c r="B91" s="833" t="s">
        <v>1448</v>
      </c>
      <c r="C91" s="833" t="s">
        <v>1453</v>
      </c>
      <c r="D91" s="834" t="s">
        <v>2302</v>
      </c>
      <c r="E91" s="835" t="s">
        <v>1472</v>
      </c>
      <c r="F91" s="833" t="s">
        <v>1449</v>
      </c>
      <c r="G91" s="833" t="s">
        <v>1673</v>
      </c>
      <c r="H91" s="833" t="s">
        <v>574</v>
      </c>
      <c r="I91" s="833" t="s">
        <v>1674</v>
      </c>
      <c r="J91" s="833" t="s">
        <v>1675</v>
      </c>
      <c r="K91" s="833" t="s">
        <v>1676</v>
      </c>
      <c r="L91" s="836">
        <v>182.22</v>
      </c>
      <c r="M91" s="836">
        <v>364.44</v>
      </c>
      <c r="N91" s="833">
        <v>2</v>
      </c>
      <c r="O91" s="837">
        <v>1</v>
      </c>
      <c r="P91" s="836">
        <v>182.22</v>
      </c>
      <c r="Q91" s="838">
        <v>0.5</v>
      </c>
      <c r="R91" s="833">
        <v>1</v>
      </c>
      <c r="S91" s="838">
        <v>0.5</v>
      </c>
      <c r="T91" s="837">
        <v>0.5</v>
      </c>
      <c r="U91" s="839">
        <v>0.5</v>
      </c>
    </row>
    <row r="92" spans="1:21" ht="14.45" customHeight="1" x14ac:dyDescent="0.2">
      <c r="A92" s="832">
        <v>25</v>
      </c>
      <c r="B92" s="833" t="s">
        <v>1448</v>
      </c>
      <c r="C92" s="833" t="s">
        <v>1453</v>
      </c>
      <c r="D92" s="834" t="s">
        <v>2302</v>
      </c>
      <c r="E92" s="835" t="s">
        <v>1472</v>
      </c>
      <c r="F92" s="833" t="s">
        <v>1449</v>
      </c>
      <c r="G92" s="833" t="s">
        <v>1677</v>
      </c>
      <c r="H92" s="833" t="s">
        <v>611</v>
      </c>
      <c r="I92" s="833" t="s">
        <v>1678</v>
      </c>
      <c r="J92" s="833" t="s">
        <v>1407</v>
      </c>
      <c r="K92" s="833" t="s">
        <v>1679</v>
      </c>
      <c r="L92" s="836">
        <v>246.39</v>
      </c>
      <c r="M92" s="836">
        <v>246.39</v>
      </c>
      <c r="N92" s="833">
        <v>1</v>
      </c>
      <c r="O92" s="837">
        <v>0.5</v>
      </c>
      <c r="P92" s="836"/>
      <c r="Q92" s="838">
        <v>0</v>
      </c>
      <c r="R92" s="833"/>
      <c r="S92" s="838">
        <v>0</v>
      </c>
      <c r="T92" s="837"/>
      <c r="U92" s="839">
        <v>0</v>
      </c>
    </row>
    <row r="93" spans="1:21" ht="14.45" customHeight="1" x14ac:dyDescent="0.2">
      <c r="A93" s="832">
        <v>25</v>
      </c>
      <c r="B93" s="833" t="s">
        <v>1448</v>
      </c>
      <c r="C93" s="833" t="s">
        <v>1453</v>
      </c>
      <c r="D93" s="834" t="s">
        <v>2302</v>
      </c>
      <c r="E93" s="835" t="s">
        <v>1472</v>
      </c>
      <c r="F93" s="833" t="s">
        <v>1449</v>
      </c>
      <c r="G93" s="833" t="s">
        <v>1680</v>
      </c>
      <c r="H93" s="833" t="s">
        <v>574</v>
      </c>
      <c r="I93" s="833" t="s">
        <v>1681</v>
      </c>
      <c r="J93" s="833" t="s">
        <v>1682</v>
      </c>
      <c r="K93" s="833" t="s">
        <v>1683</v>
      </c>
      <c r="L93" s="836">
        <v>121.07</v>
      </c>
      <c r="M93" s="836">
        <v>363.21</v>
      </c>
      <c r="N93" s="833">
        <v>3</v>
      </c>
      <c r="O93" s="837">
        <v>2.5</v>
      </c>
      <c r="P93" s="836">
        <v>121.07</v>
      </c>
      <c r="Q93" s="838">
        <v>0.33333333333333331</v>
      </c>
      <c r="R93" s="833">
        <v>1</v>
      </c>
      <c r="S93" s="838">
        <v>0.33333333333333331</v>
      </c>
      <c r="T93" s="837">
        <v>1</v>
      </c>
      <c r="U93" s="839">
        <v>0.4</v>
      </c>
    </row>
    <row r="94" spans="1:21" ht="14.45" customHeight="1" x14ac:dyDescent="0.2">
      <c r="A94" s="832">
        <v>25</v>
      </c>
      <c r="B94" s="833" t="s">
        <v>1448</v>
      </c>
      <c r="C94" s="833" t="s">
        <v>1453</v>
      </c>
      <c r="D94" s="834" t="s">
        <v>2302</v>
      </c>
      <c r="E94" s="835" t="s">
        <v>1472</v>
      </c>
      <c r="F94" s="833" t="s">
        <v>1449</v>
      </c>
      <c r="G94" s="833" t="s">
        <v>1684</v>
      </c>
      <c r="H94" s="833" t="s">
        <v>574</v>
      </c>
      <c r="I94" s="833" t="s">
        <v>1685</v>
      </c>
      <c r="J94" s="833" t="s">
        <v>810</v>
      </c>
      <c r="K94" s="833" t="s">
        <v>1686</v>
      </c>
      <c r="L94" s="836">
        <v>79.64</v>
      </c>
      <c r="M94" s="836">
        <v>79.64</v>
      </c>
      <c r="N94" s="833">
        <v>1</v>
      </c>
      <c r="O94" s="837">
        <v>0.5</v>
      </c>
      <c r="P94" s="836">
        <v>79.64</v>
      </c>
      <c r="Q94" s="838">
        <v>1</v>
      </c>
      <c r="R94" s="833">
        <v>1</v>
      </c>
      <c r="S94" s="838">
        <v>1</v>
      </c>
      <c r="T94" s="837">
        <v>0.5</v>
      </c>
      <c r="U94" s="839">
        <v>1</v>
      </c>
    </row>
    <row r="95" spans="1:21" ht="14.45" customHeight="1" x14ac:dyDescent="0.2">
      <c r="A95" s="832">
        <v>25</v>
      </c>
      <c r="B95" s="833" t="s">
        <v>1448</v>
      </c>
      <c r="C95" s="833" t="s">
        <v>1453</v>
      </c>
      <c r="D95" s="834" t="s">
        <v>2302</v>
      </c>
      <c r="E95" s="835" t="s">
        <v>1472</v>
      </c>
      <c r="F95" s="833" t="s">
        <v>1449</v>
      </c>
      <c r="G95" s="833" t="s">
        <v>1687</v>
      </c>
      <c r="H95" s="833" t="s">
        <v>574</v>
      </c>
      <c r="I95" s="833" t="s">
        <v>1688</v>
      </c>
      <c r="J95" s="833" t="s">
        <v>1689</v>
      </c>
      <c r="K95" s="833" t="s">
        <v>1690</v>
      </c>
      <c r="L95" s="836">
        <v>94.7</v>
      </c>
      <c r="M95" s="836">
        <v>284.10000000000002</v>
      </c>
      <c r="N95" s="833">
        <v>3</v>
      </c>
      <c r="O95" s="837">
        <v>1.5</v>
      </c>
      <c r="P95" s="836">
        <v>94.7</v>
      </c>
      <c r="Q95" s="838">
        <v>0.33333333333333331</v>
      </c>
      <c r="R95" s="833">
        <v>1</v>
      </c>
      <c r="S95" s="838">
        <v>0.33333333333333331</v>
      </c>
      <c r="T95" s="837">
        <v>1</v>
      </c>
      <c r="U95" s="839">
        <v>0.66666666666666663</v>
      </c>
    </row>
    <row r="96" spans="1:21" ht="14.45" customHeight="1" x14ac:dyDescent="0.2">
      <c r="A96" s="832">
        <v>25</v>
      </c>
      <c r="B96" s="833" t="s">
        <v>1448</v>
      </c>
      <c r="C96" s="833" t="s">
        <v>1453</v>
      </c>
      <c r="D96" s="834" t="s">
        <v>2302</v>
      </c>
      <c r="E96" s="835" t="s">
        <v>1472</v>
      </c>
      <c r="F96" s="833" t="s">
        <v>1449</v>
      </c>
      <c r="G96" s="833" t="s">
        <v>1549</v>
      </c>
      <c r="H96" s="833" t="s">
        <v>574</v>
      </c>
      <c r="I96" s="833" t="s">
        <v>1550</v>
      </c>
      <c r="J96" s="833" t="s">
        <v>1551</v>
      </c>
      <c r="K96" s="833" t="s">
        <v>1552</v>
      </c>
      <c r="L96" s="836">
        <v>159.71</v>
      </c>
      <c r="M96" s="836">
        <v>798.55</v>
      </c>
      <c r="N96" s="833">
        <v>5</v>
      </c>
      <c r="O96" s="837">
        <v>5</v>
      </c>
      <c r="P96" s="836">
        <v>479.13</v>
      </c>
      <c r="Q96" s="838">
        <v>0.6</v>
      </c>
      <c r="R96" s="833">
        <v>3</v>
      </c>
      <c r="S96" s="838">
        <v>0.6</v>
      </c>
      <c r="T96" s="837">
        <v>3</v>
      </c>
      <c r="U96" s="839">
        <v>0.6</v>
      </c>
    </row>
    <row r="97" spans="1:21" ht="14.45" customHeight="1" x14ac:dyDescent="0.2">
      <c r="A97" s="832">
        <v>25</v>
      </c>
      <c r="B97" s="833" t="s">
        <v>1448</v>
      </c>
      <c r="C97" s="833" t="s">
        <v>1453</v>
      </c>
      <c r="D97" s="834" t="s">
        <v>2302</v>
      </c>
      <c r="E97" s="835" t="s">
        <v>1472</v>
      </c>
      <c r="F97" s="833" t="s">
        <v>1449</v>
      </c>
      <c r="G97" s="833" t="s">
        <v>1549</v>
      </c>
      <c r="H97" s="833" t="s">
        <v>574</v>
      </c>
      <c r="I97" s="833" t="s">
        <v>1553</v>
      </c>
      <c r="J97" s="833" t="s">
        <v>1551</v>
      </c>
      <c r="K97" s="833" t="s">
        <v>1554</v>
      </c>
      <c r="L97" s="836">
        <v>159.71</v>
      </c>
      <c r="M97" s="836">
        <v>159.71</v>
      </c>
      <c r="N97" s="833">
        <v>1</v>
      </c>
      <c r="O97" s="837">
        <v>0.5</v>
      </c>
      <c r="P97" s="836">
        <v>159.71</v>
      </c>
      <c r="Q97" s="838">
        <v>1</v>
      </c>
      <c r="R97" s="833">
        <v>1</v>
      </c>
      <c r="S97" s="838">
        <v>1</v>
      </c>
      <c r="T97" s="837">
        <v>0.5</v>
      </c>
      <c r="U97" s="839">
        <v>1</v>
      </c>
    </row>
    <row r="98" spans="1:21" ht="14.45" customHeight="1" x14ac:dyDescent="0.2">
      <c r="A98" s="832">
        <v>25</v>
      </c>
      <c r="B98" s="833" t="s">
        <v>1448</v>
      </c>
      <c r="C98" s="833" t="s">
        <v>1453</v>
      </c>
      <c r="D98" s="834" t="s">
        <v>2302</v>
      </c>
      <c r="E98" s="835" t="s">
        <v>1472</v>
      </c>
      <c r="F98" s="833" t="s">
        <v>1449</v>
      </c>
      <c r="G98" s="833" t="s">
        <v>1549</v>
      </c>
      <c r="H98" s="833" t="s">
        <v>574</v>
      </c>
      <c r="I98" s="833" t="s">
        <v>1691</v>
      </c>
      <c r="J98" s="833" t="s">
        <v>1551</v>
      </c>
      <c r="K98" s="833" t="s">
        <v>1692</v>
      </c>
      <c r="L98" s="836">
        <v>0</v>
      </c>
      <c r="M98" s="836">
        <v>0</v>
      </c>
      <c r="N98" s="833">
        <v>1</v>
      </c>
      <c r="O98" s="837">
        <v>0.5</v>
      </c>
      <c r="P98" s="836">
        <v>0</v>
      </c>
      <c r="Q98" s="838"/>
      <c r="R98" s="833">
        <v>1</v>
      </c>
      <c r="S98" s="838">
        <v>1</v>
      </c>
      <c r="T98" s="837">
        <v>0.5</v>
      </c>
      <c r="U98" s="839">
        <v>1</v>
      </c>
    </row>
    <row r="99" spans="1:21" ht="14.45" customHeight="1" x14ac:dyDescent="0.2">
      <c r="A99" s="832">
        <v>25</v>
      </c>
      <c r="B99" s="833" t="s">
        <v>1448</v>
      </c>
      <c r="C99" s="833" t="s">
        <v>1453</v>
      </c>
      <c r="D99" s="834" t="s">
        <v>2302</v>
      </c>
      <c r="E99" s="835" t="s">
        <v>1472</v>
      </c>
      <c r="F99" s="833" t="s">
        <v>1449</v>
      </c>
      <c r="G99" s="833" t="s">
        <v>1519</v>
      </c>
      <c r="H99" s="833" t="s">
        <v>574</v>
      </c>
      <c r="I99" s="833" t="s">
        <v>1520</v>
      </c>
      <c r="J99" s="833" t="s">
        <v>1054</v>
      </c>
      <c r="K99" s="833" t="s">
        <v>1521</v>
      </c>
      <c r="L99" s="836">
        <v>42.14</v>
      </c>
      <c r="M99" s="836">
        <v>84.28</v>
      </c>
      <c r="N99" s="833">
        <v>2</v>
      </c>
      <c r="O99" s="837">
        <v>1.5</v>
      </c>
      <c r="P99" s="836"/>
      <c r="Q99" s="838">
        <v>0</v>
      </c>
      <c r="R99" s="833"/>
      <c r="S99" s="838">
        <v>0</v>
      </c>
      <c r="T99" s="837"/>
      <c r="U99" s="839">
        <v>0</v>
      </c>
    </row>
    <row r="100" spans="1:21" ht="14.45" customHeight="1" x14ac:dyDescent="0.2">
      <c r="A100" s="832">
        <v>25</v>
      </c>
      <c r="B100" s="833" t="s">
        <v>1448</v>
      </c>
      <c r="C100" s="833" t="s">
        <v>1453</v>
      </c>
      <c r="D100" s="834" t="s">
        <v>2302</v>
      </c>
      <c r="E100" s="835" t="s">
        <v>1472</v>
      </c>
      <c r="F100" s="833" t="s">
        <v>1449</v>
      </c>
      <c r="G100" s="833" t="s">
        <v>1693</v>
      </c>
      <c r="H100" s="833" t="s">
        <v>574</v>
      </c>
      <c r="I100" s="833" t="s">
        <v>1694</v>
      </c>
      <c r="J100" s="833" t="s">
        <v>693</v>
      </c>
      <c r="K100" s="833" t="s">
        <v>1695</v>
      </c>
      <c r="L100" s="836">
        <v>27.28</v>
      </c>
      <c r="M100" s="836">
        <v>27.28</v>
      </c>
      <c r="N100" s="833">
        <v>1</v>
      </c>
      <c r="O100" s="837">
        <v>0.5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25</v>
      </c>
      <c r="B101" s="833" t="s">
        <v>1448</v>
      </c>
      <c r="C101" s="833" t="s">
        <v>1453</v>
      </c>
      <c r="D101" s="834" t="s">
        <v>2302</v>
      </c>
      <c r="E101" s="835" t="s">
        <v>1472</v>
      </c>
      <c r="F101" s="833" t="s">
        <v>1449</v>
      </c>
      <c r="G101" s="833" t="s">
        <v>1503</v>
      </c>
      <c r="H101" s="833" t="s">
        <v>574</v>
      </c>
      <c r="I101" s="833" t="s">
        <v>1504</v>
      </c>
      <c r="J101" s="833" t="s">
        <v>1505</v>
      </c>
      <c r="K101" s="833" t="s">
        <v>1506</v>
      </c>
      <c r="L101" s="836">
        <v>132.97999999999999</v>
      </c>
      <c r="M101" s="836">
        <v>2260.66</v>
      </c>
      <c r="N101" s="833">
        <v>17</v>
      </c>
      <c r="O101" s="837">
        <v>9.5</v>
      </c>
      <c r="P101" s="836">
        <v>1196.82</v>
      </c>
      <c r="Q101" s="838">
        <v>0.52941176470588236</v>
      </c>
      <c r="R101" s="833">
        <v>9</v>
      </c>
      <c r="S101" s="838">
        <v>0.52941176470588236</v>
      </c>
      <c r="T101" s="837">
        <v>5</v>
      </c>
      <c r="U101" s="839">
        <v>0.52631578947368418</v>
      </c>
    </row>
    <row r="102" spans="1:21" ht="14.45" customHeight="1" x14ac:dyDescent="0.2">
      <c r="A102" s="832">
        <v>25</v>
      </c>
      <c r="B102" s="833" t="s">
        <v>1448</v>
      </c>
      <c r="C102" s="833" t="s">
        <v>1453</v>
      </c>
      <c r="D102" s="834" t="s">
        <v>2302</v>
      </c>
      <c r="E102" s="835" t="s">
        <v>1472</v>
      </c>
      <c r="F102" s="833" t="s">
        <v>1449</v>
      </c>
      <c r="G102" s="833" t="s">
        <v>1696</v>
      </c>
      <c r="H102" s="833" t="s">
        <v>574</v>
      </c>
      <c r="I102" s="833" t="s">
        <v>1697</v>
      </c>
      <c r="J102" s="833" t="s">
        <v>1698</v>
      </c>
      <c r="K102" s="833" t="s">
        <v>1699</v>
      </c>
      <c r="L102" s="836">
        <v>0</v>
      </c>
      <c r="M102" s="836">
        <v>0</v>
      </c>
      <c r="N102" s="833">
        <v>2</v>
      </c>
      <c r="O102" s="837">
        <v>1</v>
      </c>
      <c r="P102" s="836"/>
      <c r="Q102" s="838"/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25</v>
      </c>
      <c r="B103" s="833" t="s">
        <v>1448</v>
      </c>
      <c r="C103" s="833" t="s">
        <v>1453</v>
      </c>
      <c r="D103" s="834" t="s">
        <v>2302</v>
      </c>
      <c r="E103" s="835" t="s">
        <v>1472</v>
      </c>
      <c r="F103" s="833" t="s">
        <v>1449</v>
      </c>
      <c r="G103" s="833" t="s">
        <v>1700</v>
      </c>
      <c r="H103" s="833" t="s">
        <v>574</v>
      </c>
      <c r="I103" s="833" t="s">
        <v>1701</v>
      </c>
      <c r="J103" s="833" t="s">
        <v>864</v>
      </c>
      <c r="K103" s="833" t="s">
        <v>1702</v>
      </c>
      <c r="L103" s="836">
        <v>163.54</v>
      </c>
      <c r="M103" s="836">
        <v>163.54</v>
      </c>
      <c r="N103" s="833">
        <v>1</v>
      </c>
      <c r="O103" s="837">
        <v>1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25</v>
      </c>
      <c r="B104" s="833" t="s">
        <v>1448</v>
      </c>
      <c r="C104" s="833" t="s">
        <v>1453</v>
      </c>
      <c r="D104" s="834" t="s">
        <v>2302</v>
      </c>
      <c r="E104" s="835" t="s">
        <v>1472</v>
      </c>
      <c r="F104" s="833" t="s">
        <v>1449</v>
      </c>
      <c r="G104" s="833" t="s">
        <v>1703</v>
      </c>
      <c r="H104" s="833" t="s">
        <v>611</v>
      </c>
      <c r="I104" s="833" t="s">
        <v>1704</v>
      </c>
      <c r="J104" s="833" t="s">
        <v>1705</v>
      </c>
      <c r="K104" s="833" t="s">
        <v>1706</v>
      </c>
      <c r="L104" s="836">
        <v>70.48</v>
      </c>
      <c r="M104" s="836">
        <v>70.48</v>
      </c>
      <c r="N104" s="833">
        <v>1</v>
      </c>
      <c r="O104" s="837">
        <v>1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5" customHeight="1" x14ac:dyDescent="0.2">
      <c r="A105" s="832">
        <v>25</v>
      </c>
      <c r="B105" s="833" t="s">
        <v>1448</v>
      </c>
      <c r="C105" s="833" t="s">
        <v>1453</v>
      </c>
      <c r="D105" s="834" t="s">
        <v>2302</v>
      </c>
      <c r="E105" s="835" t="s">
        <v>1472</v>
      </c>
      <c r="F105" s="833" t="s">
        <v>1449</v>
      </c>
      <c r="G105" s="833" t="s">
        <v>1578</v>
      </c>
      <c r="H105" s="833" t="s">
        <v>574</v>
      </c>
      <c r="I105" s="833" t="s">
        <v>1579</v>
      </c>
      <c r="J105" s="833" t="s">
        <v>1052</v>
      </c>
      <c r="K105" s="833" t="s">
        <v>1580</v>
      </c>
      <c r="L105" s="836">
        <v>34.19</v>
      </c>
      <c r="M105" s="836">
        <v>68.38</v>
      </c>
      <c r="N105" s="833">
        <v>2</v>
      </c>
      <c r="O105" s="837">
        <v>1</v>
      </c>
      <c r="P105" s="836">
        <v>34.19</v>
      </c>
      <c r="Q105" s="838">
        <v>0.5</v>
      </c>
      <c r="R105" s="833">
        <v>1</v>
      </c>
      <c r="S105" s="838">
        <v>0.5</v>
      </c>
      <c r="T105" s="837">
        <v>0.5</v>
      </c>
      <c r="U105" s="839">
        <v>0.5</v>
      </c>
    </row>
    <row r="106" spans="1:21" ht="14.45" customHeight="1" x14ac:dyDescent="0.2">
      <c r="A106" s="832">
        <v>25</v>
      </c>
      <c r="B106" s="833" t="s">
        <v>1448</v>
      </c>
      <c r="C106" s="833" t="s">
        <v>1453</v>
      </c>
      <c r="D106" s="834" t="s">
        <v>2302</v>
      </c>
      <c r="E106" s="835" t="s">
        <v>1472</v>
      </c>
      <c r="F106" s="833" t="s">
        <v>1449</v>
      </c>
      <c r="G106" s="833" t="s">
        <v>1581</v>
      </c>
      <c r="H106" s="833" t="s">
        <v>611</v>
      </c>
      <c r="I106" s="833" t="s">
        <v>1414</v>
      </c>
      <c r="J106" s="833" t="s">
        <v>1415</v>
      </c>
      <c r="K106" s="833" t="s">
        <v>1416</v>
      </c>
      <c r="L106" s="836">
        <v>141.25</v>
      </c>
      <c r="M106" s="836">
        <v>706.25</v>
      </c>
      <c r="N106" s="833">
        <v>5</v>
      </c>
      <c r="O106" s="837">
        <v>4</v>
      </c>
      <c r="P106" s="836">
        <v>423.75</v>
      </c>
      <c r="Q106" s="838">
        <v>0.6</v>
      </c>
      <c r="R106" s="833">
        <v>3</v>
      </c>
      <c r="S106" s="838">
        <v>0.6</v>
      </c>
      <c r="T106" s="837">
        <v>2</v>
      </c>
      <c r="U106" s="839">
        <v>0.5</v>
      </c>
    </row>
    <row r="107" spans="1:21" ht="14.45" customHeight="1" x14ac:dyDescent="0.2">
      <c r="A107" s="832">
        <v>25</v>
      </c>
      <c r="B107" s="833" t="s">
        <v>1448</v>
      </c>
      <c r="C107" s="833" t="s">
        <v>1453</v>
      </c>
      <c r="D107" s="834" t="s">
        <v>2302</v>
      </c>
      <c r="E107" s="835" t="s">
        <v>1472</v>
      </c>
      <c r="F107" s="833" t="s">
        <v>1449</v>
      </c>
      <c r="G107" s="833" t="s">
        <v>1585</v>
      </c>
      <c r="H107" s="833" t="s">
        <v>611</v>
      </c>
      <c r="I107" s="833" t="s">
        <v>1238</v>
      </c>
      <c r="J107" s="833" t="s">
        <v>729</v>
      </c>
      <c r="K107" s="833" t="s">
        <v>1239</v>
      </c>
      <c r="L107" s="836">
        <v>490.89</v>
      </c>
      <c r="M107" s="836">
        <v>490.89</v>
      </c>
      <c r="N107" s="833">
        <v>1</v>
      </c>
      <c r="O107" s="837">
        <v>1</v>
      </c>
      <c r="P107" s="836">
        <v>490.89</v>
      </c>
      <c r="Q107" s="838">
        <v>1</v>
      </c>
      <c r="R107" s="833">
        <v>1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25</v>
      </c>
      <c r="B108" s="833" t="s">
        <v>1448</v>
      </c>
      <c r="C108" s="833" t="s">
        <v>1453</v>
      </c>
      <c r="D108" s="834" t="s">
        <v>2302</v>
      </c>
      <c r="E108" s="835" t="s">
        <v>1472</v>
      </c>
      <c r="F108" s="833" t="s">
        <v>1449</v>
      </c>
      <c r="G108" s="833" t="s">
        <v>1586</v>
      </c>
      <c r="H108" s="833" t="s">
        <v>574</v>
      </c>
      <c r="I108" s="833" t="s">
        <v>1707</v>
      </c>
      <c r="J108" s="833" t="s">
        <v>644</v>
      </c>
      <c r="K108" s="833" t="s">
        <v>1708</v>
      </c>
      <c r="L108" s="836">
        <v>35.25</v>
      </c>
      <c r="M108" s="836">
        <v>35.25</v>
      </c>
      <c r="N108" s="833">
        <v>1</v>
      </c>
      <c r="O108" s="837">
        <v>0.5</v>
      </c>
      <c r="P108" s="836">
        <v>35.25</v>
      </c>
      <c r="Q108" s="838">
        <v>1</v>
      </c>
      <c r="R108" s="833">
        <v>1</v>
      </c>
      <c r="S108" s="838">
        <v>1</v>
      </c>
      <c r="T108" s="837">
        <v>0.5</v>
      </c>
      <c r="U108" s="839">
        <v>1</v>
      </c>
    </row>
    <row r="109" spans="1:21" ht="14.45" customHeight="1" x14ac:dyDescent="0.2">
      <c r="A109" s="832">
        <v>25</v>
      </c>
      <c r="B109" s="833" t="s">
        <v>1448</v>
      </c>
      <c r="C109" s="833" t="s">
        <v>1453</v>
      </c>
      <c r="D109" s="834" t="s">
        <v>2302</v>
      </c>
      <c r="E109" s="835" t="s">
        <v>1472</v>
      </c>
      <c r="F109" s="833" t="s">
        <v>1449</v>
      </c>
      <c r="G109" s="833" t="s">
        <v>1586</v>
      </c>
      <c r="H109" s="833" t="s">
        <v>574</v>
      </c>
      <c r="I109" s="833" t="s">
        <v>1589</v>
      </c>
      <c r="J109" s="833" t="s">
        <v>644</v>
      </c>
      <c r="K109" s="833" t="s">
        <v>1590</v>
      </c>
      <c r="L109" s="836">
        <v>35.25</v>
      </c>
      <c r="M109" s="836">
        <v>105.75</v>
      </c>
      <c r="N109" s="833">
        <v>3</v>
      </c>
      <c r="O109" s="837">
        <v>1</v>
      </c>
      <c r="P109" s="836">
        <v>70.5</v>
      </c>
      <c r="Q109" s="838">
        <v>0.66666666666666663</v>
      </c>
      <c r="R109" s="833">
        <v>2</v>
      </c>
      <c r="S109" s="838">
        <v>0.66666666666666663</v>
      </c>
      <c r="T109" s="837">
        <v>0.5</v>
      </c>
      <c r="U109" s="839">
        <v>0.5</v>
      </c>
    </row>
    <row r="110" spans="1:21" ht="14.45" customHeight="1" x14ac:dyDescent="0.2">
      <c r="A110" s="832">
        <v>25</v>
      </c>
      <c r="B110" s="833" t="s">
        <v>1448</v>
      </c>
      <c r="C110" s="833" t="s">
        <v>1453</v>
      </c>
      <c r="D110" s="834" t="s">
        <v>2302</v>
      </c>
      <c r="E110" s="835" t="s">
        <v>1472</v>
      </c>
      <c r="F110" s="833" t="s">
        <v>1449</v>
      </c>
      <c r="G110" s="833" t="s">
        <v>1586</v>
      </c>
      <c r="H110" s="833" t="s">
        <v>574</v>
      </c>
      <c r="I110" s="833" t="s">
        <v>1591</v>
      </c>
      <c r="J110" s="833" t="s">
        <v>644</v>
      </c>
      <c r="K110" s="833" t="s">
        <v>1592</v>
      </c>
      <c r="L110" s="836">
        <v>17.62</v>
      </c>
      <c r="M110" s="836">
        <v>35.24</v>
      </c>
      <c r="N110" s="833">
        <v>2</v>
      </c>
      <c r="O110" s="837">
        <v>2</v>
      </c>
      <c r="P110" s="836">
        <v>35.24</v>
      </c>
      <c r="Q110" s="838">
        <v>1</v>
      </c>
      <c r="R110" s="833">
        <v>2</v>
      </c>
      <c r="S110" s="838">
        <v>1</v>
      </c>
      <c r="T110" s="837">
        <v>2</v>
      </c>
      <c r="U110" s="839">
        <v>1</v>
      </c>
    </row>
    <row r="111" spans="1:21" ht="14.45" customHeight="1" x14ac:dyDescent="0.2">
      <c r="A111" s="832">
        <v>25</v>
      </c>
      <c r="B111" s="833" t="s">
        <v>1448</v>
      </c>
      <c r="C111" s="833" t="s">
        <v>1453</v>
      </c>
      <c r="D111" s="834" t="s">
        <v>2302</v>
      </c>
      <c r="E111" s="835" t="s">
        <v>1472</v>
      </c>
      <c r="F111" s="833" t="s">
        <v>1449</v>
      </c>
      <c r="G111" s="833" t="s">
        <v>1507</v>
      </c>
      <c r="H111" s="833" t="s">
        <v>574</v>
      </c>
      <c r="I111" s="833" t="s">
        <v>1595</v>
      </c>
      <c r="J111" s="833" t="s">
        <v>746</v>
      </c>
      <c r="K111" s="833" t="s">
        <v>1596</v>
      </c>
      <c r="L111" s="836">
        <v>32.25</v>
      </c>
      <c r="M111" s="836">
        <v>64.5</v>
      </c>
      <c r="N111" s="833">
        <v>2</v>
      </c>
      <c r="O111" s="837">
        <v>0.5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25</v>
      </c>
      <c r="B112" s="833" t="s">
        <v>1448</v>
      </c>
      <c r="C112" s="833" t="s">
        <v>1453</v>
      </c>
      <c r="D112" s="834" t="s">
        <v>2302</v>
      </c>
      <c r="E112" s="835" t="s">
        <v>1472</v>
      </c>
      <c r="F112" s="833" t="s">
        <v>1449</v>
      </c>
      <c r="G112" s="833" t="s">
        <v>1507</v>
      </c>
      <c r="H112" s="833" t="s">
        <v>574</v>
      </c>
      <c r="I112" s="833" t="s">
        <v>1508</v>
      </c>
      <c r="J112" s="833" t="s">
        <v>746</v>
      </c>
      <c r="K112" s="833" t="s">
        <v>1509</v>
      </c>
      <c r="L112" s="836">
        <v>103.67</v>
      </c>
      <c r="M112" s="836">
        <v>103.67</v>
      </c>
      <c r="N112" s="833">
        <v>1</v>
      </c>
      <c r="O112" s="837">
        <v>1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25</v>
      </c>
      <c r="B113" s="833" t="s">
        <v>1448</v>
      </c>
      <c r="C113" s="833" t="s">
        <v>1453</v>
      </c>
      <c r="D113" s="834" t="s">
        <v>2302</v>
      </c>
      <c r="E113" s="835" t="s">
        <v>1472</v>
      </c>
      <c r="F113" s="833" t="s">
        <v>1449</v>
      </c>
      <c r="G113" s="833" t="s">
        <v>1709</v>
      </c>
      <c r="H113" s="833" t="s">
        <v>574</v>
      </c>
      <c r="I113" s="833" t="s">
        <v>1710</v>
      </c>
      <c r="J113" s="833" t="s">
        <v>625</v>
      </c>
      <c r="K113" s="833" t="s">
        <v>1711</v>
      </c>
      <c r="L113" s="836">
        <v>108.44</v>
      </c>
      <c r="M113" s="836">
        <v>108.44</v>
      </c>
      <c r="N113" s="833">
        <v>1</v>
      </c>
      <c r="O113" s="837">
        <v>1</v>
      </c>
      <c r="P113" s="836">
        <v>108.44</v>
      </c>
      <c r="Q113" s="838">
        <v>1</v>
      </c>
      <c r="R113" s="833">
        <v>1</v>
      </c>
      <c r="S113" s="838">
        <v>1</v>
      </c>
      <c r="T113" s="837">
        <v>1</v>
      </c>
      <c r="U113" s="839">
        <v>1</v>
      </c>
    </row>
    <row r="114" spans="1:21" ht="14.45" customHeight="1" x14ac:dyDescent="0.2">
      <c r="A114" s="832">
        <v>25</v>
      </c>
      <c r="B114" s="833" t="s">
        <v>1448</v>
      </c>
      <c r="C114" s="833" t="s">
        <v>1453</v>
      </c>
      <c r="D114" s="834" t="s">
        <v>2302</v>
      </c>
      <c r="E114" s="835" t="s">
        <v>1472</v>
      </c>
      <c r="F114" s="833" t="s">
        <v>1449</v>
      </c>
      <c r="G114" s="833" t="s">
        <v>1709</v>
      </c>
      <c r="H114" s="833" t="s">
        <v>574</v>
      </c>
      <c r="I114" s="833" t="s">
        <v>1710</v>
      </c>
      <c r="J114" s="833" t="s">
        <v>625</v>
      </c>
      <c r="K114" s="833" t="s">
        <v>1711</v>
      </c>
      <c r="L114" s="836">
        <v>127.91</v>
      </c>
      <c r="M114" s="836">
        <v>127.91</v>
      </c>
      <c r="N114" s="833">
        <v>1</v>
      </c>
      <c r="O114" s="837">
        <v>0.5</v>
      </c>
      <c r="P114" s="836">
        <v>127.91</v>
      </c>
      <c r="Q114" s="838">
        <v>1</v>
      </c>
      <c r="R114" s="833">
        <v>1</v>
      </c>
      <c r="S114" s="838">
        <v>1</v>
      </c>
      <c r="T114" s="837">
        <v>0.5</v>
      </c>
      <c r="U114" s="839">
        <v>1</v>
      </c>
    </row>
    <row r="115" spans="1:21" ht="14.45" customHeight="1" x14ac:dyDescent="0.2">
      <c r="A115" s="832">
        <v>25</v>
      </c>
      <c r="B115" s="833" t="s">
        <v>1448</v>
      </c>
      <c r="C115" s="833" t="s">
        <v>1453</v>
      </c>
      <c r="D115" s="834" t="s">
        <v>2302</v>
      </c>
      <c r="E115" s="835" t="s">
        <v>1472</v>
      </c>
      <c r="F115" s="833" t="s">
        <v>1449</v>
      </c>
      <c r="G115" s="833" t="s">
        <v>1709</v>
      </c>
      <c r="H115" s="833" t="s">
        <v>574</v>
      </c>
      <c r="I115" s="833" t="s">
        <v>1712</v>
      </c>
      <c r="J115" s="833" t="s">
        <v>625</v>
      </c>
      <c r="K115" s="833" t="s">
        <v>1713</v>
      </c>
      <c r="L115" s="836">
        <v>0</v>
      </c>
      <c r="M115" s="836">
        <v>0</v>
      </c>
      <c r="N115" s="833">
        <v>1</v>
      </c>
      <c r="O115" s="837">
        <v>0.5</v>
      </c>
      <c r="P115" s="836">
        <v>0</v>
      </c>
      <c r="Q115" s="838"/>
      <c r="R115" s="833">
        <v>1</v>
      </c>
      <c r="S115" s="838">
        <v>1</v>
      </c>
      <c r="T115" s="837">
        <v>0.5</v>
      </c>
      <c r="U115" s="839">
        <v>1</v>
      </c>
    </row>
    <row r="116" spans="1:21" ht="14.45" customHeight="1" x14ac:dyDescent="0.2">
      <c r="A116" s="832">
        <v>25</v>
      </c>
      <c r="B116" s="833" t="s">
        <v>1448</v>
      </c>
      <c r="C116" s="833" t="s">
        <v>1453</v>
      </c>
      <c r="D116" s="834" t="s">
        <v>2302</v>
      </c>
      <c r="E116" s="835" t="s">
        <v>1472</v>
      </c>
      <c r="F116" s="833" t="s">
        <v>1449</v>
      </c>
      <c r="G116" s="833" t="s">
        <v>1714</v>
      </c>
      <c r="H116" s="833" t="s">
        <v>574</v>
      </c>
      <c r="I116" s="833" t="s">
        <v>1715</v>
      </c>
      <c r="J116" s="833" t="s">
        <v>1716</v>
      </c>
      <c r="K116" s="833" t="s">
        <v>1717</v>
      </c>
      <c r="L116" s="836">
        <v>0</v>
      </c>
      <c r="M116" s="836">
        <v>0</v>
      </c>
      <c r="N116" s="833">
        <v>1</v>
      </c>
      <c r="O116" s="837">
        <v>1</v>
      </c>
      <c r="P116" s="836"/>
      <c r="Q116" s="838"/>
      <c r="R116" s="833"/>
      <c r="S116" s="838">
        <v>0</v>
      </c>
      <c r="T116" s="837"/>
      <c r="U116" s="839">
        <v>0</v>
      </c>
    </row>
    <row r="117" spans="1:21" ht="14.45" customHeight="1" x14ac:dyDescent="0.2">
      <c r="A117" s="832">
        <v>25</v>
      </c>
      <c r="B117" s="833" t="s">
        <v>1448</v>
      </c>
      <c r="C117" s="833" t="s">
        <v>1453</v>
      </c>
      <c r="D117" s="834" t="s">
        <v>2302</v>
      </c>
      <c r="E117" s="835" t="s">
        <v>1472</v>
      </c>
      <c r="F117" s="833" t="s">
        <v>1449</v>
      </c>
      <c r="G117" s="833" t="s">
        <v>1510</v>
      </c>
      <c r="H117" s="833" t="s">
        <v>611</v>
      </c>
      <c r="I117" s="833" t="s">
        <v>1372</v>
      </c>
      <c r="J117" s="833" t="s">
        <v>850</v>
      </c>
      <c r="K117" s="833" t="s">
        <v>852</v>
      </c>
      <c r="L117" s="836">
        <v>0</v>
      </c>
      <c r="M117" s="836">
        <v>0</v>
      </c>
      <c r="N117" s="833">
        <v>11</v>
      </c>
      <c r="O117" s="837">
        <v>7</v>
      </c>
      <c r="P117" s="836">
        <v>0</v>
      </c>
      <c r="Q117" s="838"/>
      <c r="R117" s="833">
        <v>5</v>
      </c>
      <c r="S117" s="838">
        <v>0.45454545454545453</v>
      </c>
      <c r="T117" s="837">
        <v>3</v>
      </c>
      <c r="U117" s="839">
        <v>0.42857142857142855</v>
      </c>
    </row>
    <row r="118" spans="1:21" ht="14.45" customHeight="1" x14ac:dyDescent="0.2">
      <c r="A118" s="832">
        <v>25</v>
      </c>
      <c r="B118" s="833" t="s">
        <v>1448</v>
      </c>
      <c r="C118" s="833" t="s">
        <v>1453</v>
      </c>
      <c r="D118" s="834" t="s">
        <v>2302</v>
      </c>
      <c r="E118" s="835" t="s">
        <v>1472</v>
      </c>
      <c r="F118" s="833" t="s">
        <v>1449</v>
      </c>
      <c r="G118" s="833" t="s">
        <v>1718</v>
      </c>
      <c r="H118" s="833" t="s">
        <v>574</v>
      </c>
      <c r="I118" s="833" t="s">
        <v>1719</v>
      </c>
      <c r="J118" s="833" t="s">
        <v>1720</v>
      </c>
      <c r="K118" s="833" t="s">
        <v>1721</v>
      </c>
      <c r="L118" s="836">
        <v>36.909999999999997</v>
      </c>
      <c r="M118" s="836">
        <v>73.819999999999993</v>
      </c>
      <c r="N118" s="833">
        <v>2</v>
      </c>
      <c r="O118" s="837">
        <v>0.5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25</v>
      </c>
      <c r="B119" s="833" t="s">
        <v>1448</v>
      </c>
      <c r="C119" s="833" t="s">
        <v>1453</v>
      </c>
      <c r="D119" s="834" t="s">
        <v>2302</v>
      </c>
      <c r="E119" s="835" t="s">
        <v>1472</v>
      </c>
      <c r="F119" s="833" t="s">
        <v>1449</v>
      </c>
      <c r="G119" s="833" t="s">
        <v>1718</v>
      </c>
      <c r="H119" s="833" t="s">
        <v>574</v>
      </c>
      <c r="I119" s="833" t="s">
        <v>1722</v>
      </c>
      <c r="J119" s="833" t="s">
        <v>1720</v>
      </c>
      <c r="K119" s="833" t="s">
        <v>1723</v>
      </c>
      <c r="L119" s="836">
        <v>118.65</v>
      </c>
      <c r="M119" s="836">
        <v>118.65</v>
      </c>
      <c r="N119" s="833">
        <v>1</v>
      </c>
      <c r="O119" s="837">
        <v>1</v>
      </c>
      <c r="P119" s="836">
        <v>118.65</v>
      </c>
      <c r="Q119" s="838">
        <v>1</v>
      </c>
      <c r="R119" s="833">
        <v>1</v>
      </c>
      <c r="S119" s="838">
        <v>1</v>
      </c>
      <c r="T119" s="837">
        <v>1</v>
      </c>
      <c r="U119" s="839">
        <v>1</v>
      </c>
    </row>
    <row r="120" spans="1:21" ht="14.45" customHeight="1" x14ac:dyDescent="0.2">
      <c r="A120" s="832">
        <v>25</v>
      </c>
      <c r="B120" s="833" t="s">
        <v>1448</v>
      </c>
      <c r="C120" s="833" t="s">
        <v>1453</v>
      </c>
      <c r="D120" s="834" t="s">
        <v>2302</v>
      </c>
      <c r="E120" s="835" t="s">
        <v>1472</v>
      </c>
      <c r="F120" s="833" t="s">
        <v>1449</v>
      </c>
      <c r="G120" s="833" t="s">
        <v>1526</v>
      </c>
      <c r="H120" s="833" t="s">
        <v>574</v>
      </c>
      <c r="I120" s="833" t="s">
        <v>1622</v>
      </c>
      <c r="J120" s="833" t="s">
        <v>1623</v>
      </c>
      <c r="K120" s="833" t="s">
        <v>1624</v>
      </c>
      <c r="L120" s="836">
        <v>31.32</v>
      </c>
      <c r="M120" s="836">
        <v>31.32</v>
      </c>
      <c r="N120" s="833">
        <v>1</v>
      </c>
      <c r="O120" s="837">
        <v>0.5</v>
      </c>
      <c r="P120" s="836">
        <v>31.32</v>
      </c>
      <c r="Q120" s="838">
        <v>1</v>
      </c>
      <c r="R120" s="833">
        <v>1</v>
      </c>
      <c r="S120" s="838">
        <v>1</v>
      </c>
      <c r="T120" s="837">
        <v>0.5</v>
      </c>
      <c r="U120" s="839">
        <v>1</v>
      </c>
    </row>
    <row r="121" spans="1:21" ht="14.45" customHeight="1" x14ac:dyDescent="0.2">
      <c r="A121" s="832">
        <v>25</v>
      </c>
      <c r="B121" s="833" t="s">
        <v>1448</v>
      </c>
      <c r="C121" s="833" t="s">
        <v>1453</v>
      </c>
      <c r="D121" s="834" t="s">
        <v>2302</v>
      </c>
      <c r="E121" s="835" t="s">
        <v>1472</v>
      </c>
      <c r="F121" s="833" t="s">
        <v>1449</v>
      </c>
      <c r="G121" s="833" t="s">
        <v>1625</v>
      </c>
      <c r="H121" s="833" t="s">
        <v>574</v>
      </c>
      <c r="I121" s="833" t="s">
        <v>1724</v>
      </c>
      <c r="J121" s="833" t="s">
        <v>833</v>
      </c>
      <c r="K121" s="833" t="s">
        <v>1725</v>
      </c>
      <c r="L121" s="836">
        <v>0</v>
      </c>
      <c r="M121" s="836">
        <v>0</v>
      </c>
      <c r="N121" s="833">
        <v>1</v>
      </c>
      <c r="O121" s="837">
        <v>1</v>
      </c>
      <c r="P121" s="836"/>
      <c r="Q121" s="838"/>
      <c r="R121" s="833"/>
      <c r="S121" s="838">
        <v>0</v>
      </c>
      <c r="T121" s="837"/>
      <c r="U121" s="839">
        <v>0</v>
      </c>
    </row>
    <row r="122" spans="1:21" ht="14.45" customHeight="1" x14ac:dyDescent="0.2">
      <c r="A122" s="832">
        <v>25</v>
      </c>
      <c r="B122" s="833" t="s">
        <v>1448</v>
      </c>
      <c r="C122" s="833" t="s">
        <v>1453</v>
      </c>
      <c r="D122" s="834" t="s">
        <v>2302</v>
      </c>
      <c r="E122" s="835" t="s">
        <v>1472</v>
      </c>
      <c r="F122" s="833" t="s">
        <v>1449</v>
      </c>
      <c r="G122" s="833" t="s">
        <v>1625</v>
      </c>
      <c r="H122" s="833" t="s">
        <v>574</v>
      </c>
      <c r="I122" s="833" t="s">
        <v>1726</v>
      </c>
      <c r="J122" s="833" t="s">
        <v>833</v>
      </c>
      <c r="K122" s="833" t="s">
        <v>1727</v>
      </c>
      <c r="L122" s="836">
        <v>0</v>
      </c>
      <c r="M122" s="836">
        <v>0</v>
      </c>
      <c r="N122" s="833">
        <v>1</v>
      </c>
      <c r="O122" s="837">
        <v>1</v>
      </c>
      <c r="P122" s="836"/>
      <c r="Q122" s="838"/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25</v>
      </c>
      <c r="B123" s="833" t="s">
        <v>1448</v>
      </c>
      <c r="C123" s="833" t="s">
        <v>1453</v>
      </c>
      <c r="D123" s="834" t="s">
        <v>2302</v>
      </c>
      <c r="E123" s="835" t="s">
        <v>1472</v>
      </c>
      <c r="F123" s="833" t="s">
        <v>1449</v>
      </c>
      <c r="G123" s="833" t="s">
        <v>1628</v>
      </c>
      <c r="H123" s="833" t="s">
        <v>574</v>
      </c>
      <c r="I123" s="833" t="s">
        <v>1728</v>
      </c>
      <c r="J123" s="833" t="s">
        <v>1729</v>
      </c>
      <c r="K123" s="833" t="s">
        <v>1730</v>
      </c>
      <c r="L123" s="836">
        <v>99.94</v>
      </c>
      <c r="M123" s="836">
        <v>99.94</v>
      </c>
      <c r="N123" s="833">
        <v>1</v>
      </c>
      <c r="O123" s="837">
        <v>0.5</v>
      </c>
      <c r="P123" s="836"/>
      <c r="Q123" s="838">
        <v>0</v>
      </c>
      <c r="R123" s="833"/>
      <c r="S123" s="838">
        <v>0</v>
      </c>
      <c r="T123" s="837"/>
      <c r="U123" s="839">
        <v>0</v>
      </c>
    </row>
    <row r="124" spans="1:21" ht="14.45" customHeight="1" x14ac:dyDescent="0.2">
      <c r="A124" s="832">
        <v>25</v>
      </c>
      <c r="B124" s="833" t="s">
        <v>1448</v>
      </c>
      <c r="C124" s="833" t="s">
        <v>1453</v>
      </c>
      <c r="D124" s="834" t="s">
        <v>2302</v>
      </c>
      <c r="E124" s="835" t="s">
        <v>1472</v>
      </c>
      <c r="F124" s="833" t="s">
        <v>1449</v>
      </c>
      <c r="G124" s="833" t="s">
        <v>1628</v>
      </c>
      <c r="H124" s="833" t="s">
        <v>574</v>
      </c>
      <c r="I124" s="833" t="s">
        <v>1629</v>
      </c>
      <c r="J124" s="833" t="s">
        <v>949</v>
      </c>
      <c r="K124" s="833" t="s">
        <v>1630</v>
      </c>
      <c r="L124" s="836">
        <v>50.32</v>
      </c>
      <c r="M124" s="836">
        <v>100.64</v>
      </c>
      <c r="N124" s="833">
        <v>2</v>
      </c>
      <c r="O124" s="837">
        <v>1.5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25</v>
      </c>
      <c r="B125" s="833" t="s">
        <v>1448</v>
      </c>
      <c r="C125" s="833" t="s">
        <v>1453</v>
      </c>
      <c r="D125" s="834" t="s">
        <v>2302</v>
      </c>
      <c r="E125" s="835" t="s">
        <v>1472</v>
      </c>
      <c r="F125" s="833" t="s">
        <v>1449</v>
      </c>
      <c r="G125" s="833" t="s">
        <v>1502</v>
      </c>
      <c r="H125" s="833" t="s">
        <v>611</v>
      </c>
      <c r="I125" s="833" t="s">
        <v>1298</v>
      </c>
      <c r="J125" s="833" t="s">
        <v>1016</v>
      </c>
      <c r="K125" s="833" t="s">
        <v>1299</v>
      </c>
      <c r="L125" s="836">
        <v>154.36000000000001</v>
      </c>
      <c r="M125" s="836">
        <v>10033.400000000001</v>
      </c>
      <c r="N125" s="833">
        <v>65</v>
      </c>
      <c r="O125" s="837">
        <v>58.5</v>
      </c>
      <c r="P125" s="836">
        <v>4476.4400000000014</v>
      </c>
      <c r="Q125" s="838">
        <v>0.44615384615384623</v>
      </c>
      <c r="R125" s="833">
        <v>29</v>
      </c>
      <c r="S125" s="838">
        <v>0.44615384615384618</v>
      </c>
      <c r="T125" s="837">
        <v>25</v>
      </c>
      <c r="U125" s="839">
        <v>0.42735042735042733</v>
      </c>
    </row>
    <row r="126" spans="1:21" ht="14.45" customHeight="1" x14ac:dyDescent="0.2">
      <c r="A126" s="832">
        <v>25</v>
      </c>
      <c r="B126" s="833" t="s">
        <v>1448</v>
      </c>
      <c r="C126" s="833" t="s">
        <v>1453</v>
      </c>
      <c r="D126" s="834" t="s">
        <v>2302</v>
      </c>
      <c r="E126" s="835" t="s">
        <v>1474</v>
      </c>
      <c r="F126" s="833" t="s">
        <v>1449</v>
      </c>
      <c r="G126" s="833" t="s">
        <v>1731</v>
      </c>
      <c r="H126" s="833" t="s">
        <v>574</v>
      </c>
      <c r="I126" s="833" t="s">
        <v>1732</v>
      </c>
      <c r="J126" s="833" t="s">
        <v>1733</v>
      </c>
      <c r="K126" s="833" t="s">
        <v>1734</v>
      </c>
      <c r="L126" s="836">
        <v>247.17</v>
      </c>
      <c r="M126" s="836">
        <v>741.51</v>
      </c>
      <c r="N126" s="833">
        <v>3</v>
      </c>
      <c r="O126" s="837">
        <v>3</v>
      </c>
      <c r="P126" s="836">
        <v>247.17</v>
      </c>
      <c r="Q126" s="838">
        <v>0.33333333333333331</v>
      </c>
      <c r="R126" s="833">
        <v>1</v>
      </c>
      <c r="S126" s="838">
        <v>0.33333333333333331</v>
      </c>
      <c r="T126" s="837">
        <v>1</v>
      </c>
      <c r="U126" s="839">
        <v>0.33333333333333331</v>
      </c>
    </row>
    <row r="127" spans="1:21" ht="14.45" customHeight="1" x14ac:dyDescent="0.2">
      <c r="A127" s="832">
        <v>25</v>
      </c>
      <c r="B127" s="833" t="s">
        <v>1448</v>
      </c>
      <c r="C127" s="833" t="s">
        <v>1453</v>
      </c>
      <c r="D127" s="834" t="s">
        <v>2302</v>
      </c>
      <c r="E127" s="835" t="s">
        <v>1474</v>
      </c>
      <c r="F127" s="833" t="s">
        <v>1449</v>
      </c>
      <c r="G127" s="833" t="s">
        <v>1511</v>
      </c>
      <c r="H127" s="833" t="s">
        <v>611</v>
      </c>
      <c r="I127" s="833" t="s">
        <v>1304</v>
      </c>
      <c r="J127" s="833" t="s">
        <v>1305</v>
      </c>
      <c r="K127" s="833" t="s">
        <v>659</v>
      </c>
      <c r="L127" s="836">
        <v>96.04</v>
      </c>
      <c r="M127" s="836">
        <v>96.04</v>
      </c>
      <c r="N127" s="833">
        <v>1</v>
      </c>
      <c r="O127" s="837">
        <v>1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25</v>
      </c>
      <c r="B128" s="833" t="s">
        <v>1448</v>
      </c>
      <c r="C128" s="833" t="s">
        <v>1453</v>
      </c>
      <c r="D128" s="834" t="s">
        <v>2302</v>
      </c>
      <c r="E128" s="835" t="s">
        <v>1474</v>
      </c>
      <c r="F128" s="833" t="s">
        <v>1449</v>
      </c>
      <c r="G128" s="833" t="s">
        <v>1511</v>
      </c>
      <c r="H128" s="833" t="s">
        <v>574</v>
      </c>
      <c r="I128" s="833" t="s">
        <v>1512</v>
      </c>
      <c r="J128" s="833" t="s">
        <v>1305</v>
      </c>
      <c r="K128" s="833" t="s">
        <v>1513</v>
      </c>
      <c r="L128" s="836">
        <v>272.83</v>
      </c>
      <c r="M128" s="836">
        <v>272.83</v>
      </c>
      <c r="N128" s="833">
        <v>1</v>
      </c>
      <c r="O128" s="837">
        <v>1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25</v>
      </c>
      <c r="B129" s="833" t="s">
        <v>1448</v>
      </c>
      <c r="C129" s="833" t="s">
        <v>1453</v>
      </c>
      <c r="D129" s="834" t="s">
        <v>2302</v>
      </c>
      <c r="E129" s="835" t="s">
        <v>1474</v>
      </c>
      <c r="F129" s="833" t="s">
        <v>1449</v>
      </c>
      <c r="G129" s="833" t="s">
        <v>1735</v>
      </c>
      <c r="H129" s="833" t="s">
        <v>611</v>
      </c>
      <c r="I129" s="833" t="s">
        <v>1736</v>
      </c>
      <c r="J129" s="833" t="s">
        <v>660</v>
      </c>
      <c r="K129" s="833" t="s">
        <v>661</v>
      </c>
      <c r="L129" s="836">
        <v>132</v>
      </c>
      <c r="M129" s="836">
        <v>132</v>
      </c>
      <c r="N129" s="833">
        <v>1</v>
      </c>
      <c r="O129" s="837">
        <v>1</v>
      </c>
      <c r="P129" s="836">
        <v>132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5" customHeight="1" x14ac:dyDescent="0.2">
      <c r="A130" s="832">
        <v>25</v>
      </c>
      <c r="B130" s="833" t="s">
        <v>1448</v>
      </c>
      <c r="C130" s="833" t="s">
        <v>1453</v>
      </c>
      <c r="D130" s="834" t="s">
        <v>2302</v>
      </c>
      <c r="E130" s="835" t="s">
        <v>1474</v>
      </c>
      <c r="F130" s="833" t="s">
        <v>1449</v>
      </c>
      <c r="G130" s="833" t="s">
        <v>1735</v>
      </c>
      <c r="H130" s="833" t="s">
        <v>574</v>
      </c>
      <c r="I130" s="833" t="s">
        <v>1737</v>
      </c>
      <c r="J130" s="833" t="s">
        <v>1738</v>
      </c>
      <c r="K130" s="833" t="s">
        <v>1647</v>
      </c>
      <c r="L130" s="836">
        <v>65.989999999999995</v>
      </c>
      <c r="M130" s="836">
        <v>65.989999999999995</v>
      </c>
      <c r="N130" s="833">
        <v>1</v>
      </c>
      <c r="O130" s="837">
        <v>0.5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25</v>
      </c>
      <c r="B131" s="833" t="s">
        <v>1448</v>
      </c>
      <c r="C131" s="833" t="s">
        <v>1453</v>
      </c>
      <c r="D131" s="834" t="s">
        <v>2302</v>
      </c>
      <c r="E131" s="835" t="s">
        <v>1474</v>
      </c>
      <c r="F131" s="833" t="s">
        <v>1449</v>
      </c>
      <c r="G131" s="833" t="s">
        <v>1648</v>
      </c>
      <c r="H131" s="833" t="s">
        <v>574</v>
      </c>
      <c r="I131" s="833" t="s">
        <v>1739</v>
      </c>
      <c r="J131" s="833" t="s">
        <v>1740</v>
      </c>
      <c r="K131" s="833" t="s">
        <v>1741</v>
      </c>
      <c r="L131" s="836">
        <v>19.59</v>
      </c>
      <c r="M131" s="836">
        <v>39.18</v>
      </c>
      <c r="N131" s="833">
        <v>2</v>
      </c>
      <c r="O131" s="837">
        <v>1.5</v>
      </c>
      <c r="P131" s="836">
        <v>39.18</v>
      </c>
      <c r="Q131" s="838">
        <v>1</v>
      </c>
      <c r="R131" s="833">
        <v>2</v>
      </c>
      <c r="S131" s="838">
        <v>1</v>
      </c>
      <c r="T131" s="837">
        <v>1.5</v>
      </c>
      <c r="U131" s="839">
        <v>1</v>
      </c>
    </row>
    <row r="132" spans="1:21" ht="14.45" customHeight="1" x14ac:dyDescent="0.2">
      <c r="A132" s="832">
        <v>25</v>
      </c>
      <c r="B132" s="833" t="s">
        <v>1448</v>
      </c>
      <c r="C132" s="833" t="s">
        <v>1453</v>
      </c>
      <c r="D132" s="834" t="s">
        <v>2302</v>
      </c>
      <c r="E132" s="835" t="s">
        <v>1474</v>
      </c>
      <c r="F132" s="833" t="s">
        <v>1449</v>
      </c>
      <c r="G132" s="833" t="s">
        <v>1648</v>
      </c>
      <c r="H132" s="833" t="s">
        <v>574</v>
      </c>
      <c r="I132" s="833" t="s">
        <v>1742</v>
      </c>
      <c r="J132" s="833" t="s">
        <v>1740</v>
      </c>
      <c r="K132" s="833" t="s">
        <v>1743</v>
      </c>
      <c r="L132" s="836">
        <v>176.32</v>
      </c>
      <c r="M132" s="836">
        <v>352.64</v>
      </c>
      <c r="N132" s="833">
        <v>2</v>
      </c>
      <c r="O132" s="837">
        <v>1.5</v>
      </c>
      <c r="P132" s="836">
        <v>352.64</v>
      </c>
      <c r="Q132" s="838">
        <v>1</v>
      </c>
      <c r="R132" s="833">
        <v>2</v>
      </c>
      <c r="S132" s="838">
        <v>1</v>
      </c>
      <c r="T132" s="837">
        <v>1.5</v>
      </c>
      <c r="U132" s="839">
        <v>1</v>
      </c>
    </row>
    <row r="133" spans="1:21" ht="14.45" customHeight="1" x14ac:dyDescent="0.2">
      <c r="A133" s="832">
        <v>25</v>
      </c>
      <c r="B133" s="833" t="s">
        <v>1448</v>
      </c>
      <c r="C133" s="833" t="s">
        <v>1453</v>
      </c>
      <c r="D133" s="834" t="s">
        <v>2302</v>
      </c>
      <c r="E133" s="835" t="s">
        <v>1474</v>
      </c>
      <c r="F133" s="833" t="s">
        <v>1449</v>
      </c>
      <c r="G133" s="833" t="s">
        <v>1648</v>
      </c>
      <c r="H133" s="833" t="s">
        <v>574</v>
      </c>
      <c r="I133" s="833" t="s">
        <v>1649</v>
      </c>
      <c r="J133" s="833" t="s">
        <v>1650</v>
      </c>
      <c r="K133" s="833" t="s">
        <v>1651</v>
      </c>
      <c r="L133" s="836">
        <v>29.39</v>
      </c>
      <c r="M133" s="836">
        <v>29.39</v>
      </c>
      <c r="N133" s="833">
        <v>1</v>
      </c>
      <c r="O133" s="837">
        <v>1</v>
      </c>
      <c r="P133" s="836">
        <v>29.39</v>
      </c>
      <c r="Q133" s="838">
        <v>1</v>
      </c>
      <c r="R133" s="833">
        <v>1</v>
      </c>
      <c r="S133" s="838">
        <v>1</v>
      </c>
      <c r="T133" s="837">
        <v>1</v>
      </c>
      <c r="U133" s="839">
        <v>1</v>
      </c>
    </row>
    <row r="134" spans="1:21" ht="14.45" customHeight="1" x14ac:dyDescent="0.2">
      <c r="A134" s="832">
        <v>25</v>
      </c>
      <c r="B134" s="833" t="s">
        <v>1448</v>
      </c>
      <c r="C134" s="833" t="s">
        <v>1453</v>
      </c>
      <c r="D134" s="834" t="s">
        <v>2302</v>
      </c>
      <c r="E134" s="835" t="s">
        <v>1474</v>
      </c>
      <c r="F134" s="833" t="s">
        <v>1449</v>
      </c>
      <c r="G134" s="833" t="s">
        <v>1744</v>
      </c>
      <c r="H134" s="833" t="s">
        <v>574</v>
      </c>
      <c r="I134" s="833" t="s">
        <v>1745</v>
      </c>
      <c r="J134" s="833" t="s">
        <v>681</v>
      </c>
      <c r="K134" s="833" t="s">
        <v>1746</v>
      </c>
      <c r="L134" s="836">
        <v>37.61</v>
      </c>
      <c r="M134" s="836">
        <v>188.05</v>
      </c>
      <c r="N134" s="833">
        <v>5</v>
      </c>
      <c r="O134" s="837">
        <v>0.5</v>
      </c>
      <c r="P134" s="836">
        <v>188.05</v>
      </c>
      <c r="Q134" s="838">
        <v>1</v>
      </c>
      <c r="R134" s="833">
        <v>5</v>
      </c>
      <c r="S134" s="838">
        <v>1</v>
      </c>
      <c r="T134" s="837">
        <v>0.5</v>
      </c>
      <c r="U134" s="839">
        <v>1</v>
      </c>
    </row>
    <row r="135" spans="1:21" ht="14.45" customHeight="1" x14ac:dyDescent="0.2">
      <c r="A135" s="832">
        <v>25</v>
      </c>
      <c r="B135" s="833" t="s">
        <v>1448</v>
      </c>
      <c r="C135" s="833" t="s">
        <v>1453</v>
      </c>
      <c r="D135" s="834" t="s">
        <v>2302</v>
      </c>
      <c r="E135" s="835" t="s">
        <v>1474</v>
      </c>
      <c r="F135" s="833" t="s">
        <v>1449</v>
      </c>
      <c r="G135" s="833" t="s">
        <v>1744</v>
      </c>
      <c r="H135" s="833" t="s">
        <v>574</v>
      </c>
      <c r="I135" s="833" t="s">
        <v>1745</v>
      </c>
      <c r="J135" s="833" t="s">
        <v>681</v>
      </c>
      <c r="K135" s="833" t="s">
        <v>1746</v>
      </c>
      <c r="L135" s="836">
        <v>93.61</v>
      </c>
      <c r="M135" s="836">
        <v>468.05</v>
      </c>
      <c r="N135" s="833">
        <v>5</v>
      </c>
      <c r="O135" s="837">
        <v>1</v>
      </c>
      <c r="P135" s="836">
        <v>468.05</v>
      </c>
      <c r="Q135" s="838">
        <v>1</v>
      </c>
      <c r="R135" s="833">
        <v>5</v>
      </c>
      <c r="S135" s="838">
        <v>1</v>
      </c>
      <c r="T135" s="837">
        <v>1</v>
      </c>
      <c r="U135" s="839">
        <v>1</v>
      </c>
    </row>
    <row r="136" spans="1:21" ht="14.45" customHeight="1" x14ac:dyDescent="0.2">
      <c r="A136" s="832">
        <v>25</v>
      </c>
      <c r="B136" s="833" t="s">
        <v>1448</v>
      </c>
      <c r="C136" s="833" t="s">
        <v>1453</v>
      </c>
      <c r="D136" s="834" t="s">
        <v>2302</v>
      </c>
      <c r="E136" s="835" t="s">
        <v>1474</v>
      </c>
      <c r="F136" s="833" t="s">
        <v>1449</v>
      </c>
      <c r="G136" s="833" t="s">
        <v>1744</v>
      </c>
      <c r="H136" s="833" t="s">
        <v>574</v>
      </c>
      <c r="I136" s="833" t="s">
        <v>1747</v>
      </c>
      <c r="J136" s="833" t="s">
        <v>681</v>
      </c>
      <c r="K136" s="833" t="s">
        <v>1746</v>
      </c>
      <c r="L136" s="836">
        <v>37.61</v>
      </c>
      <c r="M136" s="836">
        <v>188.05</v>
      </c>
      <c r="N136" s="833">
        <v>5</v>
      </c>
      <c r="O136" s="837">
        <v>0.5</v>
      </c>
      <c r="P136" s="836">
        <v>188.05</v>
      </c>
      <c r="Q136" s="838">
        <v>1</v>
      </c>
      <c r="R136" s="833">
        <v>5</v>
      </c>
      <c r="S136" s="838">
        <v>1</v>
      </c>
      <c r="T136" s="837">
        <v>0.5</v>
      </c>
      <c r="U136" s="839">
        <v>1</v>
      </c>
    </row>
    <row r="137" spans="1:21" ht="14.45" customHeight="1" x14ac:dyDescent="0.2">
      <c r="A137" s="832">
        <v>25</v>
      </c>
      <c r="B137" s="833" t="s">
        <v>1448</v>
      </c>
      <c r="C137" s="833" t="s">
        <v>1453</v>
      </c>
      <c r="D137" s="834" t="s">
        <v>2302</v>
      </c>
      <c r="E137" s="835" t="s">
        <v>1474</v>
      </c>
      <c r="F137" s="833" t="s">
        <v>1449</v>
      </c>
      <c r="G137" s="833" t="s">
        <v>1744</v>
      </c>
      <c r="H137" s="833" t="s">
        <v>574</v>
      </c>
      <c r="I137" s="833" t="s">
        <v>1748</v>
      </c>
      <c r="J137" s="833" t="s">
        <v>681</v>
      </c>
      <c r="K137" s="833" t="s">
        <v>684</v>
      </c>
      <c r="L137" s="836">
        <v>37.61</v>
      </c>
      <c r="M137" s="836">
        <v>188.05</v>
      </c>
      <c r="N137" s="833">
        <v>5</v>
      </c>
      <c r="O137" s="837">
        <v>0.5</v>
      </c>
      <c r="P137" s="836">
        <v>188.05</v>
      </c>
      <c r="Q137" s="838">
        <v>1</v>
      </c>
      <c r="R137" s="833">
        <v>5</v>
      </c>
      <c r="S137" s="838">
        <v>1</v>
      </c>
      <c r="T137" s="837">
        <v>0.5</v>
      </c>
      <c r="U137" s="839">
        <v>1</v>
      </c>
    </row>
    <row r="138" spans="1:21" ht="14.45" customHeight="1" x14ac:dyDescent="0.2">
      <c r="A138" s="832">
        <v>25</v>
      </c>
      <c r="B138" s="833" t="s">
        <v>1448</v>
      </c>
      <c r="C138" s="833" t="s">
        <v>1453</v>
      </c>
      <c r="D138" s="834" t="s">
        <v>2302</v>
      </c>
      <c r="E138" s="835" t="s">
        <v>1474</v>
      </c>
      <c r="F138" s="833" t="s">
        <v>1449</v>
      </c>
      <c r="G138" s="833" t="s">
        <v>1658</v>
      </c>
      <c r="H138" s="833" t="s">
        <v>574</v>
      </c>
      <c r="I138" s="833" t="s">
        <v>1662</v>
      </c>
      <c r="J138" s="833" t="s">
        <v>685</v>
      </c>
      <c r="K138" s="833" t="s">
        <v>1663</v>
      </c>
      <c r="L138" s="836">
        <v>46.99</v>
      </c>
      <c r="M138" s="836">
        <v>46.99</v>
      </c>
      <c r="N138" s="833">
        <v>1</v>
      </c>
      <c r="O138" s="837">
        <v>1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25</v>
      </c>
      <c r="B139" s="833" t="s">
        <v>1448</v>
      </c>
      <c r="C139" s="833" t="s">
        <v>1453</v>
      </c>
      <c r="D139" s="834" t="s">
        <v>2302</v>
      </c>
      <c r="E139" s="835" t="s">
        <v>1474</v>
      </c>
      <c r="F139" s="833" t="s">
        <v>1449</v>
      </c>
      <c r="G139" s="833" t="s">
        <v>1514</v>
      </c>
      <c r="H139" s="833" t="s">
        <v>574</v>
      </c>
      <c r="I139" s="833" t="s">
        <v>1515</v>
      </c>
      <c r="J139" s="833" t="s">
        <v>1516</v>
      </c>
      <c r="K139" s="833" t="s">
        <v>1517</v>
      </c>
      <c r="L139" s="836">
        <v>29.13</v>
      </c>
      <c r="M139" s="836">
        <v>29.13</v>
      </c>
      <c r="N139" s="833">
        <v>1</v>
      </c>
      <c r="O139" s="837">
        <v>0.5</v>
      </c>
      <c r="P139" s="836">
        <v>29.13</v>
      </c>
      <c r="Q139" s="838">
        <v>1</v>
      </c>
      <c r="R139" s="833">
        <v>1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25</v>
      </c>
      <c r="B140" s="833" t="s">
        <v>1448</v>
      </c>
      <c r="C140" s="833" t="s">
        <v>1453</v>
      </c>
      <c r="D140" s="834" t="s">
        <v>2302</v>
      </c>
      <c r="E140" s="835" t="s">
        <v>1474</v>
      </c>
      <c r="F140" s="833" t="s">
        <v>1449</v>
      </c>
      <c r="G140" s="833" t="s">
        <v>1530</v>
      </c>
      <c r="H140" s="833" t="s">
        <v>574</v>
      </c>
      <c r="I140" s="833" t="s">
        <v>1749</v>
      </c>
      <c r="J140" s="833" t="s">
        <v>1750</v>
      </c>
      <c r="K140" s="833" t="s">
        <v>1751</v>
      </c>
      <c r="L140" s="836">
        <v>136.04</v>
      </c>
      <c r="M140" s="836">
        <v>544.16</v>
      </c>
      <c r="N140" s="833">
        <v>4</v>
      </c>
      <c r="O140" s="837">
        <v>2</v>
      </c>
      <c r="P140" s="836">
        <v>544.16</v>
      </c>
      <c r="Q140" s="838">
        <v>1</v>
      </c>
      <c r="R140" s="833">
        <v>4</v>
      </c>
      <c r="S140" s="838">
        <v>1</v>
      </c>
      <c r="T140" s="837">
        <v>2</v>
      </c>
      <c r="U140" s="839">
        <v>1</v>
      </c>
    </row>
    <row r="141" spans="1:21" ht="14.45" customHeight="1" x14ac:dyDescent="0.2">
      <c r="A141" s="832">
        <v>25</v>
      </c>
      <c r="B141" s="833" t="s">
        <v>1448</v>
      </c>
      <c r="C141" s="833" t="s">
        <v>1453</v>
      </c>
      <c r="D141" s="834" t="s">
        <v>2302</v>
      </c>
      <c r="E141" s="835" t="s">
        <v>1474</v>
      </c>
      <c r="F141" s="833" t="s">
        <v>1449</v>
      </c>
      <c r="G141" s="833" t="s">
        <v>1530</v>
      </c>
      <c r="H141" s="833" t="s">
        <v>574</v>
      </c>
      <c r="I141" s="833" t="s">
        <v>1752</v>
      </c>
      <c r="J141" s="833" t="s">
        <v>1753</v>
      </c>
      <c r="K141" s="833" t="s">
        <v>1754</v>
      </c>
      <c r="L141" s="836">
        <v>211.61</v>
      </c>
      <c r="M141" s="836">
        <v>211.61</v>
      </c>
      <c r="N141" s="833">
        <v>1</v>
      </c>
      <c r="O141" s="837">
        <v>1</v>
      </c>
      <c r="P141" s="836">
        <v>211.61</v>
      </c>
      <c r="Q141" s="838">
        <v>1</v>
      </c>
      <c r="R141" s="833">
        <v>1</v>
      </c>
      <c r="S141" s="838">
        <v>1</v>
      </c>
      <c r="T141" s="837">
        <v>1</v>
      </c>
      <c r="U141" s="839">
        <v>1</v>
      </c>
    </row>
    <row r="142" spans="1:21" ht="14.45" customHeight="1" x14ac:dyDescent="0.2">
      <c r="A142" s="832">
        <v>25</v>
      </c>
      <c r="B142" s="833" t="s">
        <v>1448</v>
      </c>
      <c r="C142" s="833" t="s">
        <v>1453</v>
      </c>
      <c r="D142" s="834" t="s">
        <v>2302</v>
      </c>
      <c r="E142" s="835" t="s">
        <v>1474</v>
      </c>
      <c r="F142" s="833" t="s">
        <v>1449</v>
      </c>
      <c r="G142" s="833" t="s">
        <v>1518</v>
      </c>
      <c r="H142" s="833" t="s">
        <v>611</v>
      </c>
      <c r="I142" s="833" t="s">
        <v>1386</v>
      </c>
      <c r="J142" s="833" t="s">
        <v>1387</v>
      </c>
      <c r="K142" s="833" t="s">
        <v>1388</v>
      </c>
      <c r="L142" s="836">
        <v>113.16</v>
      </c>
      <c r="M142" s="836">
        <v>113.16</v>
      </c>
      <c r="N142" s="833">
        <v>1</v>
      </c>
      <c r="O142" s="837">
        <v>0.5</v>
      </c>
      <c r="P142" s="836">
        <v>113.16</v>
      </c>
      <c r="Q142" s="838">
        <v>1</v>
      </c>
      <c r="R142" s="833">
        <v>1</v>
      </c>
      <c r="S142" s="838">
        <v>1</v>
      </c>
      <c r="T142" s="837">
        <v>0.5</v>
      </c>
      <c r="U142" s="839">
        <v>1</v>
      </c>
    </row>
    <row r="143" spans="1:21" ht="14.45" customHeight="1" x14ac:dyDescent="0.2">
      <c r="A143" s="832">
        <v>25</v>
      </c>
      <c r="B143" s="833" t="s">
        <v>1448</v>
      </c>
      <c r="C143" s="833" t="s">
        <v>1453</v>
      </c>
      <c r="D143" s="834" t="s">
        <v>2302</v>
      </c>
      <c r="E143" s="835" t="s">
        <v>1474</v>
      </c>
      <c r="F143" s="833" t="s">
        <v>1449</v>
      </c>
      <c r="G143" s="833" t="s">
        <v>1518</v>
      </c>
      <c r="H143" s="833" t="s">
        <v>611</v>
      </c>
      <c r="I143" s="833" t="s">
        <v>1755</v>
      </c>
      <c r="J143" s="833" t="s">
        <v>1387</v>
      </c>
      <c r="K143" s="833" t="s">
        <v>1756</v>
      </c>
      <c r="L143" s="836">
        <v>339.47</v>
      </c>
      <c r="M143" s="836">
        <v>339.47</v>
      </c>
      <c r="N143" s="833">
        <v>1</v>
      </c>
      <c r="O143" s="837">
        <v>0.5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25</v>
      </c>
      <c r="B144" s="833" t="s">
        <v>1448</v>
      </c>
      <c r="C144" s="833" t="s">
        <v>1453</v>
      </c>
      <c r="D144" s="834" t="s">
        <v>2302</v>
      </c>
      <c r="E144" s="835" t="s">
        <v>1474</v>
      </c>
      <c r="F144" s="833" t="s">
        <v>1449</v>
      </c>
      <c r="G144" s="833" t="s">
        <v>1549</v>
      </c>
      <c r="H144" s="833" t="s">
        <v>574</v>
      </c>
      <c r="I144" s="833" t="s">
        <v>1550</v>
      </c>
      <c r="J144" s="833" t="s">
        <v>1551</v>
      </c>
      <c r="K144" s="833" t="s">
        <v>1552</v>
      </c>
      <c r="L144" s="836">
        <v>159.71</v>
      </c>
      <c r="M144" s="836">
        <v>958.26</v>
      </c>
      <c r="N144" s="833">
        <v>6</v>
      </c>
      <c r="O144" s="837">
        <v>1</v>
      </c>
      <c r="P144" s="836">
        <v>958.26</v>
      </c>
      <c r="Q144" s="838">
        <v>1</v>
      </c>
      <c r="R144" s="833">
        <v>6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25</v>
      </c>
      <c r="B145" s="833" t="s">
        <v>1448</v>
      </c>
      <c r="C145" s="833" t="s">
        <v>1453</v>
      </c>
      <c r="D145" s="834" t="s">
        <v>2302</v>
      </c>
      <c r="E145" s="835" t="s">
        <v>1474</v>
      </c>
      <c r="F145" s="833" t="s">
        <v>1449</v>
      </c>
      <c r="G145" s="833" t="s">
        <v>1519</v>
      </c>
      <c r="H145" s="833" t="s">
        <v>574</v>
      </c>
      <c r="I145" s="833" t="s">
        <v>1520</v>
      </c>
      <c r="J145" s="833" t="s">
        <v>1054</v>
      </c>
      <c r="K145" s="833" t="s">
        <v>1521</v>
      </c>
      <c r="L145" s="836">
        <v>42.14</v>
      </c>
      <c r="M145" s="836">
        <v>589.95999999999992</v>
      </c>
      <c r="N145" s="833">
        <v>14</v>
      </c>
      <c r="O145" s="837">
        <v>11</v>
      </c>
      <c r="P145" s="836">
        <v>463.53999999999996</v>
      </c>
      <c r="Q145" s="838">
        <v>0.78571428571428581</v>
      </c>
      <c r="R145" s="833">
        <v>11</v>
      </c>
      <c r="S145" s="838">
        <v>0.7857142857142857</v>
      </c>
      <c r="T145" s="837">
        <v>8</v>
      </c>
      <c r="U145" s="839">
        <v>0.72727272727272729</v>
      </c>
    </row>
    <row r="146" spans="1:21" ht="14.45" customHeight="1" x14ac:dyDescent="0.2">
      <c r="A146" s="832">
        <v>25</v>
      </c>
      <c r="B146" s="833" t="s">
        <v>1448</v>
      </c>
      <c r="C146" s="833" t="s">
        <v>1453</v>
      </c>
      <c r="D146" s="834" t="s">
        <v>2302</v>
      </c>
      <c r="E146" s="835" t="s">
        <v>1474</v>
      </c>
      <c r="F146" s="833" t="s">
        <v>1449</v>
      </c>
      <c r="G146" s="833" t="s">
        <v>1503</v>
      </c>
      <c r="H146" s="833" t="s">
        <v>574</v>
      </c>
      <c r="I146" s="833" t="s">
        <v>1504</v>
      </c>
      <c r="J146" s="833" t="s">
        <v>1505</v>
      </c>
      <c r="K146" s="833" t="s">
        <v>1506</v>
      </c>
      <c r="L146" s="836">
        <v>132.97999999999999</v>
      </c>
      <c r="M146" s="836">
        <v>2393.64</v>
      </c>
      <c r="N146" s="833">
        <v>18</v>
      </c>
      <c r="O146" s="837">
        <v>11.5</v>
      </c>
      <c r="P146" s="836">
        <v>1462.78</v>
      </c>
      <c r="Q146" s="838">
        <v>0.61111111111111116</v>
      </c>
      <c r="R146" s="833">
        <v>11</v>
      </c>
      <c r="S146" s="838">
        <v>0.61111111111111116</v>
      </c>
      <c r="T146" s="837">
        <v>6.5</v>
      </c>
      <c r="U146" s="839">
        <v>0.56521739130434778</v>
      </c>
    </row>
    <row r="147" spans="1:21" ht="14.45" customHeight="1" x14ac:dyDescent="0.2">
      <c r="A147" s="832">
        <v>25</v>
      </c>
      <c r="B147" s="833" t="s">
        <v>1448</v>
      </c>
      <c r="C147" s="833" t="s">
        <v>1453</v>
      </c>
      <c r="D147" s="834" t="s">
        <v>2302</v>
      </c>
      <c r="E147" s="835" t="s">
        <v>1474</v>
      </c>
      <c r="F147" s="833" t="s">
        <v>1449</v>
      </c>
      <c r="G147" s="833" t="s">
        <v>1696</v>
      </c>
      <c r="H147" s="833" t="s">
        <v>574</v>
      </c>
      <c r="I147" s="833" t="s">
        <v>1697</v>
      </c>
      <c r="J147" s="833" t="s">
        <v>1698</v>
      </c>
      <c r="K147" s="833" t="s">
        <v>1699</v>
      </c>
      <c r="L147" s="836">
        <v>0</v>
      </c>
      <c r="M147" s="836">
        <v>0</v>
      </c>
      <c r="N147" s="833">
        <v>2</v>
      </c>
      <c r="O147" s="837">
        <v>1</v>
      </c>
      <c r="P147" s="836">
        <v>0</v>
      </c>
      <c r="Q147" s="838"/>
      <c r="R147" s="833">
        <v>2</v>
      </c>
      <c r="S147" s="838">
        <v>1</v>
      </c>
      <c r="T147" s="837">
        <v>1</v>
      </c>
      <c r="U147" s="839">
        <v>1</v>
      </c>
    </row>
    <row r="148" spans="1:21" ht="14.45" customHeight="1" x14ac:dyDescent="0.2">
      <c r="A148" s="832">
        <v>25</v>
      </c>
      <c r="B148" s="833" t="s">
        <v>1448</v>
      </c>
      <c r="C148" s="833" t="s">
        <v>1453</v>
      </c>
      <c r="D148" s="834" t="s">
        <v>2302</v>
      </c>
      <c r="E148" s="835" t="s">
        <v>1474</v>
      </c>
      <c r="F148" s="833" t="s">
        <v>1449</v>
      </c>
      <c r="G148" s="833" t="s">
        <v>1757</v>
      </c>
      <c r="H148" s="833" t="s">
        <v>574</v>
      </c>
      <c r="I148" s="833" t="s">
        <v>1758</v>
      </c>
      <c r="J148" s="833" t="s">
        <v>662</v>
      </c>
      <c r="K148" s="833" t="s">
        <v>1759</v>
      </c>
      <c r="L148" s="836">
        <v>73.989999999999995</v>
      </c>
      <c r="M148" s="836">
        <v>147.97999999999999</v>
      </c>
      <c r="N148" s="833">
        <v>2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25</v>
      </c>
      <c r="B149" s="833" t="s">
        <v>1448</v>
      </c>
      <c r="C149" s="833" t="s">
        <v>1453</v>
      </c>
      <c r="D149" s="834" t="s">
        <v>2302</v>
      </c>
      <c r="E149" s="835" t="s">
        <v>1474</v>
      </c>
      <c r="F149" s="833" t="s">
        <v>1449</v>
      </c>
      <c r="G149" s="833" t="s">
        <v>1760</v>
      </c>
      <c r="H149" s="833" t="s">
        <v>574</v>
      </c>
      <c r="I149" s="833" t="s">
        <v>1761</v>
      </c>
      <c r="J149" s="833" t="s">
        <v>633</v>
      </c>
      <c r="K149" s="833" t="s">
        <v>1762</v>
      </c>
      <c r="L149" s="836">
        <v>10.55</v>
      </c>
      <c r="M149" s="836">
        <v>10.55</v>
      </c>
      <c r="N149" s="833">
        <v>1</v>
      </c>
      <c r="O149" s="837">
        <v>1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25</v>
      </c>
      <c r="B150" s="833" t="s">
        <v>1448</v>
      </c>
      <c r="C150" s="833" t="s">
        <v>1453</v>
      </c>
      <c r="D150" s="834" t="s">
        <v>2302</v>
      </c>
      <c r="E150" s="835" t="s">
        <v>1474</v>
      </c>
      <c r="F150" s="833" t="s">
        <v>1449</v>
      </c>
      <c r="G150" s="833" t="s">
        <v>1700</v>
      </c>
      <c r="H150" s="833" t="s">
        <v>574</v>
      </c>
      <c r="I150" s="833" t="s">
        <v>1763</v>
      </c>
      <c r="J150" s="833" t="s">
        <v>864</v>
      </c>
      <c r="K150" s="833" t="s">
        <v>1702</v>
      </c>
      <c r="L150" s="836">
        <v>163.54</v>
      </c>
      <c r="M150" s="836">
        <v>327.08</v>
      </c>
      <c r="N150" s="833">
        <v>2</v>
      </c>
      <c r="O150" s="837">
        <v>0.5</v>
      </c>
      <c r="P150" s="836">
        <v>327.08</v>
      </c>
      <c r="Q150" s="838">
        <v>1</v>
      </c>
      <c r="R150" s="833">
        <v>2</v>
      </c>
      <c r="S150" s="838">
        <v>1</v>
      </c>
      <c r="T150" s="837">
        <v>0.5</v>
      </c>
      <c r="U150" s="839">
        <v>1</v>
      </c>
    </row>
    <row r="151" spans="1:21" ht="14.45" customHeight="1" x14ac:dyDescent="0.2">
      <c r="A151" s="832">
        <v>25</v>
      </c>
      <c r="B151" s="833" t="s">
        <v>1448</v>
      </c>
      <c r="C151" s="833" t="s">
        <v>1453</v>
      </c>
      <c r="D151" s="834" t="s">
        <v>2302</v>
      </c>
      <c r="E151" s="835" t="s">
        <v>1474</v>
      </c>
      <c r="F151" s="833" t="s">
        <v>1449</v>
      </c>
      <c r="G151" s="833" t="s">
        <v>1574</v>
      </c>
      <c r="H151" s="833" t="s">
        <v>574</v>
      </c>
      <c r="I151" s="833" t="s">
        <v>1575</v>
      </c>
      <c r="J151" s="833" t="s">
        <v>1576</v>
      </c>
      <c r="K151" s="833" t="s">
        <v>1577</v>
      </c>
      <c r="L151" s="836">
        <v>53.57</v>
      </c>
      <c r="M151" s="836">
        <v>53.57</v>
      </c>
      <c r="N151" s="833">
        <v>1</v>
      </c>
      <c r="O151" s="837">
        <v>1</v>
      </c>
      <c r="P151" s="836">
        <v>53.57</v>
      </c>
      <c r="Q151" s="838">
        <v>1</v>
      </c>
      <c r="R151" s="833">
        <v>1</v>
      </c>
      <c r="S151" s="838">
        <v>1</v>
      </c>
      <c r="T151" s="837">
        <v>1</v>
      </c>
      <c r="U151" s="839">
        <v>1</v>
      </c>
    </row>
    <row r="152" spans="1:21" ht="14.45" customHeight="1" x14ac:dyDescent="0.2">
      <c r="A152" s="832">
        <v>25</v>
      </c>
      <c r="B152" s="833" t="s">
        <v>1448</v>
      </c>
      <c r="C152" s="833" t="s">
        <v>1453</v>
      </c>
      <c r="D152" s="834" t="s">
        <v>2302</v>
      </c>
      <c r="E152" s="835" t="s">
        <v>1474</v>
      </c>
      <c r="F152" s="833" t="s">
        <v>1449</v>
      </c>
      <c r="G152" s="833" t="s">
        <v>1578</v>
      </c>
      <c r="H152" s="833" t="s">
        <v>574</v>
      </c>
      <c r="I152" s="833" t="s">
        <v>1579</v>
      </c>
      <c r="J152" s="833" t="s">
        <v>1052</v>
      </c>
      <c r="K152" s="833" t="s">
        <v>1580</v>
      </c>
      <c r="L152" s="836">
        <v>34.19</v>
      </c>
      <c r="M152" s="836">
        <v>205.14</v>
      </c>
      <c r="N152" s="833">
        <v>6</v>
      </c>
      <c r="O152" s="837">
        <v>2.5</v>
      </c>
      <c r="P152" s="836">
        <v>102.57</v>
      </c>
      <c r="Q152" s="838">
        <v>0.5</v>
      </c>
      <c r="R152" s="833">
        <v>3</v>
      </c>
      <c r="S152" s="838">
        <v>0.5</v>
      </c>
      <c r="T152" s="837">
        <v>1.5</v>
      </c>
      <c r="U152" s="839">
        <v>0.6</v>
      </c>
    </row>
    <row r="153" spans="1:21" ht="14.45" customHeight="1" x14ac:dyDescent="0.2">
      <c r="A153" s="832">
        <v>25</v>
      </c>
      <c r="B153" s="833" t="s">
        <v>1448</v>
      </c>
      <c r="C153" s="833" t="s">
        <v>1453</v>
      </c>
      <c r="D153" s="834" t="s">
        <v>2302</v>
      </c>
      <c r="E153" s="835" t="s">
        <v>1474</v>
      </c>
      <c r="F153" s="833" t="s">
        <v>1449</v>
      </c>
      <c r="G153" s="833" t="s">
        <v>1582</v>
      </c>
      <c r="H153" s="833" t="s">
        <v>574</v>
      </c>
      <c r="I153" s="833" t="s">
        <v>1583</v>
      </c>
      <c r="J153" s="833" t="s">
        <v>1145</v>
      </c>
      <c r="K153" s="833" t="s">
        <v>1584</v>
      </c>
      <c r="L153" s="836">
        <v>69.59</v>
      </c>
      <c r="M153" s="836">
        <v>69.59</v>
      </c>
      <c r="N153" s="833">
        <v>1</v>
      </c>
      <c r="O153" s="837">
        <v>1</v>
      </c>
      <c r="P153" s="836">
        <v>69.59</v>
      </c>
      <c r="Q153" s="838">
        <v>1</v>
      </c>
      <c r="R153" s="833">
        <v>1</v>
      </c>
      <c r="S153" s="838">
        <v>1</v>
      </c>
      <c r="T153" s="837">
        <v>1</v>
      </c>
      <c r="U153" s="839">
        <v>1</v>
      </c>
    </row>
    <row r="154" spans="1:21" ht="14.45" customHeight="1" x14ac:dyDescent="0.2">
      <c r="A154" s="832">
        <v>25</v>
      </c>
      <c r="B154" s="833" t="s">
        <v>1448</v>
      </c>
      <c r="C154" s="833" t="s">
        <v>1453</v>
      </c>
      <c r="D154" s="834" t="s">
        <v>2302</v>
      </c>
      <c r="E154" s="835" t="s">
        <v>1474</v>
      </c>
      <c r="F154" s="833" t="s">
        <v>1449</v>
      </c>
      <c r="G154" s="833" t="s">
        <v>1764</v>
      </c>
      <c r="H154" s="833" t="s">
        <v>574</v>
      </c>
      <c r="I154" s="833" t="s">
        <v>1765</v>
      </c>
      <c r="J154" s="833" t="s">
        <v>1766</v>
      </c>
      <c r="K154" s="833" t="s">
        <v>1767</v>
      </c>
      <c r="L154" s="836">
        <v>0</v>
      </c>
      <c r="M154" s="836">
        <v>0</v>
      </c>
      <c r="N154" s="833">
        <v>2</v>
      </c>
      <c r="O154" s="837">
        <v>1</v>
      </c>
      <c r="P154" s="836"/>
      <c r="Q154" s="838"/>
      <c r="R154" s="833"/>
      <c r="S154" s="838">
        <v>0</v>
      </c>
      <c r="T154" s="837"/>
      <c r="U154" s="839">
        <v>0</v>
      </c>
    </row>
    <row r="155" spans="1:21" ht="14.45" customHeight="1" x14ac:dyDescent="0.2">
      <c r="A155" s="832">
        <v>25</v>
      </c>
      <c r="B155" s="833" t="s">
        <v>1448</v>
      </c>
      <c r="C155" s="833" t="s">
        <v>1453</v>
      </c>
      <c r="D155" s="834" t="s">
        <v>2302</v>
      </c>
      <c r="E155" s="835" t="s">
        <v>1474</v>
      </c>
      <c r="F155" s="833" t="s">
        <v>1449</v>
      </c>
      <c r="G155" s="833" t="s">
        <v>1586</v>
      </c>
      <c r="H155" s="833" t="s">
        <v>574</v>
      </c>
      <c r="I155" s="833" t="s">
        <v>1587</v>
      </c>
      <c r="J155" s="833" t="s">
        <v>644</v>
      </c>
      <c r="K155" s="833" t="s">
        <v>1588</v>
      </c>
      <c r="L155" s="836">
        <v>17.62</v>
      </c>
      <c r="M155" s="836">
        <v>70.48</v>
      </c>
      <c r="N155" s="833">
        <v>4</v>
      </c>
      <c r="O155" s="837">
        <v>2.5</v>
      </c>
      <c r="P155" s="836">
        <v>35.24</v>
      </c>
      <c r="Q155" s="838">
        <v>0.5</v>
      </c>
      <c r="R155" s="833">
        <v>2</v>
      </c>
      <c r="S155" s="838">
        <v>0.5</v>
      </c>
      <c r="T155" s="837">
        <v>1</v>
      </c>
      <c r="U155" s="839">
        <v>0.4</v>
      </c>
    </row>
    <row r="156" spans="1:21" ht="14.45" customHeight="1" x14ac:dyDescent="0.2">
      <c r="A156" s="832">
        <v>25</v>
      </c>
      <c r="B156" s="833" t="s">
        <v>1448</v>
      </c>
      <c r="C156" s="833" t="s">
        <v>1453</v>
      </c>
      <c r="D156" s="834" t="s">
        <v>2302</v>
      </c>
      <c r="E156" s="835" t="s">
        <v>1474</v>
      </c>
      <c r="F156" s="833" t="s">
        <v>1449</v>
      </c>
      <c r="G156" s="833" t="s">
        <v>1586</v>
      </c>
      <c r="H156" s="833" t="s">
        <v>574</v>
      </c>
      <c r="I156" s="833" t="s">
        <v>1707</v>
      </c>
      <c r="J156" s="833" t="s">
        <v>644</v>
      </c>
      <c r="K156" s="833" t="s">
        <v>1708</v>
      </c>
      <c r="L156" s="836">
        <v>35.25</v>
      </c>
      <c r="M156" s="836">
        <v>211.5</v>
      </c>
      <c r="N156" s="833">
        <v>6</v>
      </c>
      <c r="O156" s="837">
        <v>4.5</v>
      </c>
      <c r="P156" s="836">
        <v>35.25</v>
      </c>
      <c r="Q156" s="838">
        <v>0.16666666666666666</v>
      </c>
      <c r="R156" s="833">
        <v>1</v>
      </c>
      <c r="S156" s="838">
        <v>0.16666666666666666</v>
      </c>
      <c r="T156" s="837">
        <v>0.5</v>
      </c>
      <c r="U156" s="839">
        <v>0.1111111111111111</v>
      </c>
    </row>
    <row r="157" spans="1:21" ht="14.45" customHeight="1" x14ac:dyDescent="0.2">
      <c r="A157" s="832">
        <v>25</v>
      </c>
      <c r="B157" s="833" t="s">
        <v>1448</v>
      </c>
      <c r="C157" s="833" t="s">
        <v>1453</v>
      </c>
      <c r="D157" s="834" t="s">
        <v>2302</v>
      </c>
      <c r="E157" s="835" t="s">
        <v>1474</v>
      </c>
      <c r="F157" s="833" t="s">
        <v>1449</v>
      </c>
      <c r="G157" s="833" t="s">
        <v>1586</v>
      </c>
      <c r="H157" s="833" t="s">
        <v>574</v>
      </c>
      <c r="I157" s="833" t="s">
        <v>1589</v>
      </c>
      <c r="J157" s="833" t="s">
        <v>644</v>
      </c>
      <c r="K157" s="833" t="s">
        <v>1590</v>
      </c>
      <c r="L157" s="836">
        <v>35.25</v>
      </c>
      <c r="M157" s="836">
        <v>317.25</v>
      </c>
      <c r="N157" s="833">
        <v>9</v>
      </c>
      <c r="O157" s="837">
        <v>7</v>
      </c>
      <c r="P157" s="836">
        <v>70.5</v>
      </c>
      <c r="Q157" s="838">
        <v>0.22222222222222221</v>
      </c>
      <c r="R157" s="833">
        <v>2</v>
      </c>
      <c r="S157" s="838">
        <v>0.22222222222222221</v>
      </c>
      <c r="T157" s="837">
        <v>1.5</v>
      </c>
      <c r="U157" s="839">
        <v>0.21428571428571427</v>
      </c>
    </row>
    <row r="158" spans="1:21" ht="14.45" customHeight="1" x14ac:dyDescent="0.2">
      <c r="A158" s="832">
        <v>25</v>
      </c>
      <c r="B158" s="833" t="s">
        <v>1448</v>
      </c>
      <c r="C158" s="833" t="s">
        <v>1453</v>
      </c>
      <c r="D158" s="834" t="s">
        <v>2302</v>
      </c>
      <c r="E158" s="835" t="s">
        <v>1474</v>
      </c>
      <c r="F158" s="833" t="s">
        <v>1449</v>
      </c>
      <c r="G158" s="833" t="s">
        <v>1586</v>
      </c>
      <c r="H158" s="833" t="s">
        <v>574</v>
      </c>
      <c r="I158" s="833" t="s">
        <v>1591</v>
      </c>
      <c r="J158" s="833" t="s">
        <v>644</v>
      </c>
      <c r="K158" s="833" t="s">
        <v>1592</v>
      </c>
      <c r="L158" s="836">
        <v>17.62</v>
      </c>
      <c r="M158" s="836">
        <v>17.62</v>
      </c>
      <c r="N158" s="833">
        <v>1</v>
      </c>
      <c r="O158" s="837">
        <v>1</v>
      </c>
      <c r="P158" s="836">
        <v>17.62</v>
      </c>
      <c r="Q158" s="838">
        <v>1</v>
      </c>
      <c r="R158" s="833">
        <v>1</v>
      </c>
      <c r="S158" s="838">
        <v>1</v>
      </c>
      <c r="T158" s="837">
        <v>1</v>
      </c>
      <c r="U158" s="839">
        <v>1</v>
      </c>
    </row>
    <row r="159" spans="1:21" ht="14.45" customHeight="1" x14ac:dyDescent="0.2">
      <c r="A159" s="832">
        <v>25</v>
      </c>
      <c r="B159" s="833" t="s">
        <v>1448</v>
      </c>
      <c r="C159" s="833" t="s">
        <v>1453</v>
      </c>
      <c r="D159" s="834" t="s">
        <v>2302</v>
      </c>
      <c r="E159" s="835" t="s">
        <v>1474</v>
      </c>
      <c r="F159" s="833" t="s">
        <v>1449</v>
      </c>
      <c r="G159" s="833" t="s">
        <v>1768</v>
      </c>
      <c r="H159" s="833" t="s">
        <v>611</v>
      </c>
      <c r="I159" s="833" t="s">
        <v>1218</v>
      </c>
      <c r="J159" s="833" t="s">
        <v>1216</v>
      </c>
      <c r="K159" s="833" t="s">
        <v>1219</v>
      </c>
      <c r="L159" s="836">
        <v>57.6</v>
      </c>
      <c r="M159" s="836">
        <v>57.6</v>
      </c>
      <c r="N159" s="833">
        <v>1</v>
      </c>
      <c r="O159" s="837">
        <v>0.5</v>
      </c>
      <c r="P159" s="836">
        <v>57.6</v>
      </c>
      <c r="Q159" s="838">
        <v>1</v>
      </c>
      <c r="R159" s="833">
        <v>1</v>
      </c>
      <c r="S159" s="838">
        <v>1</v>
      </c>
      <c r="T159" s="837">
        <v>0.5</v>
      </c>
      <c r="U159" s="839">
        <v>1</v>
      </c>
    </row>
    <row r="160" spans="1:21" ht="14.45" customHeight="1" x14ac:dyDescent="0.2">
      <c r="A160" s="832">
        <v>25</v>
      </c>
      <c r="B160" s="833" t="s">
        <v>1448</v>
      </c>
      <c r="C160" s="833" t="s">
        <v>1453</v>
      </c>
      <c r="D160" s="834" t="s">
        <v>2302</v>
      </c>
      <c r="E160" s="835" t="s">
        <v>1474</v>
      </c>
      <c r="F160" s="833" t="s">
        <v>1449</v>
      </c>
      <c r="G160" s="833" t="s">
        <v>1709</v>
      </c>
      <c r="H160" s="833" t="s">
        <v>574</v>
      </c>
      <c r="I160" s="833" t="s">
        <v>1710</v>
      </c>
      <c r="J160" s="833" t="s">
        <v>625</v>
      </c>
      <c r="K160" s="833" t="s">
        <v>1711</v>
      </c>
      <c r="L160" s="836">
        <v>127.91</v>
      </c>
      <c r="M160" s="836">
        <v>511.64</v>
      </c>
      <c r="N160" s="833">
        <v>4</v>
      </c>
      <c r="O160" s="837">
        <v>3.5</v>
      </c>
      <c r="P160" s="836">
        <v>255.82</v>
      </c>
      <c r="Q160" s="838">
        <v>0.5</v>
      </c>
      <c r="R160" s="833">
        <v>2</v>
      </c>
      <c r="S160" s="838">
        <v>0.5</v>
      </c>
      <c r="T160" s="837">
        <v>2</v>
      </c>
      <c r="U160" s="839">
        <v>0.5714285714285714</v>
      </c>
    </row>
    <row r="161" spans="1:21" ht="14.45" customHeight="1" x14ac:dyDescent="0.2">
      <c r="A161" s="832">
        <v>25</v>
      </c>
      <c r="B161" s="833" t="s">
        <v>1448</v>
      </c>
      <c r="C161" s="833" t="s">
        <v>1453</v>
      </c>
      <c r="D161" s="834" t="s">
        <v>2302</v>
      </c>
      <c r="E161" s="835" t="s">
        <v>1474</v>
      </c>
      <c r="F161" s="833" t="s">
        <v>1449</v>
      </c>
      <c r="G161" s="833" t="s">
        <v>1769</v>
      </c>
      <c r="H161" s="833" t="s">
        <v>574</v>
      </c>
      <c r="I161" s="833" t="s">
        <v>1770</v>
      </c>
      <c r="J161" s="833" t="s">
        <v>1771</v>
      </c>
      <c r="K161" s="833" t="s">
        <v>1772</v>
      </c>
      <c r="L161" s="836">
        <v>0</v>
      </c>
      <c r="M161" s="836">
        <v>0</v>
      </c>
      <c r="N161" s="833">
        <v>1</v>
      </c>
      <c r="O161" s="837">
        <v>1</v>
      </c>
      <c r="P161" s="836">
        <v>0</v>
      </c>
      <c r="Q161" s="838"/>
      <c r="R161" s="833">
        <v>1</v>
      </c>
      <c r="S161" s="838">
        <v>1</v>
      </c>
      <c r="T161" s="837">
        <v>1</v>
      </c>
      <c r="U161" s="839">
        <v>1</v>
      </c>
    </row>
    <row r="162" spans="1:21" ht="14.45" customHeight="1" x14ac:dyDescent="0.2">
      <c r="A162" s="832">
        <v>25</v>
      </c>
      <c r="B162" s="833" t="s">
        <v>1448</v>
      </c>
      <c r="C162" s="833" t="s">
        <v>1453</v>
      </c>
      <c r="D162" s="834" t="s">
        <v>2302</v>
      </c>
      <c r="E162" s="835" t="s">
        <v>1474</v>
      </c>
      <c r="F162" s="833" t="s">
        <v>1449</v>
      </c>
      <c r="G162" s="833" t="s">
        <v>1773</v>
      </c>
      <c r="H162" s="833" t="s">
        <v>574</v>
      </c>
      <c r="I162" s="833" t="s">
        <v>1774</v>
      </c>
      <c r="J162" s="833" t="s">
        <v>1775</v>
      </c>
      <c r="K162" s="833" t="s">
        <v>1776</v>
      </c>
      <c r="L162" s="836">
        <v>453.79</v>
      </c>
      <c r="M162" s="836">
        <v>453.79</v>
      </c>
      <c r="N162" s="833">
        <v>1</v>
      </c>
      <c r="O162" s="837">
        <v>1</v>
      </c>
      <c r="P162" s="836">
        <v>453.79</v>
      </c>
      <c r="Q162" s="838">
        <v>1</v>
      </c>
      <c r="R162" s="833">
        <v>1</v>
      </c>
      <c r="S162" s="838">
        <v>1</v>
      </c>
      <c r="T162" s="837">
        <v>1</v>
      </c>
      <c r="U162" s="839">
        <v>1</v>
      </c>
    </row>
    <row r="163" spans="1:21" ht="14.45" customHeight="1" x14ac:dyDescent="0.2">
      <c r="A163" s="832">
        <v>25</v>
      </c>
      <c r="B163" s="833" t="s">
        <v>1448</v>
      </c>
      <c r="C163" s="833" t="s">
        <v>1453</v>
      </c>
      <c r="D163" s="834" t="s">
        <v>2302</v>
      </c>
      <c r="E163" s="835" t="s">
        <v>1474</v>
      </c>
      <c r="F163" s="833" t="s">
        <v>1449</v>
      </c>
      <c r="G163" s="833" t="s">
        <v>1510</v>
      </c>
      <c r="H163" s="833" t="s">
        <v>611</v>
      </c>
      <c r="I163" s="833" t="s">
        <v>1372</v>
      </c>
      <c r="J163" s="833" t="s">
        <v>850</v>
      </c>
      <c r="K163" s="833" t="s">
        <v>852</v>
      </c>
      <c r="L163" s="836">
        <v>0</v>
      </c>
      <c r="M163" s="836">
        <v>0</v>
      </c>
      <c r="N163" s="833">
        <v>2</v>
      </c>
      <c r="O163" s="837">
        <v>1</v>
      </c>
      <c r="P163" s="836">
        <v>0</v>
      </c>
      <c r="Q163" s="838"/>
      <c r="R163" s="833">
        <v>1</v>
      </c>
      <c r="S163" s="838">
        <v>0.5</v>
      </c>
      <c r="T163" s="837">
        <v>0.5</v>
      </c>
      <c r="U163" s="839">
        <v>0.5</v>
      </c>
    </row>
    <row r="164" spans="1:21" ht="14.45" customHeight="1" x14ac:dyDescent="0.2">
      <c r="A164" s="832">
        <v>25</v>
      </c>
      <c r="B164" s="833" t="s">
        <v>1448</v>
      </c>
      <c r="C164" s="833" t="s">
        <v>1453</v>
      </c>
      <c r="D164" s="834" t="s">
        <v>2302</v>
      </c>
      <c r="E164" s="835" t="s">
        <v>1474</v>
      </c>
      <c r="F164" s="833" t="s">
        <v>1449</v>
      </c>
      <c r="G164" s="833" t="s">
        <v>1618</v>
      </c>
      <c r="H164" s="833" t="s">
        <v>574</v>
      </c>
      <c r="I164" s="833" t="s">
        <v>1777</v>
      </c>
      <c r="J164" s="833" t="s">
        <v>652</v>
      </c>
      <c r="K164" s="833" t="s">
        <v>1778</v>
      </c>
      <c r="L164" s="836">
        <v>42.54</v>
      </c>
      <c r="M164" s="836">
        <v>85.08</v>
      </c>
      <c r="N164" s="833">
        <v>2</v>
      </c>
      <c r="O164" s="837">
        <v>1</v>
      </c>
      <c r="P164" s="836">
        <v>85.08</v>
      </c>
      <c r="Q164" s="838">
        <v>1</v>
      </c>
      <c r="R164" s="833">
        <v>2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25</v>
      </c>
      <c r="B165" s="833" t="s">
        <v>1448</v>
      </c>
      <c r="C165" s="833" t="s">
        <v>1453</v>
      </c>
      <c r="D165" s="834" t="s">
        <v>2302</v>
      </c>
      <c r="E165" s="835" t="s">
        <v>1474</v>
      </c>
      <c r="F165" s="833" t="s">
        <v>1449</v>
      </c>
      <c r="G165" s="833" t="s">
        <v>1779</v>
      </c>
      <c r="H165" s="833" t="s">
        <v>574</v>
      </c>
      <c r="I165" s="833" t="s">
        <v>1780</v>
      </c>
      <c r="J165" s="833" t="s">
        <v>1781</v>
      </c>
      <c r="K165" s="833" t="s">
        <v>1782</v>
      </c>
      <c r="L165" s="836">
        <v>341.43</v>
      </c>
      <c r="M165" s="836">
        <v>341.43</v>
      </c>
      <c r="N165" s="833">
        <v>1</v>
      </c>
      <c r="O165" s="837">
        <v>1</v>
      </c>
      <c r="P165" s="836">
        <v>341.43</v>
      </c>
      <c r="Q165" s="838">
        <v>1</v>
      </c>
      <c r="R165" s="833">
        <v>1</v>
      </c>
      <c r="S165" s="838">
        <v>1</v>
      </c>
      <c r="T165" s="837">
        <v>1</v>
      </c>
      <c r="U165" s="839">
        <v>1</v>
      </c>
    </row>
    <row r="166" spans="1:21" ht="14.45" customHeight="1" x14ac:dyDescent="0.2">
      <c r="A166" s="832">
        <v>25</v>
      </c>
      <c r="B166" s="833" t="s">
        <v>1448</v>
      </c>
      <c r="C166" s="833" t="s">
        <v>1453</v>
      </c>
      <c r="D166" s="834" t="s">
        <v>2302</v>
      </c>
      <c r="E166" s="835" t="s">
        <v>1474</v>
      </c>
      <c r="F166" s="833" t="s">
        <v>1449</v>
      </c>
      <c r="G166" s="833" t="s">
        <v>1783</v>
      </c>
      <c r="H166" s="833" t="s">
        <v>574</v>
      </c>
      <c r="I166" s="833" t="s">
        <v>1784</v>
      </c>
      <c r="J166" s="833" t="s">
        <v>1079</v>
      </c>
      <c r="K166" s="833" t="s">
        <v>1785</v>
      </c>
      <c r="L166" s="836">
        <v>61.97</v>
      </c>
      <c r="M166" s="836">
        <v>61.97</v>
      </c>
      <c r="N166" s="833">
        <v>1</v>
      </c>
      <c r="O166" s="837"/>
      <c r="P166" s="836"/>
      <c r="Q166" s="838">
        <v>0</v>
      </c>
      <c r="R166" s="833"/>
      <c r="S166" s="838">
        <v>0</v>
      </c>
      <c r="T166" s="837"/>
      <c r="U166" s="839"/>
    </row>
    <row r="167" spans="1:21" ht="14.45" customHeight="1" x14ac:dyDescent="0.2">
      <c r="A167" s="832">
        <v>25</v>
      </c>
      <c r="B167" s="833" t="s">
        <v>1448</v>
      </c>
      <c r="C167" s="833" t="s">
        <v>1453</v>
      </c>
      <c r="D167" s="834" t="s">
        <v>2302</v>
      </c>
      <c r="E167" s="835" t="s">
        <v>1474</v>
      </c>
      <c r="F167" s="833" t="s">
        <v>1449</v>
      </c>
      <c r="G167" s="833" t="s">
        <v>1625</v>
      </c>
      <c r="H167" s="833" t="s">
        <v>574</v>
      </c>
      <c r="I167" s="833" t="s">
        <v>1724</v>
      </c>
      <c r="J167" s="833" t="s">
        <v>833</v>
      </c>
      <c r="K167" s="833" t="s">
        <v>1725</v>
      </c>
      <c r="L167" s="836">
        <v>0</v>
      </c>
      <c r="M167" s="836">
        <v>0</v>
      </c>
      <c r="N167" s="833">
        <v>1</v>
      </c>
      <c r="O167" s="837">
        <v>0.5</v>
      </c>
      <c r="P167" s="836">
        <v>0</v>
      </c>
      <c r="Q167" s="838"/>
      <c r="R167" s="833">
        <v>1</v>
      </c>
      <c r="S167" s="838">
        <v>1</v>
      </c>
      <c r="T167" s="837">
        <v>0.5</v>
      </c>
      <c r="U167" s="839">
        <v>1</v>
      </c>
    </row>
    <row r="168" spans="1:21" ht="14.45" customHeight="1" x14ac:dyDescent="0.2">
      <c r="A168" s="832">
        <v>25</v>
      </c>
      <c r="B168" s="833" t="s">
        <v>1448</v>
      </c>
      <c r="C168" s="833" t="s">
        <v>1453</v>
      </c>
      <c r="D168" s="834" t="s">
        <v>2302</v>
      </c>
      <c r="E168" s="835" t="s">
        <v>1474</v>
      </c>
      <c r="F168" s="833" t="s">
        <v>1449</v>
      </c>
      <c r="G168" s="833" t="s">
        <v>1625</v>
      </c>
      <c r="H168" s="833" t="s">
        <v>574</v>
      </c>
      <c r="I168" s="833" t="s">
        <v>1726</v>
      </c>
      <c r="J168" s="833" t="s">
        <v>833</v>
      </c>
      <c r="K168" s="833" t="s">
        <v>1727</v>
      </c>
      <c r="L168" s="836">
        <v>0</v>
      </c>
      <c r="M168" s="836">
        <v>0</v>
      </c>
      <c r="N168" s="833">
        <v>2</v>
      </c>
      <c r="O168" s="837">
        <v>1</v>
      </c>
      <c r="P168" s="836"/>
      <c r="Q168" s="838"/>
      <c r="R168" s="833"/>
      <c r="S168" s="838">
        <v>0</v>
      </c>
      <c r="T168" s="837"/>
      <c r="U168" s="839">
        <v>0</v>
      </c>
    </row>
    <row r="169" spans="1:21" ht="14.45" customHeight="1" x14ac:dyDescent="0.2">
      <c r="A169" s="832">
        <v>25</v>
      </c>
      <c r="B169" s="833" t="s">
        <v>1448</v>
      </c>
      <c r="C169" s="833" t="s">
        <v>1453</v>
      </c>
      <c r="D169" s="834" t="s">
        <v>2302</v>
      </c>
      <c r="E169" s="835" t="s">
        <v>1474</v>
      </c>
      <c r="F169" s="833" t="s">
        <v>1449</v>
      </c>
      <c r="G169" s="833" t="s">
        <v>1786</v>
      </c>
      <c r="H169" s="833" t="s">
        <v>574</v>
      </c>
      <c r="I169" s="833" t="s">
        <v>1394</v>
      </c>
      <c r="J169" s="833" t="s">
        <v>957</v>
      </c>
      <c r="K169" s="833" t="s">
        <v>1395</v>
      </c>
      <c r="L169" s="836">
        <v>0</v>
      </c>
      <c r="M169" s="836">
        <v>0</v>
      </c>
      <c r="N169" s="833">
        <v>6</v>
      </c>
      <c r="O169" s="837">
        <v>1.5</v>
      </c>
      <c r="P169" s="836">
        <v>0</v>
      </c>
      <c r="Q169" s="838"/>
      <c r="R169" s="833">
        <v>6</v>
      </c>
      <c r="S169" s="838">
        <v>1</v>
      </c>
      <c r="T169" s="837">
        <v>1.5</v>
      </c>
      <c r="U169" s="839">
        <v>1</v>
      </c>
    </row>
    <row r="170" spans="1:21" ht="14.45" customHeight="1" x14ac:dyDescent="0.2">
      <c r="A170" s="832">
        <v>25</v>
      </c>
      <c r="B170" s="833" t="s">
        <v>1448</v>
      </c>
      <c r="C170" s="833" t="s">
        <v>1453</v>
      </c>
      <c r="D170" s="834" t="s">
        <v>2302</v>
      </c>
      <c r="E170" s="835" t="s">
        <v>1474</v>
      </c>
      <c r="F170" s="833" t="s">
        <v>1449</v>
      </c>
      <c r="G170" s="833" t="s">
        <v>1786</v>
      </c>
      <c r="H170" s="833" t="s">
        <v>611</v>
      </c>
      <c r="I170" s="833" t="s">
        <v>1396</v>
      </c>
      <c r="J170" s="833" t="s">
        <v>957</v>
      </c>
      <c r="K170" s="833" t="s">
        <v>1395</v>
      </c>
      <c r="L170" s="836">
        <v>0</v>
      </c>
      <c r="M170" s="836">
        <v>0</v>
      </c>
      <c r="N170" s="833">
        <v>2</v>
      </c>
      <c r="O170" s="837">
        <v>1</v>
      </c>
      <c r="P170" s="836">
        <v>0</v>
      </c>
      <c r="Q170" s="838"/>
      <c r="R170" s="833">
        <v>2</v>
      </c>
      <c r="S170" s="838">
        <v>1</v>
      </c>
      <c r="T170" s="837">
        <v>1</v>
      </c>
      <c r="U170" s="839">
        <v>1</v>
      </c>
    </row>
    <row r="171" spans="1:21" ht="14.45" customHeight="1" x14ac:dyDescent="0.2">
      <c r="A171" s="832">
        <v>25</v>
      </c>
      <c r="B171" s="833" t="s">
        <v>1448</v>
      </c>
      <c r="C171" s="833" t="s">
        <v>1453</v>
      </c>
      <c r="D171" s="834" t="s">
        <v>2302</v>
      </c>
      <c r="E171" s="835" t="s">
        <v>1474</v>
      </c>
      <c r="F171" s="833" t="s">
        <v>1449</v>
      </c>
      <c r="G171" s="833" t="s">
        <v>1628</v>
      </c>
      <c r="H171" s="833" t="s">
        <v>574</v>
      </c>
      <c r="I171" s="833" t="s">
        <v>1787</v>
      </c>
      <c r="J171" s="833" t="s">
        <v>1729</v>
      </c>
      <c r="K171" s="833" t="s">
        <v>1788</v>
      </c>
      <c r="L171" s="836">
        <v>299.83999999999997</v>
      </c>
      <c r="M171" s="836">
        <v>299.83999999999997</v>
      </c>
      <c r="N171" s="833">
        <v>1</v>
      </c>
      <c r="O171" s="837">
        <v>1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25</v>
      </c>
      <c r="B172" s="833" t="s">
        <v>1448</v>
      </c>
      <c r="C172" s="833" t="s">
        <v>1453</v>
      </c>
      <c r="D172" s="834" t="s">
        <v>2302</v>
      </c>
      <c r="E172" s="835" t="s">
        <v>1474</v>
      </c>
      <c r="F172" s="833" t="s">
        <v>1449</v>
      </c>
      <c r="G172" s="833" t="s">
        <v>1628</v>
      </c>
      <c r="H172" s="833" t="s">
        <v>574</v>
      </c>
      <c r="I172" s="833" t="s">
        <v>1629</v>
      </c>
      <c r="J172" s="833" t="s">
        <v>949</v>
      </c>
      <c r="K172" s="833" t="s">
        <v>1630</v>
      </c>
      <c r="L172" s="836">
        <v>50.32</v>
      </c>
      <c r="M172" s="836">
        <v>100.64</v>
      </c>
      <c r="N172" s="833">
        <v>2</v>
      </c>
      <c r="O172" s="837">
        <v>1.5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5" customHeight="1" x14ac:dyDescent="0.2">
      <c r="A173" s="832">
        <v>25</v>
      </c>
      <c r="B173" s="833" t="s">
        <v>1448</v>
      </c>
      <c r="C173" s="833" t="s">
        <v>1453</v>
      </c>
      <c r="D173" s="834" t="s">
        <v>2302</v>
      </c>
      <c r="E173" s="835" t="s">
        <v>1474</v>
      </c>
      <c r="F173" s="833" t="s">
        <v>1449</v>
      </c>
      <c r="G173" s="833" t="s">
        <v>1628</v>
      </c>
      <c r="H173" s="833" t="s">
        <v>574</v>
      </c>
      <c r="I173" s="833" t="s">
        <v>1789</v>
      </c>
      <c r="J173" s="833" t="s">
        <v>949</v>
      </c>
      <c r="K173" s="833" t="s">
        <v>1790</v>
      </c>
      <c r="L173" s="836">
        <v>16.77</v>
      </c>
      <c r="M173" s="836">
        <v>33.54</v>
      </c>
      <c r="N173" s="833">
        <v>2</v>
      </c>
      <c r="O173" s="837">
        <v>1</v>
      </c>
      <c r="P173" s="836"/>
      <c r="Q173" s="838">
        <v>0</v>
      </c>
      <c r="R173" s="833"/>
      <c r="S173" s="838">
        <v>0</v>
      </c>
      <c r="T173" s="837"/>
      <c r="U173" s="839">
        <v>0</v>
      </c>
    </row>
    <row r="174" spans="1:21" ht="14.45" customHeight="1" x14ac:dyDescent="0.2">
      <c r="A174" s="832">
        <v>25</v>
      </c>
      <c r="B174" s="833" t="s">
        <v>1448</v>
      </c>
      <c r="C174" s="833" t="s">
        <v>1453</v>
      </c>
      <c r="D174" s="834" t="s">
        <v>2302</v>
      </c>
      <c r="E174" s="835" t="s">
        <v>1474</v>
      </c>
      <c r="F174" s="833" t="s">
        <v>1449</v>
      </c>
      <c r="G174" s="833" t="s">
        <v>1502</v>
      </c>
      <c r="H174" s="833" t="s">
        <v>611</v>
      </c>
      <c r="I174" s="833" t="s">
        <v>1298</v>
      </c>
      <c r="J174" s="833" t="s">
        <v>1016</v>
      </c>
      <c r="K174" s="833" t="s">
        <v>1299</v>
      </c>
      <c r="L174" s="836">
        <v>154.36000000000001</v>
      </c>
      <c r="M174" s="836">
        <v>12811.879999999997</v>
      </c>
      <c r="N174" s="833">
        <v>83</v>
      </c>
      <c r="O174" s="837">
        <v>73.5</v>
      </c>
      <c r="P174" s="836">
        <v>4167.7200000000021</v>
      </c>
      <c r="Q174" s="838">
        <v>0.32530120481927732</v>
      </c>
      <c r="R174" s="833">
        <v>27</v>
      </c>
      <c r="S174" s="838">
        <v>0.3253012048192771</v>
      </c>
      <c r="T174" s="837">
        <v>24</v>
      </c>
      <c r="U174" s="839">
        <v>0.32653061224489793</v>
      </c>
    </row>
    <row r="175" spans="1:21" ht="14.45" customHeight="1" x14ac:dyDescent="0.2">
      <c r="A175" s="832">
        <v>25</v>
      </c>
      <c r="B175" s="833" t="s">
        <v>1448</v>
      </c>
      <c r="C175" s="833" t="s">
        <v>1453</v>
      </c>
      <c r="D175" s="834" t="s">
        <v>2302</v>
      </c>
      <c r="E175" s="835" t="s">
        <v>1474</v>
      </c>
      <c r="F175" s="833" t="s">
        <v>1449</v>
      </c>
      <c r="G175" s="833" t="s">
        <v>1502</v>
      </c>
      <c r="H175" s="833" t="s">
        <v>574</v>
      </c>
      <c r="I175" s="833" t="s">
        <v>1791</v>
      </c>
      <c r="J175" s="833" t="s">
        <v>1792</v>
      </c>
      <c r="K175" s="833" t="s">
        <v>1793</v>
      </c>
      <c r="L175" s="836">
        <v>75.73</v>
      </c>
      <c r="M175" s="836">
        <v>75.73</v>
      </c>
      <c r="N175" s="833">
        <v>1</v>
      </c>
      <c r="O175" s="837">
        <v>1</v>
      </c>
      <c r="P175" s="836"/>
      <c r="Q175" s="838">
        <v>0</v>
      </c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25</v>
      </c>
      <c r="B176" s="833" t="s">
        <v>1448</v>
      </c>
      <c r="C176" s="833" t="s">
        <v>1453</v>
      </c>
      <c r="D176" s="834" t="s">
        <v>2302</v>
      </c>
      <c r="E176" s="835" t="s">
        <v>1474</v>
      </c>
      <c r="F176" s="833" t="s">
        <v>1449</v>
      </c>
      <c r="G176" s="833" t="s">
        <v>1502</v>
      </c>
      <c r="H176" s="833" t="s">
        <v>611</v>
      </c>
      <c r="I176" s="833" t="s">
        <v>1794</v>
      </c>
      <c r="J176" s="833" t="s">
        <v>1150</v>
      </c>
      <c r="K176" s="833" t="s">
        <v>1795</v>
      </c>
      <c r="L176" s="836">
        <v>80.28</v>
      </c>
      <c r="M176" s="836">
        <v>160.56</v>
      </c>
      <c r="N176" s="833">
        <v>2</v>
      </c>
      <c r="O176" s="837">
        <v>2</v>
      </c>
      <c r="P176" s="836">
        <v>160.56</v>
      </c>
      <c r="Q176" s="838">
        <v>1</v>
      </c>
      <c r="R176" s="833">
        <v>2</v>
      </c>
      <c r="S176" s="838">
        <v>1</v>
      </c>
      <c r="T176" s="837">
        <v>2</v>
      </c>
      <c r="U176" s="839">
        <v>1</v>
      </c>
    </row>
    <row r="177" spans="1:21" ht="14.45" customHeight="1" x14ac:dyDescent="0.2">
      <c r="A177" s="832">
        <v>25</v>
      </c>
      <c r="B177" s="833" t="s">
        <v>1448</v>
      </c>
      <c r="C177" s="833" t="s">
        <v>1453</v>
      </c>
      <c r="D177" s="834" t="s">
        <v>2302</v>
      </c>
      <c r="E177" s="835" t="s">
        <v>1474</v>
      </c>
      <c r="F177" s="833" t="s">
        <v>1449</v>
      </c>
      <c r="G177" s="833" t="s">
        <v>1502</v>
      </c>
      <c r="H177" s="833" t="s">
        <v>574</v>
      </c>
      <c r="I177" s="833" t="s">
        <v>1796</v>
      </c>
      <c r="J177" s="833" t="s">
        <v>1016</v>
      </c>
      <c r="K177" s="833" t="s">
        <v>1299</v>
      </c>
      <c r="L177" s="836">
        <v>154.36000000000001</v>
      </c>
      <c r="M177" s="836">
        <v>154.36000000000001</v>
      </c>
      <c r="N177" s="833">
        <v>1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5" customHeight="1" x14ac:dyDescent="0.2">
      <c r="A178" s="832">
        <v>25</v>
      </c>
      <c r="B178" s="833" t="s">
        <v>1448</v>
      </c>
      <c r="C178" s="833" t="s">
        <v>1453</v>
      </c>
      <c r="D178" s="834" t="s">
        <v>2302</v>
      </c>
      <c r="E178" s="835" t="s">
        <v>1481</v>
      </c>
      <c r="F178" s="833" t="s">
        <v>1449</v>
      </c>
      <c r="G178" s="833" t="s">
        <v>1532</v>
      </c>
      <c r="H178" s="833" t="s">
        <v>611</v>
      </c>
      <c r="I178" s="833" t="s">
        <v>1533</v>
      </c>
      <c r="J178" s="833" t="s">
        <v>1391</v>
      </c>
      <c r="K178" s="833" t="s">
        <v>1534</v>
      </c>
      <c r="L178" s="836">
        <v>9.4</v>
      </c>
      <c r="M178" s="836">
        <v>9.4</v>
      </c>
      <c r="N178" s="833">
        <v>1</v>
      </c>
      <c r="O178" s="837">
        <v>0.5</v>
      </c>
      <c r="P178" s="836">
        <v>9.4</v>
      </c>
      <c r="Q178" s="838">
        <v>1</v>
      </c>
      <c r="R178" s="833">
        <v>1</v>
      </c>
      <c r="S178" s="838">
        <v>1</v>
      </c>
      <c r="T178" s="837">
        <v>0.5</v>
      </c>
      <c r="U178" s="839">
        <v>1</v>
      </c>
    </row>
    <row r="179" spans="1:21" ht="14.45" customHeight="1" x14ac:dyDescent="0.2">
      <c r="A179" s="832">
        <v>25</v>
      </c>
      <c r="B179" s="833" t="s">
        <v>1448</v>
      </c>
      <c r="C179" s="833" t="s">
        <v>1453</v>
      </c>
      <c r="D179" s="834" t="s">
        <v>2302</v>
      </c>
      <c r="E179" s="835" t="s">
        <v>1481</v>
      </c>
      <c r="F179" s="833" t="s">
        <v>1449</v>
      </c>
      <c r="G179" s="833" t="s">
        <v>1511</v>
      </c>
      <c r="H179" s="833" t="s">
        <v>574</v>
      </c>
      <c r="I179" s="833" t="s">
        <v>1797</v>
      </c>
      <c r="J179" s="833" t="s">
        <v>1642</v>
      </c>
      <c r="K179" s="833" t="s">
        <v>1798</v>
      </c>
      <c r="L179" s="836">
        <v>238.72</v>
      </c>
      <c r="M179" s="836">
        <v>477.44</v>
      </c>
      <c r="N179" s="833">
        <v>2</v>
      </c>
      <c r="O179" s="837">
        <v>1</v>
      </c>
      <c r="P179" s="836">
        <v>477.44</v>
      </c>
      <c r="Q179" s="838">
        <v>1</v>
      </c>
      <c r="R179" s="833">
        <v>2</v>
      </c>
      <c r="S179" s="838">
        <v>1</v>
      </c>
      <c r="T179" s="837">
        <v>1</v>
      </c>
      <c r="U179" s="839">
        <v>1</v>
      </c>
    </row>
    <row r="180" spans="1:21" ht="14.45" customHeight="1" x14ac:dyDescent="0.2">
      <c r="A180" s="832">
        <v>25</v>
      </c>
      <c r="B180" s="833" t="s">
        <v>1448</v>
      </c>
      <c r="C180" s="833" t="s">
        <v>1453</v>
      </c>
      <c r="D180" s="834" t="s">
        <v>2302</v>
      </c>
      <c r="E180" s="835" t="s">
        <v>1481</v>
      </c>
      <c r="F180" s="833" t="s">
        <v>1449</v>
      </c>
      <c r="G180" s="833" t="s">
        <v>1511</v>
      </c>
      <c r="H180" s="833" t="s">
        <v>611</v>
      </c>
      <c r="I180" s="833" t="s">
        <v>1304</v>
      </c>
      <c r="J180" s="833" t="s">
        <v>1305</v>
      </c>
      <c r="K180" s="833" t="s">
        <v>659</v>
      </c>
      <c r="L180" s="836">
        <v>96.04</v>
      </c>
      <c r="M180" s="836">
        <v>96.04</v>
      </c>
      <c r="N180" s="833">
        <v>1</v>
      </c>
      <c r="O180" s="837">
        <v>1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25</v>
      </c>
      <c r="B181" s="833" t="s">
        <v>1448</v>
      </c>
      <c r="C181" s="833" t="s">
        <v>1453</v>
      </c>
      <c r="D181" s="834" t="s">
        <v>2302</v>
      </c>
      <c r="E181" s="835" t="s">
        <v>1481</v>
      </c>
      <c r="F181" s="833" t="s">
        <v>1449</v>
      </c>
      <c r="G181" s="833" t="s">
        <v>1644</v>
      </c>
      <c r="H181" s="833" t="s">
        <v>574</v>
      </c>
      <c r="I181" s="833" t="s">
        <v>1799</v>
      </c>
      <c r="J181" s="833" t="s">
        <v>1800</v>
      </c>
      <c r="K181" s="833" t="s">
        <v>1801</v>
      </c>
      <c r="L181" s="836">
        <v>0</v>
      </c>
      <c r="M181" s="836">
        <v>0</v>
      </c>
      <c r="N181" s="833">
        <v>1</v>
      </c>
      <c r="O181" s="837">
        <v>1</v>
      </c>
      <c r="P181" s="836"/>
      <c r="Q181" s="838"/>
      <c r="R181" s="833"/>
      <c r="S181" s="838">
        <v>0</v>
      </c>
      <c r="T181" s="837"/>
      <c r="U181" s="839">
        <v>0</v>
      </c>
    </row>
    <row r="182" spans="1:21" ht="14.45" customHeight="1" x14ac:dyDescent="0.2">
      <c r="A182" s="832">
        <v>25</v>
      </c>
      <c r="B182" s="833" t="s">
        <v>1448</v>
      </c>
      <c r="C182" s="833" t="s">
        <v>1453</v>
      </c>
      <c r="D182" s="834" t="s">
        <v>2302</v>
      </c>
      <c r="E182" s="835" t="s">
        <v>1481</v>
      </c>
      <c r="F182" s="833" t="s">
        <v>1449</v>
      </c>
      <c r="G182" s="833" t="s">
        <v>1648</v>
      </c>
      <c r="H182" s="833" t="s">
        <v>574</v>
      </c>
      <c r="I182" s="833" t="s">
        <v>1802</v>
      </c>
      <c r="J182" s="833" t="s">
        <v>1650</v>
      </c>
      <c r="K182" s="833" t="s">
        <v>1741</v>
      </c>
      <c r="L182" s="836">
        <v>19.59</v>
      </c>
      <c r="M182" s="836">
        <v>19.59</v>
      </c>
      <c r="N182" s="833">
        <v>1</v>
      </c>
      <c r="O182" s="837">
        <v>1</v>
      </c>
      <c r="P182" s="836"/>
      <c r="Q182" s="838">
        <v>0</v>
      </c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25</v>
      </c>
      <c r="B183" s="833" t="s">
        <v>1448</v>
      </c>
      <c r="C183" s="833" t="s">
        <v>1453</v>
      </c>
      <c r="D183" s="834" t="s">
        <v>2302</v>
      </c>
      <c r="E183" s="835" t="s">
        <v>1481</v>
      </c>
      <c r="F183" s="833" t="s">
        <v>1449</v>
      </c>
      <c r="G183" s="833" t="s">
        <v>1658</v>
      </c>
      <c r="H183" s="833" t="s">
        <v>574</v>
      </c>
      <c r="I183" s="833" t="s">
        <v>1664</v>
      </c>
      <c r="J183" s="833" t="s">
        <v>1665</v>
      </c>
      <c r="K183" s="833" t="s">
        <v>1666</v>
      </c>
      <c r="L183" s="836">
        <v>23.49</v>
      </c>
      <c r="M183" s="836">
        <v>23.49</v>
      </c>
      <c r="N183" s="833">
        <v>1</v>
      </c>
      <c r="O183" s="837">
        <v>1</v>
      </c>
      <c r="P183" s="836"/>
      <c r="Q183" s="838">
        <v>0</v>
      </c>
      <c r="R183" s="833"/>
      <c r="S183" s="838">
        <v>0</v>
      </c>
      <c r="T183" s="837"/>
      <c r="U183" s="839">
        <v>0</v>
      </c>
    </row>
    <row r="184" spans="1:21" ht="14.45" customHeight="1" x14ac:dyDescent="0.2">
      <c r="A184" s="832">
        <v>25</v>
      </c>
      <c r="B184" s="833" t="s">
        <v>1448</v>
      </c>
      <c r="C184" s="833" t="s">
        <v>1453</v>
      </c>
      <c r="D184" s="834" t="s">
        <v>2302</v>
      </c>
      <c r="E184" s="835" t="s">
        <v>1481</v>
      </c>
      <c r="F184" s="833" t="s">
        <v>1449</v>
      </c>
      <c r="G184" s="833" t="s">
        <v>1680</v>
      </c>
      <c r="H184" s="833" t="s">
        <v>574</v>
      </c>
      <c r="I184" s="833" t="s">
        <v>1681</v>
      </c>
      <c r="J184" s="833" t="s">
        <v>1682</v>
      </c>
      <c r="K184" s="833" t="s">
        <v>1683</v>
      </c>
      <c r="L184" s="836">
        <v>121.07</v>
      </c>
      <c r="M184" s="836">
        <v>363.21</v>
      </c>
      <c r="N184" s="833">
        <v>3</v>
      </c>
      <c r="O184" s="837">
        <v>3</v>
      </c>
      <c r="P184" s="836">
        <v>363.21</v>
      </c>
      <c r="Q184" s="838">
        <v>1</v>
      </c>
      <c r="R184" s="833">
        <v>3</v>
      </c>
      <c r="S184" s="838">
        <v>1</v>
      </c>
      <c r="T184" s="837">
        <v>3</v>
      </c>
      <c r="U184" s="839">
        <v>1</v>
      </c>
    </row>
    <row r="185" spans="1:21" ht="14.45" customHeight="1" x14ac:dyDescent="0.2">
      <c r="A185" s="832">
        <v>25</v>
      </c>
      <c r="B185" s="833" t="s">
        <v>1448</v>
      </c>
      <c r="C185" s="833" t="s">
        <v>1453</v>
      </c>
      <c r="D185" s="834" t="s">
        <v>2302</v>
      </c>
      <c r="E185" s="835" t="s">
        <v>1481</v>
      </c>
      <c r="F185" s="833" t="s">
        <v>1449</v>
      </c>
      <c r="G185" s="833" t="s">
        <v>1519</v>
      </c>
      <c r="H185" s="833" t="s">
        <v>574</v>
      </c>
      <c r="I185" s="833" t="s">
        <v>1520</v>
      </c>
      <c r="J185" s="833" t="s">
        <v>1054</v>
      </c>
      <c r="K185" s="833" t="s">
        <v>1521</v>
      </c>
      <c r="L185" s="836">
        <v>48.09</v>
      </c>
      <c r="M185" s="836">
        <v>48.09</v>
      </c>
      <c r="N185" s="833">
        <v>1</v>
      </c>
      <c r="O185" s="837">
        <v>0.5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25</v>
      </c>
      <c r="B186" s="833" t="s">
        <v>1448</v>
      </c>
      <c r="C186" s="833" t="s">
        <v>1453</v>
      </c>
      <c r="D186" s="834" t="s">
        <v>2302</v>
      </c>
      <c r="E186" s="835" t="s">
        <v>1481</v>
      </c>
      <c r="F186" s="833" t="s">
        <v>1449</v>
      </c>
      <c r="G186" s="833" t="s">
        <v>1803</v>
      </c>
      <c r="H186" s="833" t="s">
        <v>574</v>
      </c>
      <c r="I186" s="833" t="s">
        <v>1804</v>
      </c>
      <c r="J186" s="833" t="s">
        <v>1805</v>
      </c>
      <c r="K186" s="833" t="s">
        <v>1806</v>
      </c>
      <c r="L186" s="836">
        <v>22.79</v>
      </c>
      <c r="M186" s="836">
        <v>22.79</v>
      </c>
      <c r="N186" s="833">
        <v>1</v>
      </c>
      <c r="O186" s="837">
        <v>1</v>
      </c>
      <c r="P186" s="836">
        <v>22.79</v>
      </c>
      <c r="Q186" s="838">
        <v>1</v>
      </c>
      <c r="R186" s="833">
        <v>1</v>
      </c>
      <c r="S186" s="838">
        <v>1</v>
      </c>
      <c r="T186" s="837">
        <v>1</v>
      </c>
      <c r="U186" s="839">
        <v>1</v>
      </c>
    </row>
    <row r="187" spans="1:21" ht="14.45" customHeight="1" x14ac:dyDescent="0.2">
      <c r="A187" s="832">
        <v>25</v>
      </c>
      <c r="B187" s="833" t="s">
        <v>1448</v>
      </c>
      <c r="C187" s="833" t="s">
        <v>1453</v>
      </c>
      <c r="D187" s="834" t="s">
        <v>2302</v>
      </c>
      <c r="E187" s="835" t="s">
        <v>1481</v>
      </c>
      <c r="F187" s="833" t="s">
        <v>1449</v>
      </c>
      <c r="G187" s="833" t="s">
        <v>1522</v>
      </c>
      <c r="H187" s="833" t="s">
        <v>574</v>
      </c>
      <c r="I187" s="833" t="s">
        <v>1555</v>
      </c>
      <c r="J187" s="833" t="s">
        <v>1556</v>
      </c>
      <c r="K187" s="833" t="s">
        <v>1557</v>
      </c>
      <c r="L187" s="836">
        <v>68.599999999999994</v>
      </c>
      <c r="M187" s="836">
        <v>205.79999999999998</v>
      </c>
      <c r="N187" s="833">
        <v>3</v>
      </c>
      <c r="O187" s="837">
        <v>3</v>
      </c>
      <c r="P187" s="836">
        <v>68.599999999999994</v>
      </c>
      <c r="Q187" s="838">
        <v>0.33333333333333331</v>
      </c>
      <c r="R187" s="833">
        <v>1</v>
      </c>
      <c r="S187" s="838">
        <v>0.33333333333333331</v>
      </c>
      <c r="T187" s="837">
        <v>1</v>
      </c>
      <c r="U187" s="839">
        <v>0.33333333333333331</v>
      </c>
    </row>
    <row r="188" spans="1:21" ht="14.45" customHeight="1" x14ac:dyDescent="0.2">
      <c r="A188" s="832">
        <v>25</v>
      </c>
      <c r="B188" s="833" t="s">
        <v>1448</v>
      </c>
      <c r="C188" s="833" t="s">
        <v>1453</v>
      </c>
      <c r="D188" s="834" t="s">
        <v>2302</v>
      </c>
      <c r="E188" s="835" t="s">
        <v>1481</v>
      </c>
      <c r="F188" s="833" t="s">
        <v>1449</v>
      </c>
      <c r="G188" s="833" t="s">
        <v>1503</v>
      </c>
      <c r="H188" s="833" t="s">
        <v>574</v>
      </c>
      <c r="I188" s="833" t="s">
        <v>1504</v>
      </c>
      <c r="J188" s="833" t="s">
        <v>1505</v>
      </c>
      <c r="K188" s="833" t="s">
        <v>1506</v>
      </c>
      <c r="L188" s="836">
        <v>132.97999999999999</v>
      </c>
      <c r="M188" s="836">
        <v>3590.46</v>
      </c>
      <c r="N188" s="833">
        <v>27</v>
      </c>
      <c r="O188" s="837">
        <v>23.5</v>
      </c>
      <c r="P188" s="836">
        <v>1595.76</v>
      </c>
      <c r="Q188" s="838">
        <v>0.44444444444444442</v>
      </c>
      <c r="R188" s="833">
        <v>12</v>
      </c>
      <c r="S188" s="838">
        <v>0.44444444444444442</v>
      </c>
      <c r="T188" s="837">
        <v>11</v>
      </c>
      <c r="U188" s="839">
        <v>0.46808510638297873</v>
      </c>
    </row>
    <row r="189" spans="1:21" ht="14.45" customHeight="1" x14ac:dyDescent="0.2">
      <c r="A189" s="832">
        <v>25</v>
      </c>
      <c r="B189" s="833" t="s">
        <v>1448</v>
      </c>
      <c r="C189" s="833" t="s">
        <v>1453</v>
      </c>
      <c r="D189" s="834" t="s">
        <v>2302</v>
      </c>
      <c r="E189" s="835" t="s">
        <v>1481</v>
      </c>
      <c r="F189" s="833" t="s">
        <v>1449</v>
      </c>
      <c r="G189" s="833" t="s">
        <v>1581</v>
      </c>
      <c r="H189" s="833" t="s">
        <v>611</v>
      </c>
      <c r="I189" s="833" t="s">
        <v>1414</v>
      </c>
      <c r="J189" s="833" t="s">
        <v>1415</v>
      </c>
      <c r="K189" s="833" t="s">
        <v>1416</v>
      </c>
      <c r="L189" s="836">
        <v>141.25</v>
      </c>
      <c r="M189" s="836">
        <v>141.25</v>
      </c>
      <c r="N189" s="833">
        <v>1</v>
      </c>
      <c r="O189" s="837">
        <v>0.5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5" customHeight="1" x14ac:dyDescent="0.2">
      <c r="A190" s="832">
        <v>25</v>
      </c>
      <c r="B190" s="833" t="s">
        <v>1448</v>
      </c>
      <c r="C190" s="833" t="s">
        <v>1453</v>
      </c>
      <c r="D190" s="834" t="s">
        <v>2302</v>
      </c>
      <c r="E190" s="835" t="s">
        <v>1481</v>
      </c>
      <c r="F190" s="833" t="s">
        <v>1449</v>
      </c>
      <c r="G190" s="833" t="s">
        <v>1581</v>
      </c>
      <c r="H190" s="833" t="s">
        <v>574</v>
      </c>
      <c r="I190" s="833" t="s">
        <v>1807</v>
      </c>
      <c r="J190" s="833" t="s">
        <v>1808</v>
      </c>
      <c r="K190" s="833" t="s">
        <v>1809</v>
      </c>
      <c r="L190" s="836">
        <v>46.03</v>
      </c>
      <c r="M190" s="836">
        <v>46.03</v>
      </c>
      <c r="N190" s="833">
        <v>1</v>
      </c>
      <c r="O190" s="837">
        <v>1</v>
      </c>
      <c r="P190" s="836">
        <v>46.03</v>
      </c>
      <c r="Q190" s="838">
        <v>1</v>
      </c>
      <c r="R190" s="833">
        <v>1</v>
      </c>
      <c r="S190" s="838">
        <v>1</v>
      </c>
      <c r="T190" s="837">
        <v>1</v>
      </c>
      <c r="U190" s="839">
        <v>1</v>
      </c>
    </row>
    <row r="191" spans="1:21" ht="14.45" customHeight="1" x14ac:dyDescent="0.2">
      <c r="A191" s="832">
        <v>25</v>
      </c>
      <c r="B191" s="833" t="s">
        <v>1448</v>
      </c>
      <c r="C191" s="833" t="s">
        <v>1453</v>
      </c>
      <c r="D191" s="834" t="s">
        <v>2302</v>
      </c>
      <c r="E191" s="835" t="s">
        <v>1481</v>
      </c>
      <c r="F191" s="833" t="s">
        <v>1449</v>
      </c>
      <c r="G191" s="833" t="s">
        <v>1586</v>
      </c>
      <c r="H191" s="833" t="s">
        <v>574</v>
      </c>
      <c r="I191" s="833" t="s">
        <v>1587</v>
      </c>
      <c r="J191" s="833" t="s">
        <v>644</v>
      </c>
      <c r="K191" s="833" t="s">
        <v>1588</v>
      </c>
      <c r="L191" s="836">
        <v>17.62</v>
      </c>
      <c r="M191" s="836">
        <v>845.7600000000001</v>
      </c>
      <c r="N191" s="833">
        <v>48</v>
      </c>
      <c r="O191" s="837">
        <v>29.5</v>
      </c>
      <c r="P191" s="836">
        <v>510.98000000000008</v>
      </c>
      <c r="Q191" s="838">
        <v>0.60416666666666663</v>
      </c>
      <c r="R191" s="833">
        <v>29</v>
      </c>
      <c r="S191" s="838">
        <v>0.60416666666666663</v>
      </c>
      <c r="T191" s="837">
        <v>15</v>
      </c>
      <c r="U191" s="839">
        <v>0.50847457627118642</v>
      </c>
    </row>
    <row r="192" spans="1:21" ht="14.45" customHeight="1" x14ac:dyDescent="0.2">
      <c r="A192" s="832">
        <v>25</v>
      </c>
      <c r="B192" s="833" t="s">
        <v>1448</v>
      </c>
      <c r="C192" s="833" t="s">
        <v>1453</v>
      </c>
      <c r="D192" s="834" t="s">
        <v>2302</v>
      </c>
      <c r="E192" s="835" t="s">
        <v>1481</v>
      </c>
      <c r="F192" s="833" t="s">
        <v>1449</v>
      </c>
      <c r="G192" s="833" t="s">
        <v>1586</v>
      </c>
      <c r="H192" s="833" t="s">
        <v>574</v>
      </c>
      <c r="I192" s="833" t="s">
        <v>1707</v>
      </c>
      <c r="J192" s="833" t="s">
        <v>644</v>
      </c>
      <c r="K192" s="833" t="s">
        <v>1708</v>
      </c>
      <c r="L192" s="836">
        <v>35.25</v>
      </c>
      <c r="M192" s="836">
        <v>35.25</v>
      </c>
      <c r="N192" s="833">
        <v>1</v>
      </c>
      <c r="O192" s="837">
        <v>1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25</v>
      </c>
      <c r="B193" s="833" t="s">
        <v>1448</v>
      </c>
      <c r="C193" s="833" t="s">
        <v>1453</v>
      </c>
      <c r="D193" s="834" t="s">
        <v>2302</v>
      </c>
      <c r="E193" s="835" t="s">
        <v>1481</v>
      </c>
      <c r="F193" s="833" t="s">
        <v>1449</v>
      </c>
      <c r="G193" s="833" t="s">
        <v>1586</v>
      </c>
      <c r="H193" s="833" t="s">
        <v>574</v>
      </c>
      <c r="I193" s="833" t="s">
        <v>1589</v>
      </c>
      <c r="J193" s="833" t="s">
        <v>644</v>
      </c>
      <c r="K193" s="833" t="s">
        <v>1590</v>
      </c>
      <c r="L193" s="836">
        <v>35.25</v>
      </c>
      <c r="M193" s="836">
        <v>246.75</v>
      </c>
      <c r="N193" s="833">
        <v>7</v>
      </c>
      <c r="O193" s="837">
        <v>5.5</v>
      </c>
      <c r="P193" s="836">
        <v>141</v>
      </c>
      <c r="Q193" s="838">
        <v>0.5714285714285714</v>
      </c>
      <c r="R193" s="833">
        <v>4</v>
      </c>
      <c r="S193" s="838">
        <v>0.5714285714285714</v>
      </c>
      <c r="T193" s="837">
        <v>3</v>
      </c>
      <c r="U193" s="839">
        <v>0.54545454545454541</v>
      </c>
    </row>
    <row r="194" spans="1:21" ht="14.45" customHeight="1" x14ac:dyDescent="0.2">
      <c r="A194" s="832">
        <v>25</v>
      </c>
      <c r="B194" s="833" t="s">
        <v>1448</v>
      </c>
      <c r="C194" s="833" t="s">
        <v>1453</v>
      </c>
      <c r="D194" s="834" t="s">
        <v>2302</v>
      </c>
      <c r="E194" s="835" t="s">
        <v>1481</v>
      </c>
      <c r="F194" s="833" t="s">
        <v>1449</v>
      </c>
      <c r="G194" s="833" t="s">
        <v>1586</v>
      </c>
      <c r="H194" s="833" t="s">
        <v>574</v>
      </c>
      <c r="I194" s="833" t="s">
        <v>1810</v>
      </c>
      <c r="J194" s="833" t="s">
        <v>847</v>
      </c>
      <c r="K194" s="833" t="s">
        <v>1811</v>
      </c>
      <c r="L194" s="836">
        <v>35.25</v>
      </c>
      <c r="M194" s="836">
        <v>176.25</v>
      </c>
      <c r="N194" s="833">
        <v>5</v>
      </c>
      <c r="O194" s="837">
        <v>5</v>
      </c>
      <c r="P194" s="836">
        <v>35.25</v>
      </c>
      <c r="Q194" s="838">
        <v>0.2</v>
      </c>
      <c r="R194" s="833">
        <v>1</v>
      </c>
      <c r="S194" s="838">
        <v>0.2</v>
      </c>
      <c r="T194" s="837">
        <v>1</v>
      </c>
      <c r="U194" s="839">
        <v>0.2</v>
      </c>
    </row>
    <row r="195" spans="1:21" ht="14.45" customHeight="1" x14ac:dyDescent="0.2">
      <c r="A195" s="832">
        <v>25</v>
      </c>
      <c r="B195" s="833" t="s">
        <v>1448</v>
      </c>
      <c r="C195" s="833" t="s">
        <v>1453</v>
      </c>
      <c r="D195" s="834" t="s">
        <v>2302</v>
      </c>
      <c r="E195" s="835" t="s">
        <v>1481</v>
      </c>
      <c r="F195" s="833" t="s">
        <v>1449</v>
      </c>
      <c r="G195" s="833" t="s">
        <v>1586</v>
      </c>
      <c r="H195" s="833" t="s">
        <v>574</v>
      </c>
      <c r="I195" s="833" t="s">
        <v>1591</v>
      </c>
      <c r="J195" s="833" t="s">
        <v>644</v>
      </c>
      <c r="K195" s="833" t="s">
        <v>1592</v>
      </c>
      <c r="L195" s="836">
        <v>17.62</v>
      </c>
      <c r="M195" s="836">
        <v>317.16000000000003</v>
      </c>
      <c r="N195" s="833">
        <v>18</v>
      </c>
      <c r="O195" s="837">
        <v>13.5</v>
      </c>
      <c r="P195" s="836">
        <v>158.58000000000001</v>
      </c>
      <c r="Q195" s="838">
        <v>0.5</v>
      </c>
      <c r="R195" s="833">
        <v>9</v>
      </c>
      <c r="S195" s="838">
        <v>0.5</v>
      </c>
      <c r="T195" s="837">
        <v>6.5</v>
      </c>
      <c r="U195" s="839">
        <v>0.48148148148148145</v>
      </c>
    </row>
    <row r="196" spans="1:21" ht="14.45" customHeight="1" x14ac:dyDescent="0.2">
      <c r="A196" s="832">
        <v>25</v>
      </c>
      <c r="B196" s="833" t="s">
        <v>1448</v>
      </c>
      <c r="C196" s="833" t="s">
        <v>1453</v>
      </c>
      <c r="D196" s="834" t="s">
        <v>2302</v>
      </c>
      <c r="E196" s="835" t="s">
        <v>1481</v>
      </c>
      <c r="F196" s="833" t="s">
        <v>1449</v>
      </c>
      <c r="G196" s="833" t="s">
        <v>1709</v>
      </c>
      <c r="H196" s="833" t="s">
        <v>574</v>
      </c>
      <c r="I196" s="833" t="s">
        <v>1710</v>
      </c>
      <c r="J196" s="833" t="s">
        <v>625</v>
      </c>
      <c r="K196" s="833" t="s">
        <v>1711</v>
      </c>
      <c r="L196" s="836">
        <v>127.91</v>
      </c>
      <c r="M196" s="836">
        <v>255.82</v>
      </c>
      <c r="N196" s="833">
        <v>2</v>
      </c>
      <c r="O196" s="837">
        <v>1.5</v>
      </c>
      <c r="P196" s="836">
        <v>127.91</v>
      </c>
      <c r="Q196" s="838">
        <v>0.5</v>
      </c>
      <c r="R196" s="833">
        <v>1</v>
      </c>
      <c r="S196" s="838">
        <v>0.5</v>
      </c>
      <c r="T196" s="837">
        <v>1</v>
      </c>
      <c r="U196" s="839">
        <v>0.66666666666666663</v>
      </c>
    </row>
    <row r="197" spans="1:21" ht="14.45" customHeight="1" x14ac:dyDescent="0.2">
      <c r="A197" s="832">
        <v>25</v>
      </c>
      <c r="B197" s="833" t="s">
        <v>1448</v>
      </c>
      <c r="C197" s="833" t="s">
        <v>1453</v>
      </c>
      <c r="D197" s="834" t="s">
        <v>2302</v>
      </c>
      <c r="E197" s="835" t="s">
        <v>1481</v>
      </c>
      <c r="F197" s="833" t="s">
        <v>1449</v>
      </c>
      <c r="G197" s="833" t="s">
        <v>1526</v>
      </c>
      <c r="H197" s="833" t="s">
        <v>574</v>
      </c>
      <c r="I197" s="833" t="s">
        <v>1622</v>
      </c>
      <c r="J197" s="833" t="s">
        <v>1623</v>
      </c>
      <c r="K197" s="833" t="s">
        <v>1624</v>
      </c>
      <c r="L197" s="836">
        <v>31.32</v>
      </c>
      <c r="M197" s="836">
        <v>31.32</v>
      </c>
      <c r="N197" s="833">
        <v>1</v>
      </c>
      <c r="O197" s="837">
        <v>1</v>
      </c>
      <c r="P197" s="836">
        <v>31.32</v>
      </c>
      <c r="Q197" s="838">
        <v>1</v>
      </c>
      <c r="R197" s="833">
        <v>1</v>
      </c>
      <c r="S197" s="838">
        <v>1</v>
      </c>
      <c r="T197" s="837">
        <v>1</v>
      </c>
      <c r="U197" s="839">
        <v>1</v>
      </c>
    </row>
    <row r="198" spans="1:21" ht="14.45" customHeight="1" x14ac:dyDescent="0.2">
      <c r="A198" s="832">
        <v>25</v>
      </c>
      <c r="B198" s="833" t="s">
        <v>1448</v>
      </c>
      <c r="C198" s="833" t="s">
        <v>1453</v>
      </c>
      <c r="D198" s="834" t="s">
        <v>2302</v>
      </c>
      <c r="E198" s="835" t="s">
        <v>1481</v>
      </c>
      <c r="F198" s="833" t="s">
        <v>1449</v>
      </c>
      <c r="G198" s="833" t="s">
        <v>1526</v>
      </c>
      <c r="H198" s="833" t="s">
        <v>574</v>
      </c>
      <c r="I198" s="833" t="s">
        <v>1812</v>
      </c>
      <c r="J198" s="833" t="s">
        <v>1623</v>
      </c>
      <c r="K198" s="833" t="s">
        <v>1813</v>
      </c>
      <c r="L198" s="836">
        <v>27.23</v>
      </c>
      <c r="M198" s="836">
        <v>27.23</v>
      </c>
      <c r="N198" s="833">
        <v>1</v>
      </c>
      <c r="O198" s="837">
        <v>0.5</v>
      </c>
      <c r="P198" s="836">
        <v>27.23</v>
      </c>
      <c r="Q198" s="838">
        <v>1</v>
      </c>
      <c r="R198" s="833">
        <v>1</v>
      </c>
      <c r="S198" s="838">
        <v>1</v>
      </c>
      <c r="T198" s="837">
        <v>0.5</v>
      </c>
      <c r="U198" s="839">
        <v>1</v>
      </c>
    </row>
    <row r="199" spans="1:21" ht="14.45" customHeight="1" x14ac:dyDescent="0.2">
      <c r="A199" s="832">
        <v>25</v>
      </c>
      <c r="B199" s="833" t="s">
        <v>1448</v>
      </c>
      <c r="C199" s="833" t="s">
        <v>1453</v>
      </c>
      <c r="D199" s="834" t="s">
        <v>2302</v>
      </c>
      <c r="E199" s="835" t="s">
        <v>1481</v>
      </c>
      <c r="F199" s="833" t="s">
        <v>1449</v>
      </c>
      <c r="G199" s="833" t="s">
        <v>1625</v>
      </c>
      <c r="H199" s="833" t="s">
        <v>574</v>
      </c>
      <c r="I199" s="833" t="s">
        <v>1626</v>
      </c>
      <c r="J199" s="833" t="s">
        <v>1627</v>
      </c>
      <c r="K199" s="833" t="s">
        <v>819</v>
      </c>
      <c r="L199" s="836">
        <v>0</v>
      </c>
      <c r="M199" s="836">
        <v>0</v>
      </c>
      <c r="N199" s="833">
        <v>2</v>
      </c>
      <c r="O199" s="837"/>
      <c r="P199" s="836">
        <v>0</v>
      </c>
      <c r="Q199" s="838"/>
      <c r="R199" s="833">
        <v>2</v>
      </c>
      <c r="S199" s="838">
        <v>1</v>
      </c>
      <c r="T199" s="837"/>
      <c r="U199" s="839"/>
    </row>
    <row r="200" spans="1:21" ht="14.45" customHeight="1" x14ac:dyDescent="0.2">
      <c r="A200" s="832">
        <v>25</v>
      </c>
      <c r="B200" s="833" t="s">
        <v>1448</v>
      </c>
      <c r="C200" s="833" t="s">
        <v>1453</v>
      </c>
      <c r="D200" s="834" t="s">
        <v>2302</v>
      </c>
      <c r="E200" s="835" t="s">
        <v>1481</v>
      </c>
      <c r="F200" s="833" t="s">
        <v>1449</v>
      </c>
      <c r="G200" s="833" t="s">
        <v>1502</v>
      </c>
      <c r="H200" s="833" t="s">
        <v>574</v>
      </c>
      <c r="I200" s="833" t="s">
        <v>1814</v>
      </c>
      <c r="J200" s="833" t="s">
        <v>1815</v>
      </c>
      <c r="K200" s="833" t="s">
        <v>1816</v>
      </c>
      <c r="L200" s="836">
        <v>154.36000000000001</v>
      </c>
      <c r="M200" s="836">
        <v>154.36000000000001</v>
      </c>
      <c r="N200" s="833">
        <v>1</v>
      </c>
      <c r="O200" s="837">
        <v>1</v>
      </c>
      <c r="P200" s="836">
        <v>154.36000000000001</v>
      </c>
      <c r="Q200" s="838">
        <v>1</v>
      </c>
      <c r="R200" s="833">
        <v>1</v>
      </c>
      <c r="S200" s="838">
        <v>1</v>
      </c>
      <c r="T200" s="837">
        <v>1</v>
      </c>
      <c r="U200" s="839">
        <v>1</v>
      </c>
    </row>
    <row r="201" spans="1:21" ht="14.45" customHeight="1" x14ac:dyDescent="0.2">
      <c r="A201" s="832">
        <v>25</v>
      </c>
      <c r="B201" s="833" t="s">
        <v>1448</v>
      </c>
      <c r="C201" s="833" t="s">
        <v>1453</v>
      </c>
      <c r="D201" s="834" t="s">
        <v>2302</v>
      </c>
      <c r="E201" s="835" t="s">
        <v>1481</v>
      </c>
      <c r="F201" s="833" t="s">
        <v>1449</v>
      </c>
      <c r="G201" s="833" t="s">
        <v>1502</v>
      </c>
      <c r="H201" s="833" t="s">
        <v>611</v>
      </c>
      <c r="I201" s="833" t="s">
        <v>1298</v>
      </c>
      <c r="J201" s="833" t="s">
        <v>1016</v>
      </c>
      <c r="K201" s="833" t="s">
        <v>1299</v>
      </c>
      <c r="L201" s="836">
        <v>154.36000000000001</v>
      </c>
      <c r="M201" s="836">
        <v>34576.64000000005</v>
      </c>
      <c r="N201" s="833">
        <v>224</v>
      </c>
      <c r="O201" s="837">
        <v>200.5</v>
      </c>
      <c r="P201" s="836">
        <v>19449.360000000033</v>
      </c>
      <c r="Q201" s="838">
        <v>0.56250000000000011</v>
      </c>
      <c r="R201" s="833">
        <v>126</v>
      </c>
      <c r="S201" s="838">
        <v>0.5625</v>
      </c>
      <c r="T201" s="837">
        <v>109.5</v>
      </c>
      <c r="U201" s="839">
        <v>0.54613466334164584</v>
      </c>
    </row>
    <row r="202" spans="1:21" ht="14.45" customHeight="1" x14ac:dyDescent="0.2">
      <c r="A202" s="832">
        <v>25</v>
      </c>
      <c r="B202" s="833" t="s">
        <v>1448</v>
      </c>
      <c r="C202" s="833" t="s">
        <v>1453</v>
      </c>
      <c r="D202" s="834" t="s">
        <v>2302</v>
      </c>
      <c r="E202" s="835" t="s">
        <v>1481</v>
      </c>
      <c r="F202" s="833" t="s">
        <v>1449</v>
      </c>
      <c r="G202" s="833" t="s">
        <v>1502</v>
      </c>
      <c r="H202" s="833" t="s">
        <v>611</v>
      </c>
      <c r="I202" s="833" t="s">
        <v>1442</v>
      </c>
      <c r="J202" s="833" t="s">
        <v>1443</v>
      </c>
      <c r="K202" s="833" t="s">
        <v>1444</v>
      </c>
      <c r="L202" s="836">
        <v>149.52000000000001</v>
      </c>
      <c r="M202" s="836">
        <v>299.04000000000002</v>
      </c>
      <c r="N202" s="833">
        <v>2</v>
      </c>
      <c r="O202" s="837">
        <v>2</v>
      </c>
      <c r="P202" s="836">
        <v>149.52000000000001</v>
      </c>
      <c r="Q202" s="838">
        <v>0.5</v>
      </c>
      <c r="R202" s="833">
        <v>1</v>
      </c>
      <c r="S202" s="838">
        <v>0.5</v>
      </c>
      <c r="T202" s="837">
        <v>1</v>
      </c>
      <c r="U202" s="839">
        <v>0.5</v>
      </c>
    </row>
    <row r="203" spans="1:21" ht="14.45" customHeight="1" x14ac:dyDescent="0.2">
      <c r="A203" s="832">
        <v>25</v>
      </c>
      <c r="B203" s="833" t="s">
        <v>1448</v>
      </c>
      <c r="C203" s="833" t="s">
        <v>1453</v>
      </c>
      <c r="D203" s="834" t="s">
        <v>2302</v>
      </c>
      <c r="E203" s="835" t="s">
        <v>1481</v>
      </c>
      <c r="F203" s="833" t="s">
        <v>1449</v>
      </c>
      <c r="G203" s="833" t="s">
        <v>1631</v>
      </c>
      <c r="H203" s="833" t="s">
        <v>574</v>
      </c>
      <c r="I203" s="833" t="s">
        <v>1632</v>
      </c>
      <c r="J203" s="833" t="s">
        <v>822</v>
      </c>
      <c r="K203" s="833" t="s">
        <v>823</v>
      </c>
      <c r="L203" s="836">
        <v>107.27</v>
      </c>
      <c r="M203" s="836">
        <v>107.27</v>
      </c>
      <c r="N203" s="833">
        <v>1</v>
      </c>
      <c r="O203" s="837">
        <v>1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5" customHeight="1" x14ac:dyDescent="0.2">
      <c r="A204" s="832">
        <v>25</v>
      </c>
      <c r="B204" s="833" t="s">
        <v>1448</v>
      </c>
      <c r="C204" s="833" t="s">
        <v>1453</v>
      </c>
      <c r="D204" s="834" t="s">
        <v>2302</v>
      </c>
      <c r="E204" s="835" t="s">
        <v>1481</v>
      </c>
      <c r="F204" s="833" t="s">
        <v>1450</v>
      </c>
      <c r="G204" s="833" t="s">
        <v>1634</v>
      </c>
      <c r="H204" s="833" t="s">
        <v>574</v>
      </c>
      <c r="I204" s="833" t="s">
        <v>1817</v>
      </c>
      <c r="J204" s="833" t="s">
        <v>1636</v>
      </c>
      <c r="K204" s="833"/>
      <c r="L204" s="836">
        <v>0</v>
      </c>
      <c r="M204" s="836">
        <v>0</v>
      </c>
      <c r="N204" s="833">
        <v>1</v>
      </c>
      <c r="O204" s="837">
        <v>1</v>
      </c>
      <c r="P204" s="836">
        <v>0</v>
      </c>
      <c r="Q204" s="838"/>
      <c r="R204" s="833">
        <v>1</v>
      </c>
      <c r="S204" s="838">
        <v>1</v>
      </c>
      <c r="T204" s="837">
        <v>1</v>
      </c>
      <c r="U204" s="839">
        <v>1</v>
      </c>
    </row>
    <row r="205" spans="1:21" ht="14.45" customHeight="1" x14ac:dyDescent="0.2">
      <c r="A205" s="832">
        <v>25</v>
      </c>
      <c r="B205" s="833" t="s">
        <v>1448</v>
      </c>
      <c r="C205" s="833" t="s">
        <v>1453</v>
      </c>
      <c r="D205" s="834" t="s">
        <v>2302</v>
      </c>
      <c r="E205" s="835" t="s">
        <v>1484</v>
      </c>
      <c r="F205" s="833" t="s">
        <v>1449</v>
      </c>
      <c r="G205" s="833" t="s">
        <v>1818</v>
      </c>
      <c r="H205" s="833" t="s">
        <v>611</v>
      </c>
      <c r="I205" s="833" t="s">
        <v>1819</v>
      </c>
      <c r="J205" s="833" t="s">
        <v>1820</v>
      </c>
      <c r="K205" s="833" t="s">
        <v>1821</v>
      </c>
      <c r="L205" s="836">
        <v>129.75</v>
      </c>
      <c r="M205" s="836">
        <v>129.75</v>
      </c>
      <c r="N205" s="833">
        <v>1</v>
      </c>
      <c r="O205" s="837">
        <v>0.5</v>
      </c>
      <c r="P205" s="836">
        <v>129.75</v>
      </c>
      <c r="Q205" s="838">
        <v>1</v>
      </c>
      <c r="R205" s="833">
        <v>1</v>
      </c>
      <c r="S205" s="838">
        <v>1</v>
      </c>
      <c r="T205" s="837">
        <v>0.5</v>
      </c>
      <c r="U205" s="839">
        <v>1</v>
      </c>
    </row>
    <row r="206" spans="1:21" ht="14.45" customHeight="1" x14ac:dyDescent="0.2">
      <c r="A206" s="832">
        <v>25</v>
      </c>
      <c r="B206" s="833" t="s">
        <v>1448</v>
      </c>
      <c r="C206" s="833" t="s">
        <v>1453</v>
      </c>
      <c r="D206" s="834" t="s">
        <v>2302</v>
      </c>
      <c r="E206" s="835" t="s">
        <v>1484</v>
      </c>
      <c r="F206" s="833" t="s">
        <v>1449</v>
      </c>
      <c r="G206" s="833" t="s">
        <v>1511</v>
      </c>
      <c r="H206" s="833" t="s">
        <v>611</v>
      </c>
      <c r="I206" s="833" t="s">
        <v>1304</v>
      </c>
      <c r="J206" s="833" t="s">
        <v>1305</v>
      </c>
      <c r="K206" s="833" t="s">
        <v>659</v>
      </c>
      <c r="L206" s="836">
        <v>170.52</v>
      </c>
      <c r="M206" s="836">
        <v>170.52</v>
      </c>
      <c r="N206" s="833">
        <v>1</v>
      </c>
      <c r="O206" s="837">
        <v>0.5</v>
      </c>
      <c r="P206" s="836"/>
      <c r="Q206" s="838">
        <v>0</v>
      </c>
      <c r="R206" s="833"/>
      <c r="S206" s="838">
        <v>0</v>
      </c>
      <c r="T206" s="837"/>
      <c r="U206" s="839">
        <v>0</v>
      </c>
    </row>
    <row r="207" spans="1:21" ht="14.45" customHeight="1" x14ac:dyDescent="0.2">
      <c r="A207" s="832">
        <v>25</v>
      </c>
      <c r="B207" s="833" t="s">
        <v>1448</v>
      </c>
      <c r="C207" s="833" t="s">
        <v>1453</v>
      </c>
      <c r="D207" s="834" t="s">
        <v>2302</v>
      </c>
      <c r="E207" s="835" t="s">
        <v>1484</v>
      </c>
      <c r="F207" s="833" t="s">
        <v>1449</v>
      </c>
      <c r="G207" s="833" t="s">
        <v>1658</v>
      </c>
      <c r="H207" s="833" t="s">
        <v>574</v>
      </c>
      <c r="I207" s="833" t="s">
        <v>1822</v>
      </c>
      <c r="J207" s="833" t="s">
        <v>1823</v>
      </c>
      <c r="K207" s="833" t="s">
        <v>1824</v>
      </c>
      <c r="L207" s="836">
        <v>70.48</v>
      </c>
      <c r="M207" s="836">
        <v>70.48</v>
      </c>
      <c r="N207" s="833">
        <v>1</v>
      </c>
      <c r="O207" s="837">
        <v>1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5" customHeight="1" x14ac:dyDescent="0.2">
      <c r="A208" s="832">
        <v>25</v>
      </c>
      <c r="B208" s="833" t="s">
        <v>1448</v>
      </c>
      <c r="C208" s="833" t="s">
        <v>1453</v>
      </c>
      <c r="D208" s="834" t="s">
        <v>2302</v>
      </c>
      <c r="E208" s="835" t="s">
        <v>1484</v>
      </c>
      <c r="F208" s="833" t="s">
        <v>1449</v>
      </c>
      <c r="G208" s="833" t="s">
        <v>1658</v>
      </c>
      <c r="H208" s="833" t="s">
        <v>574</v>
      </c>
      <c r="I208" s="833" t="s">
        <v>1662</v>
      </c>
      <c r="J208" s="833" t="s">
        <v>685</v>
      </c>
      <c r="K208" s="833" t="s">
        <v>1663</v>
      </c>
      <c r="L208" s="836">
        <v>46.99</v>
      </c>
      <c r="M208" s="836">
        <v>46.99</v>
      </c>
      <c r="N208" s="833">
        <v>1</v>
      </c>
      <c r="O208" s="837">
        <v>1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25</v>
      </c>
      <c r="B209" s="833" t="s">
        <v>1448</v>
      </c>
      <c r="C209" s="833" t="s">
        <v>1453</v>
      </c>
      <c r="D209" s="834" t="s">
        <v>2302</v>
      </c>
      <c r="E209" s="835" t="s">
        <v>1484</v>
      </c>
      <c r="F209" s="833" t="s">
        <v>1449</v>
      </c>
      <c r="G209" s="833" t="s">
        <v>1680</v>
      </c>
      <c r="H209" s="833" t="s">
        <v>574</v>
      </c>
      <c r="I209" s="833" t="s">
        <v>1681</v>
      </c>
      <c r="J209" s="833" t="s">
        <v>1682</v>
      </c>
      <c r="K209" s="833" t="s">
        <v>1683</v>
      </c>
      <c r="L209" s="836">
        <v>121.07</v>
      </c>
      <c r="M209" s="836">
        <v>121.07</v>
      </c>
      <c r="N209" s="833">
        <v>1</v>
      </c>
      <c r="O209" s="837">
        <v>1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5" customHeight="1" x14ac:dyDescent="0.2">
      <c r="A210" s="832">
        <v>25</v>
      </c>
      <c r="B210" s="833" t="s">
        <v>1448</v>
      </c>
      <c r="C210" s="833" t="s">
        <v>1453</v>
      </c>
      <c r="D210" s="834" t="s">
        <v>2302</v>
      </c>
      <c r="E210" s="835" t="s">
        <v>1484</v>
      </c>
      <c r="F210" s="833" t="s">
        <v>1449</v>
      </c>
      <c r="G210" s="833" t="s">
        <v>1825</v>
      </c>
      <c r="H210" s="833" t="s">
        <v>574</v>
      </c>
      <c r="I210" s="833" t="s">
        <v>1826</v>
      </c>
      <c r="J210" s="833" t="s">
        <v>765</v>
      </c>
      <c r="K210" s="833" t="s">
        <v>766</v>
      </c>
      <c r="L210" s="836">
        <v>35.25</v>
      </c>
      <c r="M210" s="836">
        <v>35.25</v>
      </c>
      <c r="N210" s="833">
        <v>1</v>
      </c>
      <c r="O210" s="837">
        <v>1</v>
      </c>
      <c r="P210" s="836">
        <v>35.25</v>
      </c>
      <c r="Q210" s="838">
        <v>1</v>
      </c>
      <c r="R210" s="833">
        <v>1</v>
      </c>
      <c r="S210" s="838">
        <v>1</v>
      </c>
      <c r="T210" s="837">
        <v>1</v>
      </c>
      <c r="U210" s="839">
        <v>1</v>
      </c>
    </row>
    <row r="211" spans="1:21" ht="14.45" customHeight="1" x14ac:dyDescent="0.2">
      <c r="A211" s="832">
        <v>25</v>
      </c>
      <c r="B211" s="833" t="s">
        <v>1448</v>
      </c>
      <c r="C211" s="833" t="s">
        <v>1453</v>
      </c>
      <c r="D211" s="834" t="s">
        <v>2302</v>
      </c>
      <c r="E211" s="835" t="s">
        <v>1484</v>
      </c>
      <c r="F211" s="833" t="s">
        <v>1449</v>
      </c>
      <c r="G211" s="833" t="s">
        <v>1519</v>
      </c>
      <c r="H211" s="833" t="s">
        <v>574</v>
      </c>
      <c r="I211" s="833" t="s">
        <v>1520</v>
      </c>
      <c r="J211" s="833" t="s">
        <v>1054</v>
      </c>
      <c r="K211" s="833" t="s">
        <v>1521</v>
      </c>
      <c r="L211" s="836">
        <v>42.14</v>
      </c>
      <c r="M211" s="836">
        <v>42.14</v>
      </c>
      <c r="N211" s="833">
        <v>1</v>
      </c>
      <c r="O211" s="837">
        <v>0.5</v>
      </c>
      <c r="P211" s="836"/>
      <c r="Q211" s="838">
        <v>0</v>
      </c>
      <c r="R211" s="833"/>
      <c r="S211" s="838">
        <v>0</v>
      </c>
      <c r="T211" s="837"/>
      <c r="U211" s="839">
        <v>0</v>
      </c>
    </row>
    <row r="212" spans="1:21" ht="14.45" customHeight="1" x14ac:dyDescent="0.2">
      <c r="A212" s="832">
        <v>25</v>
      </c>
      <c r="B212" s="833" t="s">
        <v>1448</v>
      </c>
      <c r="C212" s="833" t="s">
        <v>1453</v>
      </c>
      <c r="D212" s="834" t="s">
        <v>2302</v>
      </c>
      <c r="E212" s="835" t="s">
        <v>1484</v>
      </c>
      <c r="F212" s="833" t="s">
        <v>1449</v>
      </c>
      <c r="G212" s="833" t="s">
        <v>1503</v>
      </c>
      <c r="H212" s="833" t="s">
        <v>574</v>
      </c>
      <c r="I212" s="833" t="s">
        <v>1504</v>
      </c>
      <c r="J212" s="833" t="s">
        <v>1505</v>
      </c>
      <c r="K212" s="833" t="s">
        <v>1506</v>
      </c>
      <c r="L212" s="836">
        <v>132.97999999999999</v>
      </c>
      <c r="M212" s="836">
        <v>1462.78</v>
      </c>
      <c r="N212" s="833">
        <v>11</v>
      </c>
      <c r="O212" s="837">
        <v>9.5</v>
      </c>
      <c r="P212" s="836">
        <v>797.88</v>
      </c>
      <c r="Q212" s="838">
        <v>0.54545454545454541</v>
      </c>
      <c r="R212" s="833">
        <v>6</v>
      </c>
      <c r="S212" s="838">
        <v>0.54545454545454541</v>
      </c>
      <c r="T212" s="837">
        <v>5.5</v>
      </c>
      <c r="U212" s="839">
        <v>0.57894736842105265</v>
      </c>
    </row>
    <row r="213" spans="1:21" ht="14.45" customHeight="1" x14ac:dyDescent="0.2">
      <c r="A213" s="832">
        <v>25</v>
      </c>
      <c r="B213" s="833" t="s">
        <v>1448</v>
      </c>
      <c r="C213" s="833" t="s">
        <v>1453</v>
      </c>
      <c r="D213" s="834" t="s">
        <v>2302</v>
      </c>
      <c r="E213" s="835" t="s">
        <v>1484</v>
      </c>
      <c r="F213" s="833" t="s">
        <v>1449</v>
      </c>
      <c r="G213" s="833" t="s">
        <v>1827</v>
      </c>
      <c r="H213" s="833" t="s">
        <v>574</v>
      </c>
      <c r="I213" s="833" t="s">
        <v>1828</v>
      </c>
      <c r="J213" s="833" t="s">
        <v>1074</v>
      </c>
      <c r="K213" s="833" t="s">
        <v>1829</v>
      </c>
      <c r="L213" s="836">
        <v>61.97</v>
      </c>
      <c r="M213" s="836">
        <v>61.97</v>
      </c>
      <c r="N213" s="833">
        <v>1</v>
      </c>
      <c r="O213" s="837">
        <v>1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5" customHeight="1" x14ac:dyDescent="0.2">
      <c r="A214" s="832">
        <v>25</v>
      </c>
      <c r="B214" s="833" t="s">
        <v>1448</v>
      </c>
      <c r="C214" s="833" t="s">
        <v>1453</v>
      </c>
      <c r="D214" s="834" t="s">
        <v>2302</v>
      </c>
      <c r="E214" s="835" t="s">
        <v>1484</v>
      </c>
      <c r="F214" s="833" t="s">
        <v>1449</v>
      </c>
      <c r="G214" s="833" t="s">
        <v>1760</v>
      </c>
      <c r="H214" s="833" t="s">
        <v>574</v>
      </c>
      <c r="I214" s="833" t="s">
        <v>1830</v>
      </c>
      <c r="J214" s="833" t="s">
        <v>633</v>
      </c>
      <c r="K214" s="833" t="s">
        <v>1831</v>
      </c>
      <c r="L214" s="836">
        <v>31.65</v>
      </c>
      <c r="M214" s="836">
        <v>31.65</v>
      </c>
      <c r="N214" s="833">
        <v>1</v>
      </c>
      <c r="O214" s="837">
        <v>1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25</v>
      </c>
      <c r="B215" s="833" t="s">
        <v>1448</v>
      </c>
      <c r="C215" s="833" t="s">
        <v>1453</v>
      </c>
      <c r="D215" s="834" t="s">
        <v>2302</v>
      </c>
      <c r="E215" s="835" t="s">
        <v>1484</v>
      </c>
      <c r="F215" s="833" t="s">
        <v>1449</v>
      </c>
      <c r="G215" s="833" t="s">
        <v>1760</v>
      </c>
      <c r="H215" s="833" t="s">
        <v>574</v>
      </c>
      <c r="I215" s="833" t="s">
        <v>1761</v>
      </c>
      <c r="J215" s="833" t="s">
        <v>633</v>
      </c>
      <c r="K215" s="833" t="s">
        <v>1762</v>
      </c>
      <c r="L215" s="836">
        <v>10.55</v>
      </c>
      <c r="M215" s="836">
        <v>10.55</v>
      </c>
      <c r="N215" s="833">
        <v>1</v>
      </c>
      <c r="O215" s="837">
        <v>0.5</v>
      </c>
      <c r="P215" s="836"/>
      <c r="Q215" s="838">
        <v>0</v>
      </c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25</v>
      </c>
      <c r="B216" s="833" t="s">
        <v>1448</v>
      </c>
      <c r="C216" s="833" t="s">
        <v>1453</v>
      </c>
      <c r="D216" s="834" t="s">
        <v>2302</v>
      </c>
      <c r="E216" s="835" t="s">
        <v>1484</v>
      </c>
      <c r="F216" s="833" t="s">
        <v>1449</v>
      </c>
      <c r="G216" s="833" t="s">
        <v>1574</v>
      </c>
      <c r="H216" s="833" t="s">
        <v>574</v>
      </c>
      <c r="I216" s="833" t="s">
        <v>1575</v>
      </c>
      <c r="J216" s="833" t="s">
        <v>1576</v>
      </c>
      <c r="K216" s="833" t="s">
        <v>1577</v>
      </c>
      <c r="L216" s="836">
        <v>53.57</v>
      </c>
      <c r="M216" s="836">
        <v>53.57</v>
      </c>
      <c r="N216" s="833">
        <v>1</v>
      </c>
      <c r="O216" s="837">
        <v>1</v>
      </c>
      <c r="P216" s="836">
        <v>53.57</v>
      </c>
      <c r="Q216" s="838">
        <v>1</v>
      </c>
      <c r="R216" s="833">
        <v>1</v>
      </c>
      <c r="S216" s="838">
        <v>1</v>
      </c>
      <c r="T216" s="837">
        <v>1</v>
      </c>
      <c r="U216" s="839">
        <v>1</v>
      </c>
    </row>
    <row r="217" spans="1:21" ht="14.45" customHeight="1" x14ac:dyDescent="0.2">
      <c r="A217" s="832">
        <v>25</v>
      </c>
      <c r="B217" s="833" t="s">
        <v>1448</v>
      </c>
      <c r="C217" s="833" t="s">
        <v>1453</v>
      </c>
      <c r="D217" s="834" t="s">
        <v>2302</v>
      </c>
      <c r="E217" s="835" t="s">
        <v>1484</v>
      </c>
      <c r="F217" s="833" t="s">
        <v>1449</v>
      </c>
      <c r="G217" s="833" t="s">
        <v>1578</v>
      </c>
      <c r="H217" s="833" t="s">
        <v>574</v>
      </c>
      <c r="I217" s="833" t="s">
        <v>1579</v>
      </c>
      <c r="J217" s="833" t="s">
        <v>1052</v>
      </c>
      <c r="K217" s="833" t="s">
        <v>1580</v>
      </c>
      <c r="L217" s="836">
        <v>34.19</v>
      </c>
      <c r="M217" s="836">
        <v>34.19</v>
      </c>
      <c r="N217" s="833">
        <v>1</v>
      </c>
      <c r="O217" s="837">
        <v>0.5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25</v>
      </c>
      <c r="B218" s="833" t="s">
        <v>1448</v>
      </c>
      <c r="C218" s="833" t="s">
        <v>1453</v>
      </c>
      <c r="D218" s="834" t="s">
        <v>2302</v>
      </c>
      <c r="E218" s="835" t="s">
        <v>1484</v>
      </c>
      <c r="F218" s="833" t="s">
        <v>1449</v>
      </c>
      <c r="G218" s="833" t="s">
        <v>1581</v>
      </c>
      <c r="H218" s="833" t="s">
        <v>611</v>
      </c>
      <c r="I218" s="833" t="s">
        <v>1414</v>
      </c>
      <c r="J218" s="833" t="s">
        <v>1415</v>
      </c>
      <c r="K218" s="833" t="s">
        <v>1416</v>
      </c>
      <c r="L218" s="836">
        <v>141.25</v>
      </c>
      <c r="M218" s="836">
        <v>141.25</v>
      </c>
      <c r="N218" s="833">
        <v>1</v>
      </c>
      <c r="O218" s="837">
        <v>1</v>
      </c>
      <c r="P218" s="836"/>
      <c r="Q218" s="838">
        <v>0</v>
      </c>
      <c r="R218" s="833"/>
      <c r="S218" s="838">
        <v>0</v>
      </c>
      <c r="T218" s="837"/>
      <c r="U218" s="839">
        <v>0</v>
      </c>
    </row>
    <row r="219" spans="1:21" ht="14.45" customHeight="1" x14ac:dyDescent="0.2">
      <c r="A219" s="832">
        <v>25</v>
      </c>
      <c r="B219" s="833" t="s">
        <v>1448</v>
      </c>
      <c r="C219" s="833" t="s">
        <v>1453</v>
      </c>
      <c r="D219" s="834" t="s">
        <v>2302</v>
      </c>
      <c r="E219" s="835" t="s">
        <v>1484</v>
      </c>
      <c r="F219" s="833" t="s">
        <v>1449</v>
      </c>
      <c r="G219" s="833" t="s">
        <v>1585</v>
      </c>
      <c r="H219" s="833" t="s">
        <v>611</v>
      </c>
      <c r="I219" s="833" t="s">
        <v>1234</v>
      </c>
      <c r="J219" s="833" t="s">
        <v>729</v>
      </c>
      <c r="K219" s="833" t="s">
        <v>1235</v>
      </c>
      <c r="L219" s="836">
        <v>368.16</v>
      </c>
      <c r="M219" s="836">
        <v>736.32</v>
      </c>
      <c r="N219" s="833">
        <v>2</v>
      </c>
      <c r="O219" s="837">
        <v>0.5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25</v>
      </c>
      <c r="B220" s="833" t="s">
        <v>1448</v>
      </c>
      <c r="C220" s="833" t="s">
        <v>1453</v>
      </c>
      <c r="D220" s="834" t="s">
        <v>2302</v>
      </c>
      <c r="E220" s="835" t="s">
        <v>1484</v>
      </c>
      <c r="F220" s="833" t="s">
        <v>1449</v>
      </c>
      <c r="G220" s="833" t="s">
        <v>1585</v>
      </c>
      <c r="H220" s="833" t="s">
        <v>611</v>
      </c>
      <c r="I220" s="833" t="s">
        <v>1236</v>
      </c>
      <c r="J220" s="833" t="s">
        <v>729</v>
      </c>
      <c r="K220" s="833" t="s">
        <v>1237</v>
      </c>
      <c r="L220" s="836">
        <v>736.33</v>
      </c>
      <c r="M220" s="836">
        <v>736.33</v>
      </c>
      <c r="N220" s="833">
        <v>1</v>
      </c>
      <c r="O220" s="837">
        <v>1</v>
      </c>
      <c r="P220" s="836">
        <v>736.33</v>
      </c>
      <c r="Q220" s="838">
        <v>1</v>
      </c>
      <c r="R220" s="833">
        <v>1</v>
      </c>
      <c r="S220" s="838">
        <v>1</v>
      </c>
      <c r="T220" s="837">
        <v>1</v>
      </c>
      <c r="U220" s="839">
        <v>1</v>
      </c>
    </row>
    <row r="221" spans="1:21" ht="14.45" customHeight="1" x14ac:dyDescent="0.2">
      <c r="A221" s="832">
        <v>25</v>
      </c>
      <c r="B221" s="833" t="s">
        <v>1448</v>
      </c>
      <c r="C221" s="833" t="s">
        <v>1453</v>
      </c>
      <c r="D221" s="834" t="s">
        <v>2302</v>
      </c>
      <c r="E221" s="835" t="s">
        <v>1484</v>
      </c>
      <c r="F221" s="833" t="s">
        <v>1449</v>
      </c>
      <c r="G221" s="833" t="s">
        <v>1586</v>
      </c>
      <c r="H221" s="833" t="s">
        <v>574</v>
      </c>
      <c r="I221" s="833" t="s">
        <v>1589</v>
      </c>
      <c r="J221" s="833" t="s">
        <v>644</v>
      </c>
      <c r="K221" s="833" t="s">
        <v>1590</v>
      </c>
      <c r="L221" s="836">
        <v>35.25</v>
      </c>
      <c r="M221" s="836">
        <v>35.25</v>
      </c>
      <c r="N221" s="833">
        <v>1</v>
      </c>
      <c r="O221" s="837">
        <v>1</v>
      </c>
      <c r="P221" s="836">
        <v>35.25</v>
      </c>
      <c r="Q221" s="838">
        <v>1</v>
      </c>
      <c r="R221" s="833">
        <v>1</v>
      </c>
      <c r="S221" s="838">
        <v>1</v>
      </c>
      <c r="T221" s="837">
        <v>1</v>
      </c>
      <c r="U221" s="839">
        <v>1</v>
      </c>
    </row>
    <row r="222" spans="1:21" ht="14.45" customHeight="1" x14ac:dyDescent="0.2">
      <c r="A222" s="832">
        <v>25</v>
      </c>
      <c r="B222" s="833" t="s">
        <v>1448</v>
      </c>
      <c r="C222" s="833" t="s">
        <v>1453</v>
      </c>
      <c r="D222" s="834" t="s">
        <v>2302</v>
      </c>
      <c r="E222" s="835" t="s">
        <v>1484</v>
      </c>
      <c r="F222" s="833" t="s">
        <v>1449</v>
      </c>
      <c r="G222" s="833" t="s">
        <v>1586</v>
      </c>
      <c r="H222" s="833" t="s">
        <v>574</v>
      </c>
      <c r="I222" s="833" t="s">
        <v>1591</v>
      </c>
      <c r="J222" s="833" t="s">
        <v>644</v>
      </c>
      <c r="K222" s="833" t="s">
        <v>1592</v>
      </c>
      <c r="L222" s="836">
        <v>17.62</v>
      </c>
      <c r="M222" s="836">
        <v>599.08000000000004</v>
      </c>
      <c r="N222" s="833">
        <v>34</v>
      </c>
      <c r="O222" s="837">
        <v>21.5</v>
      </c>
      <c r="P222" s="836">
        <v>176.20000000000002</v>
      </c>
      <c r="Q222" s="838">
        <v>0.29411764705882354</v>
      </c>
      <c r="R222" s="833">
        <v>10</v>
      </c>
      <c r="S222" s="838">
        <v>0.29411764705882354</v>
      </c>
      <c r="T222" s="837">
        <v>7.5</v>
      </c>
      <c r="U222" s="839">
        <v>0.34883720930232559</v>
      </c>
    </row>
    <row r="223" spans="1:21" ht="14.45" customHeight="1" x14ac:dyDescent="0.2">
      <c r="A223" s="832">
        <v>25</v>
      </c>
      <c r="B223" s="833" t="s">
        <v>1448</v>
      </c>
      <c r="C223" s="833" t="s">
        <v>1453</v>
      </c>
      <c r="D223" s="834" t="s">
        <v>2302</v>
      </c>
      <c r="E223" s="835" t="s">
        <v>1484</v>
      </c>
      <c r="F223" s="833" t="s">
        <v>1449</v>
      </c>
      <c r="G223" s="833" t="s">
        <v>1586</v>
      </c>
      <c r="H223" s="833" t="s">
        <v>574</v>
      </c>
      <c r="I223" s="833" t="s">
        <v>1832</v>
      </c>
      <c r="J223" s="833" t="s">
        <v>644</v>
      </c>
      <c r="K223" s="833" t="s">
        <v>1833</v>
      </c>
      <c r="L223" s="836">
        <v>17.62</v>
      </c>
      <c r="M223" s="836">
        <v>52.86</v>
      </c>
      <c r="N223" s="833">
        <v>3</v>
      </c>
      <c r="O223" s="837">
        <v>3</v>
      </c>
      <c r="P223" s="836">
        <v>17.62</v>
      </c>
      <c r="Q223" s="838">
        <v>0.33333333333333337</v>
      </c>
      <c r="R223" s="833">
        <v>1</v>
      </c>
      <c r="S223" s="838">
        <v>0.33333333333333331</v>
      </c>
      <c r="T223" s="837">
        <v>1</v>
      </c>
      <c r="U223" s="839">
        <v>0.33333333333333331</v>
      </c>
    </row>
    <row r="224" spans="1:21" ht="14.45" customHeight="1" x14ac:dyDescent="0.2">
      <c r="A224" s="832">
        <v>25</v>
      </c>
      <c r="B224" s="833" t="s">
        <v>1448</v>
      </c>
      <c r="C224" s="833" t="s">
        <v>1453</v>
      </c>
      <c r="D224" s="834" t="s">
        <v>2302</v>
      </c>
      <c r="E224" s="835" t="s">
        <v>1484</v>
      </c>
      <c r="F224" s="833" t="s">
        <v>1449</v>
      </c>
      <c r="G224" s="833" t="s">
        <v>1507</v>
      </c>
      <c r="H224" s="833" t="s">
        <v>574</v>
      </c>
      <c r="I224" s="833" t="s">
        <v>1595</v>
      </c>
      <c r="J224" s="833" t="s">
        <v>746</v>
      </c>
      <c r="K224" s="833" t="s">
        <v>1596</v>
      </c>
      <c r="L224" s="836">
        <v>32.25</v>
      </c>
      <c r="M224" s="836">
        <v>96.75</v>
      </c>
      <c r="N224" s="833">
        <v>3</v>
      </c>
      <c r="O224" s="837">
        <v>2</v>
      </c>
      <c r="P224" s="836">
        <v>64.5</v>
      </c>
      <c r="Q224" s="838">
        <v>0.66666666666666663</v>
      </c>
      <c r="R224" s="833">
        <v>2</v>
      </c>
      <c r="S224" s="838">
        <v>0.66666666666666663</v>
      </c>
      <c r="T224" s="837">
        <v>1.5</v>
      </c>
      <c r="U224" s="839">
        <v>0.75</v>
      </c>
    </row>
    <row r="225" spans="1:21" ht="14.45" customHeight="1" x14ac:dyDescent="0.2">
      <c r="A225" s="832">
        <v>25</v>
      </c>
      <c r="B225" s="833" t="s">
        <v>1448</v>
      </c>
      <c r="C225" s="833" t="s">
        <v>1453</v>
      </c>
      <c r="D225" s="834" t="s">
        <v>2302</v>
      </c>
      <c r="E225" s="835" t="s">
        <v>1484</v>
      </c>
      <c r="F225" s="833" t="s">
        <v>1449</v>
      </c>
      <c r="G225" s="833" t="s">
        <v>1709</v>
      </c>
      <c r="H225" s="833" t="s">
        <v>574</v>
      </c>
      <c r="I225" s="833" t="s">
        <v>1710</v>
      </c>
      <c r="J225" s="833" t="s">
        <v>625</v>
      </c>
      <c r="K225" s="833" t="s">
        <v>1711</v>
      </c>
      <c r="L225" s="836">
        <v>127.91</v>
      </c>
      <c r="M225" s="836">
        <v>127.91</v>
      </c>
      <c r="N225" s="833">
        <v>1</v>
      </c>
      <c r="O225" s="837">
        <v>1</v>
      </c>
      <c r="P225" s="836">
        <v>127.91</v>
      </c>
      <c r="Q225" s="838">
        <v>1</v>
      </c>
      <c r="R225" s="833">
        <v>1</v>
      </c>
      <c r="S225" s="838">
        <v>1</v>
      </c>
      <c r="T225" s="837">
        <v>1</v>
      </c>
      <c r="U225" s="839">
        <v>1</v>
      </c>
    </row>
    <row r="226" spans="1:21" ht="14.45" customHeight="1" x14ac:dyDescent="0.2">
      <c r="A226" s="832">
        <v>25</v>
      </c>
      <c r="B226" s="833" t="s">
        <v>1448</v>
      </c>
      <c r="C226" s="833" t="s">
        <v>1453</v>
      </c>
      <c r="D226" s="834" t="s">
        <v>2302</v>
      </c>
      <c r="E226" s="835" t="s">
        <v>1484</v>
      </c>
      <c r="F226" s="833" t="s">
        <v>1449</v>
      </c>
      <c r="G226" s="833" t="s">
        <v>1510</v>
      </c>
      <c r="H226" s="833" t="s">
        <v>611</v>
      </c>
      <c r="I226" s="833" t="s">
        <v>1372</v>
      </c>
      <c r="J226" s="833" t="s">
        <v>850</v>
      </c>
      <c r="K226" s="833" t="s">
        <v>852</v>
      </c>
      <c r="L226" s="836">
        <v>0</v>
      </c>
      <c r="M226" s="836">
        <v>0</v>
      </c>
      <c r="N226" s="833">
        <v>8</v>
      </c>
      <c r="O226" s="837">
        <v>7</v>
      </c>
      <c r="P226" s="836">
        <v>0</v>
      </c>
      <c r="Q226" s="838"/>
      <c r="R226" s="833">
        <v>2</v>
      </c>
      <c r="S226" s="838">
        <v>0.25</v>
      </c>
      <c r="T226" s="837">
        <v>1.5</v>
      </c>
      <c r="U226" s="839">
        <v>0.21428571428571427</v>
      </c>
    </row>
    <row r="227" spans="1:21" ht="14.45" customHeight="1" x14ac:dyDescent="0.2">
      <c r="A227" s="832">
        <v>25</v>
      </c>
      <c r="B227" s="833" t="s">
        <v>1448</v>
      </c>
      <c r="C227" s="833" t="s">
        <v>1453</v>
      </c>
      <c r="D227" s="834" t="s">
        <v>2302</v>
      </c>
      <c r="E227" s="835" t="s">
        <v>1484</v>
      </c>
      <c r="F227" s="833" t="s">
        <v>1449</v>
      </c>
      <c r="G227" s="833" t="s">
        <v>1718</v>
      </c>
      <c r="H227" s="833" t="s">
        <v>574</v>
      </c>
      <c r="I227" s="833" t="s">
        <v>1719</v>
      </c>
      <c r="J227" s="833" t="s">
        <v>1720</v>
      </c>
      <c r="K227" s="833" t="s">
        <v>1721</v>
      </c>
      <c r="L227" s="836">
        <v>36.909999999999997</v>
      </c>
      <c r="M227" s="836">
        <v>36.909999999999997</v>
      </c>
      <c r="N227" s="833">
        <v>1</v>
      </c>
      <c r="O227" s="837">
        <v>0.5</v>
      </c>
      <c r="P227" s="836"/>
      <c r="Q227" s="838">
        <v>0</v>
      </c>
      <c r="R227" s="833"/>
      <c r="S227" s="838">
        <v>0</v>
      </c>
      <c r="T227" s="837"/>
      <c r="U227" s="839">
        <v>0</v>
      </c>
    </row>
    <row r="228" spans="1:21" ht="14.45" customHeight="1" x14ac:dyDescent="0.2">
      <c r="A228" s="832">
        <v>25</v>
      </c>
      <c r="B228" s="833" t="s">
        <v>1448</v>
      </c>
      <c r="C228" s="833" t="s">
        <v>1453</v>
      </c>
      <c r="D228" s="834" t="s">
        <v>2302</v>
      </c>
      <c r="E228" s="835" t="s">
        <v>1484</v>
      </c>
      <c r="F228" s="833" t="s">
        <v>1449</v>
      </c>
      <c r="G228" s="833" t="s">
        <v>1502</v>
      </c>
      <c r="H228" s="833" t="s">
        <v>611</v>
      </c>
      <c r="I228" s="833" t="s">
        <v>1298</v>
      </c>
      <c r="J228" s="833" t="s">
        <v>1016</v>
      </c>
      <c r="K228" s="833" t="s">
        <v>1299</v>
      </c>
      <c r="L228" s="836">
        <v>154.36000000000001</v>
      </c>
      <c r="M228" s="836">
        <v>13583.679999999997</v>
      </c>
      <c r="N228" s="833">
        <v>88</v>
      </c>
      <c r="O228" s="837">
        <v>72.5</v>
      </c>
      <c r="P228" s="836">
        <v>4785.1600000000008</v>
      </c>
      <c r="Q228" s="838">
        <v>0.3522727272727274</v>
      </c>
      <c r="R228" s="833">
        <v>31</v>
      </c>
      <c r="S228" s="838">
        <v>0.35227272727272729</v>
      </c>
      <c r="T228" s="837">
        <v>26.5</v>
      </c>
      <c r="U228" s="839">
        <v>0.36551724137931035</v>
      </c>
    </row>
    <row r="229" spans="1:21" ht="14.45" customHeight="1" x14ac:dyDescent="0.2">
      <c r="A229" s="832">
        <v>25</v>
      </c>
      <c r="B229" s="833" t="s">
        <v>1448</v>
      </c>
      <c r="C229" s="833" t="s">
        <v>1453</v>
      </c>
      <c r="D229" s="834" t="s">
        <v>2302</v>
      </c>
      <c r="E229" s="835" t="s">
        <v>1484</v>
      </c>
      <c r="F229" s="833" t="s">
        <v>1449</v>
      </c>
      <c r="G229" s="833" t="s">
        <v>1502</v>
      </c>
      <c r="H229" s="833" t="s">
        <v>611</v>
      </c>
      <c r="I229" s="833" t="s">
        <v>1442</v>
      </c>
      <c r="J229" s="833" t="s">
        <v>1443</v>
      </c>
      <c r="K229" s="833" t="s">
        <v>1444</v>
      </c>
      <c r="L229" s="836">
        <v>149.52000000000001</v>
      </c>
      <c r="M229" s="836">
        <v>299.04000000000002</v>
      </c>
      <c r="N229" s="833">
        <v>2</v>
      </c>
      <c r="O229" s="837">
        <v>1.5</v>
      </c>
      <c r="P229" s="836">
        <v>149.52000000000001</v>
      </c>
      <c r="Q229" s="838">
        <v>0.5</v>
      </c>
      <c r="R229" s="833">
        <v>1</v>
      </c>
      <c r="S229" s="838">
        <v>0.5</v>
      </c>
      <c r="T229" s="837">
        <v>1</v>
      </c>
      <c r="U229" s="839">
        <v>0.66666666666666663</v>
      </c>
    </row>
    <row r="230" spans="1:21" ht="14.45" customHeight="1" x14ac:dyDescent="0.2">
      <c r="A230" s="832">
        <v>25</v>
      </c>
      <c r="B230" s="833" t="s">
        <v>1448</v>
      </c>
      <c r="C230" s="833" t="s">
        <v>1453</v>
      </c>
      <c r="D230" s="834" t="s">
        <v>2302</v>
      </c>
      <c r="E230" s="835" t="s">
        <v>1484</v>
      </c>
      <c r="F230" s="833" t="s">
        <v>1449</v>
      </c>
      <c r="G230" s="833" t="s">
        <v>1502</v>
      </c>
      <c r="H230" s="833" t="s">
        <v>574</v>
      </c>
      <c r="I230" s="833" t="s">
        <v>1834</v>
      </c>
      <c r="J230" s="833" t="s">
        <v>1835</v>
      </c>
      <c r="K230" s="833" t="s">
        <v>1836</v>
      </c>
      <c r="L230" s="836">
        <v>75.73</v>
      </c>
      <c r="M230" s="836">
        <v>75.73</v>
      </c>
      <c r="N230" s="833">
        <v>1</v>
      </c>
      <c r="O230" s="837">
        <v>0.5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5" customHeight="1" x14ac:dyDescent="0.2">
      <c r="A231" s="832">
        <v>25</v>
      </c>
      <c r="B231" s="833" t="s">
        <v>1448</v>
      </c>
      <c r="C231" s="833" t="s">
        <v>1453</v>
      </c>
      <c r="D231" s="834" t="s">
        <v>2302</v>
      </c>
      <c r="E231" s="835" t="s">
        <v>1484</v>
      </c>
      <c r="F231" s="833" t="s">
        <v>1449</v>
      </c>
      <c r="G231" s="833" t="s">
        <v>1502</v>
      </c>
      <c r="H231" s="833" t="s">
        <v>574</v>
      </c>
      <c r="I231" s="833" t="s">
        <v>1796</v>
      </c>
      <c r="J231" s="833" t="s">
        <v>1016</v>
      </c>
      <c r="K231" s="833" t="s">
        <v>1299</v>
      </c>
      <c r="L231" s="836">
        <v>154.36000000000001</v>
      </c>
      <c r="M231" s="836">
        <v>617.44000000000005</v>
      </c>
      <c r="N231" s="833">
        <v>4</v>
      </c>
      <c r="O231" s="837">
        <v>4</v>
      </c>
      <c r="P231" s="836">
        <v>463.08000000000004</v>
      </c>
      <c r="Q231" s="838">
        <v>0.75</v>
      </c>
      <c r="R231" s="833">
        <v>3</v>
      </c>
      <c r="S231" s="838">
        <v>0.75</v>
      </c>
      <c r="T231" s="837">
        <v>3</v>
      </c>
      <c r="U231" s="839">
        <v>0.75</v>
      </c>
    </row>
    <row r="232" spans="1:21" ht="14.45" customHeight="1" x14ac:dyDescent="0.2">
      <c r="A232" s="832">
        <v>25</v>
      </c>
      <c r="B232" s="833" t="s">
        <v>1448</v>
      </c>
      <c r="C232" s="833" t="s">
        <v>1453</v>
      </c>
      <c r="D232" s="834" t="s">
        <v>2302</v>
      </c>
      <c r="E232" s="835" t="s">
        <v>1484</v>
      </c>
      <c r="F232" s="833" t="s">
        <v>1449</v>
      </c>
      <c r="G232" s="833" t="s">
        <v>1502</v>
      </c>
      <c r="H232" s="833" t="s">
        <v>574</v>
      </c>
      <c r="I232" s="833" t="s">
        <v>1837</v>
      </c>
      <c r="J232" s="833" t="s">
        <v>1016</v>
      </c>
      <c r="K232" s="833" t="s">
        <v>1838</v>
      </c>
      <c r="L232" s="836">
        <v>225.06</v>
      </c>
      <c r="M232" s="836">
        <v>225.06</v>
      </c>
      <c r="N232" s="833">
        <v>1</v>
      </c>
      <c r="O232" s="837">
        <v>1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25</v>
      </c>
      <c r="B233" s="833" t="s">
        <v>1448</v>
      </c>
      <c r="C233" s="833" t="s">
        <v>1453</v>
      </c>
      <c r="D233" s="834" t="s">
        <v>2302</v>
      </c>
      <c r="E233" s="835" t="s">
        <v>1484</v>
      </c>
      <c r="F233" s="833" t="s">
        <v>1449</v>
      </c>
      <c r="G233" s="833" t="s">
        <v>1631</v>
      </c>
      <c r="H233" s="833" t="s">
        <v>574</v>
      </c>
      <c r="I233" s="833" t="s">
        <v>1632</v>
      </c>
      <c r="J233" s="833" t="s">
        <v>822</v>
      </c>
      <c r="K233" s="833" t="s">
        <v>823</v>
      </c>
      <c r="L233" s="836">
        <v>107.27</v>
      </c>
      <c r="M233" s="836">
        <v>107.27</v>
      </c>
      <c r="N233" s="833">
        <v>1</v>
      </c>
      <c r="O233" s="837">
        <v>1</v>
      </c>
      <c r="P233" s="836">
        <v>107.27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25</v>
      </c>
      <c r="B234" s="833" t="s">
        <v>1448</v>
      </c>
      <c r="C234" s="833" t="s">
        <v>1453</v>
      </c>
      <c r="D234" s="834" t="s">
        <v>2302</v>
      </c>
      <c r="E234" s="835" t="s">
        <v>1488</v>
      </c>
      <c r="F234" s="833" t="s">
        <v>1449</v>
      </c>
      <c r="G234" s="833" t="s">
        <v>1839</v>
      </c>
      <c r="H234" s="833" t="s">
        <v>574</v>
      </c>
      <c r="I234" s="833" t="s">
        <v>1840</v>
      </c>
      <c r="J234" s="833" t="s">
        <v>1841</v>
      </c>
      <c r="K234" s="833" t="s">
        <v>1829</v>
      </c>
      <c r="L234" s="836">
        <v>80.23</v>
      </c>
      <c r="M234" s="836">
        <v>80.23</v>
      </c>
      <c r="N234" s="833">
        <v>1</v>
      </c>
      <c r="O234" s="837">
        <v>0.5</v>
      </c>
      <c r="P234" s="836">
        <v>80.23</v>
      </c>
      <c r="Q234" s="838">
        <v>1</v>
      </c>
      <c r="R234" s="833">
        <v>1</v>
      </c>
      <c r="S234" s="838">
        <v>1</v>
      </c>
      <c r="T234" s="837">
        <v>0.5</v>
      </c>
      <c r="U234" s="839">
        <v>1</v>
      </c>
    </row>
    <row r="235" spans="1:21" ht="14.45" customHeight="1" x14ac:dyDescent="0.2">
      <c r="A235" s="832">
        <v>25</v>
      </c>
      <c r="B235" s="833" t="s">
        <v>1448</v>
      </c>
      <c r="C235" s="833" t="s">
        <v>1453</v>
      </c>
      <c r="D235" s="834" t="s">
        <v>2302</v>
      </c>
      <c r="E235" s="835" t="s">
        <v>1488</v>
      </c>
      <c r="F235" s="833" t="s">
        <v>1449</v>
      </c>
      <c r="G235" s="833" t="s">
        <v>1511</v>
      </c>
      <c r="H235" s="833" t="s">
        <v>611</v>
      </c>
      <c r="I235" s="833" t="s">
        <v>1304</v>
      </c>
      <c r="J235" s="833" t="s">
        <v>1305</v>
      </c>
      <c r="K235" s="833" t="s">
        <v>659</v>
      </c>
      <c r="L235" s="836">
        <v>170.52</v>
      </c>
      <c r="M235" s="836">
        <v>170.52</v>
      </c>
      <c r="N235" s="833">
        <v>1</v>
      </c>
      <c r="O235" s="837">
        <v>1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25</v>
      </c>
      <c r="B236" s="833" t="s">
        <v>1448</v>
      </c>
      <c r="C236" s="833" t="s">
        <v>1453</v>
      </c>
      <c r="D236" s="834" t="s">
        <v>2302</v>
      </c>
      <c r="E236" s="835" t="s">
        <v>1488</v>
      </c>
      <c r="F236" s="833" t="s">
        <v>1449</v>
      </c>
      <c r="G236" s="833" t="s">
        <v>1511</v>
      </c>
      <c r="H236" s="833" t="s">
        <v>574</v>
      </c>
      <c r="I236" s="833" t="s">
        <v>1512</v>
      </c>
      <c r="J236" s="833" t="s">
        <v>1305</v>
      </c>
      <c r="K236" s="833" t="s">
        <v>1513</v>
      </c>
      <c r="L236" s="836">
        <v>272.83</v>
      </c>
      <c r="M236" s="836">
        <v>818.49</v>
      </c>
      <c r="N236" s="833">
        <v>3</v>
      </c>
      <c r="O236" s="837">
        <v>2.5</v>
      </c>
      <c r="P236" s="836">
        <v>272.83</v>
      </c>
      <c r="Q236" s="838">
        <v>0.33333333333333331</v>
      </c>
      <c r="R236" s="833">
        <v>1</v>
      </c>
      <c r="S236" s="838">
        <v>0.33333333333333331</v>
      </c>
      <c r="T236" s="837">
        <v>1</v>
      </c>
      <c r="U236" s="839">
        <v>0.4</v>
      </c>
    </row>
    <row r="237" spans="1:21" ht="14.45" customHeight="1" x14ac:dyDescent="0.2">
      <c r="A237" s="832">
        <v>25</v>
      </c>
      <c r="B237" s="833" t="s">
        <v>1448</v>
      </c>
      <c r="C237" s="833" t="s">
        <v>1453</v>
      </c>
      <c r="D237" s="834" t="s">
        <v>2302</v>
      </c>
      <c r="E237" s="835" t="s">
        <v>1488</v>
      </c>
      <c r="F237" s="833" t="s">
        <v>1449</v>
      </c>
      <c r="G237" s="833" t="s">
        <v>1546</v>
      </c>
      <c r="H237" s="833" t="s">
        <v>574</v>
      </c>
      <c r="I237" s="833" t="s">
        <v>1547</v>
      </c>
      <c r="J237" s="833" t="s">
        <v>1548</v>
      </c>
      <c r="K237" s="833" t="s">
        <v>659</v>
      </c>
      <c r="L237" s="836">
        <v>78.33</v>
      </c>
      <c r="M237" s="836">
        <v>156.66</v>
      </c>
      <c r="N237" s="833">
        <v>2</v>
      </c>
      <c r="O237" s="837">
        <v>2</v>
      </c>
      <c r="P237" s="836">
        <v>156.66</v>
      </c>
      <c r="Q237" s="838">
        <v>1</v>
      </c>
      <c r="R237" s="833">
        <v>2</v>
      </c>
      <c r="S237" s="838">
        <v>1</v>
      </c>
      <c r="T237" s="837">
        <v>2</v>
      </c>
      <c r="U237" s="839">
        <v>1</v>
      </c>
    </row>
    <row r="238" spans="1:21" ht="14.45" customHeight="1" x14ac:dyDescent="0.2">
      <c r="A238" s="832">
        <v>25</v>
      </c>
      <c r="B238" s="833" t="s">
        <v>1448</v>
      </c>
      <c r="C238" s="833" t="s">
        <v>1453</v>
      </c>
      <c r="D238" s="834" t="s">
        <v>2302</v>
      </c>
      <c r="E238" s="835" t="s">
        <v>1488</v>
      </c>
      <c r="F238" s="833" t="s">
        <v>1449</v>
      </c>
      <c r="G238" s="833" t="s">
        <v>1546</v>
      </c>
      <c r="H238" s="833" t="s">
        <v>574</v>
      </c>
      <c r="I238" s="833" t="s">
        <v>1842</v>
      </c>
      <c r="J238" s="833" t="s">
        <v>1548</v>
      </c>
      <c r="K238" s="833" t="s">
        <v>1843</v>
      </c>
      <c r="L238" s="836">
        <v>391.67</v>
      </c>
      <c r="M238" s="836">
        <v>391.67</v>
      </c>
      <c r="N238" s="833">
        <v>1</v>
      </c>
      <c r="O238" s="837">
        <v>0.5</v>
      </c>
      <c r="P238" s="836">
        <v>391.67</v>
      </c>
      <c r="Q238" s="838">
        <v>1</v>
      </c>
      <c r="R238" s="833">
        <v>1</v>
      </c>
      <c r="S238" s="838">
        <v>1</v>
      </c>
      <c r="T238" s="837">
        <v>0.5</v>
      </c>
      <c r="U238" s="839">
        <v>1</v>
      </c>
    </row>
    <row r="239" spans="1:21" ht="14.45" customHeight="1" x14ac:dyDescent="0.2">
      <c r="A239" s="832">
        <v>25</v>
      </c>
      <c r="B239" s="833" t="s">
        <v>1448</v>
      </c>
      <c r="C239" s="833" t="s">
        <v>1453</v>
      </c>
      <c r="D239" s="834" t="s">
        <v>2302</v>
      </c>
      <c r="E239" s="835" t="s">
        <v>1488</v>
      </c>
      <c r="F239" s="833" t="s">
        <v>1449</v>
      </c>
      <c r="G239" s="833" t="s">
        <v>1546</v>
      </c>
      <c r="H239" s="833" t="s">
        <v>611</v>
      </c>
      <c r="I239" s="833" t="s">
        <v>1844</v>
      </c>
      <c r="J239" s="833" t="s">
        <v>1845</v>
      </c>
      <c r="K239" s="833" t="s">
        <v>659</v>
      </c>
      <c r="L239" s="836">
        <v>78.33</v>
      </c>
      <c r="M239" s="836">
        <v>78.33</v>
      </c>
      <c r="N239" s="833">
        <v>1</v>
      </c>
      <c r="O239" s="837">
        <v>0.5</v>
      </c>
      <c r="P239" s="836">
        <v>78.33</v>
      </c>
      <c r="Q239" s="838">
        <v>1</v>
      </c>
      <c r="R239" s="833">
        <v>1</v>
      </c>
      <c r="S239" s="838">
        <v>1</v>
      </c>
      <c r="T239" s="837">
        <v>0.5</v>
      </c>
      <c r="U239" s="839">
        <v>1</v>
      </c>
    </row>
    <row r="240" spans="1:21" ht="14.45" customHeight="1" x14ac:dyDescent="0.2">
      <c r="A240" s="832">
        <v>25</v>
      </c>
      <c r="B240" s="833" t="s">
        <v>1448</v>
      </c>
      <c r="C240" s="833" t="s">
        <v>1453</v>
      </c>
      <c r="D240" s="834" t="s">
        <v>2302</v>
      </c>
      <c r="E240" s="835" t="s">
        <v>1488</v>
      </c>
      <c r="F240" s="833" t="s">
        <v>1449</v>
      </c>
      <c r="G240" s="833" t="s">
        <v>1658</v>
      </c>
      <c r="H240" s="833" t="s">
        <v>574</v>
      </c>
      <c r="I240" s="833" t="s">
        <v>1846</v>
      </c>
      <c r="J240" s="833" t="s">
        <v>1847</v>
      </c>
      <c r="K240" s="833" t="s">
        <v>1848</v>
      </c>
      <c r="L240" s="836">
        <v>0</v>
      </c>
      <c r="M240" s="836">
        <v>0</v>
      </c>
      <c r="N240" s="833">
        <v>2</v>
      </c>
      <c r="O240" s="837">
        <v>1.5</v>
      </c>
      <c r="P240" s="836">
        <v>0</v>
      </c>
      <c r="Q240" s="838"/>
      <c r="R240" s="833">
        <v>1</v>
      </c>
      <c r="S240" s="838">
        <v>0.5</v>
      </c>
      <c r="T240" s="837">
        <v>0.5</v>
      </c>
      <c r="U240" s="839">
        <v>0.33333333333333331</v>
      </c>
    </row>
    <row r="241" spans="1:21" ht="14.45" customHeight="1" x14ac:dyDescent="0.2">
      <c r="A241" s="832">
        <v>25</v>
      </c>
      <c r="B241" s="833" t="s">
        <v>1448</v>
      </c>
      <c r="C241" s="833" t="s">
        <v>1453</v>
      </c>
      <c r="D241" s="834" t="s">
        <v>2302</v>
      </c>
      <c r="E241" s="835" t="s">
        <v>1488</v>
      </c>
      <c r="F241" s="833" t="s">
        <v>1449</v>
      </c>
      <c r="G241" s="833" t="s">
        <v>1658</v>
      </c>
      <c r="H241" s="833" t="s">
        <v>574</v>
      </c>
      <c r="I241" s="833" t="s">
        <v>1664</v>
      </c>
      <c r="J241" s="833" t="s">
        <v>1665</v>
      </c>
      <c r="K241" s="833" t="s">
        <v>1666</v>
      </c>
      <c r="L241" s="836">
        <v>23.49</v>
      </c>
      <c r="M241" s="836">
        <v>23.49</v>
      </c>
      <c r="N241" s="833">
        <v>1</v>
      </c>
      <c r="O241" s="837">
        <v>0.5</v>
      </c>
      <c r="P241" s="836"/>
      <c r="Q241" s="838">
        <v>0</v>
      </c>
      <c r="R241" s="833"/>
      <c r="S241" s="838">
        <v>0</v>
      </c>
      <c r="T241" s="837"/>
      <c r="U241" s="839">
        <v>0</v>
      </c>
    </row>
    <row r="242" spans="1:21" ht="14.45" customHeight="1" x14ac:dyDescent="0.2">
      <c r="A242" s="832">
        <v>25</v>
      </c>
      <c r="B242" s="833" t="s">
        <v>1448</v>
      </c>
      <c r="C242" s="833" t="s">
        <v>1453</v>
      </c>
      <c r="D242" s="834" t="s">
        <v>2302</v>
      </c>
      <c r="E242" s="835" t="s">
        <v>1488</v>
      </c>
      <c r="F242" s="833" t="s">
        <v>1449</v>
      </c>
      <c r="G242" s="833" t="s">
        <v>1849</v>
      </c>
      <c r="H242" s="833" t="s">
        <v>574</v>
      </c>
      <c r="I242" s="833" t="s">
        <v>1850</v>
      </c>
      <c r="J242" s="833" t="s">
        <v>862</v>
      </c>
      <c r="K242" s="833" t="s">
        <v>863</v>
      </c>
      <c r="L242" s="836">
        <v>0</v>
      </c>
      <c r="M242" s="836">
        <v>0</v>
      </c>
      <c r="N242" s="833">
        <v>1</v>
      </c>
      <c r="O242" s="837">
        <v>0.5</v>
      </c>
      <c r="P242" s="836">
        <v>0</v>
      </c>
      <c r="Q242" s="838"/>
      <c r="R242" s="833">
        <v>1</v>
      </c>
      <c r="S242" s="838">
        <v>1</v>
      </c>
      <c r="T242" s="837">
        <v>0.5</v>
      </c>
      <c r="U242" s="839">
        <v>1</v>
      </c>
    </row>
    <row r="243" spans="1:21" ht="14.45" customHeight="1" x14ac:dyDescent="0.2">
      <c r="A243" s="832">
        <v>25</v>
      </c>
      <c r="B243" s="833" t="s">
        <v>1448</v>
      </c>
      <c r="C243" s="833" t="s">
        <v>1453</v>
      </c>
      <c r="D243" s="834" t="s">
        <v>2302</v>
      </c>
      <c r="E243" s="835" t="s">
        <v>1488</v>
      </c>
      <c r="F243" s="833" t="s">
        <v>1449</v>
      </c>
      <c r="G243" s="833" t="s">
        <v>1503</v>
      </c>
      <c r="H243" s="833" t="s">
        <v>574</v>
      </c>
      <c r="I243" s="833" t="s">
        <v>1504</v>
      </c>
      <c r="J243" s="833" t="s">
        <v>1505</v>
      </c>
      <c r="K243" s="833" t="s">
        <v>1506</v>
      </c>
      <c r="L243" s="836">
        <v>132.97999999999999</v>
      </c>
      <c r="M243" s="836">
        <v>531.91999999999996</v>
      </c>
      <c r="N243" s="833">
        <v>4</v>
      </c>
      <c r="O243" s="837">
        <v>3</v>
      </c>
      <c r="P243" s="836">
        <v>398.93999999999994</v>
      </c>
      <c r="Q243" s="838">
        <v>0.75</v>
      </c>
      <c r="R243" s="833">
        <v>3</v>
      </c>
      <c r="S243" s="838">
        <v>0.75</v>
      </c>
      <c r="T243" s="837">
        <v>2</v>
      </c>
      <c r="U243" s="839">
        <v>0.66666666666666663</v>
      </c>
    </row>
    <row r="244" spans="1:21" ht="14.45" customHeight="1" x14ac:dyDescent="0.2">
      <c r="A244" s="832">
        <v>25</v>
      </c>
      <c r="B244" s="833" t="s">
        <v>1448</v>
      </c>
      <c r="C244" s="833" t="s">
        <v>1453</v>
      </c>
      <c r="D244" s="834" t="s">
        <v>2302</v>
      </c>
      <c r="E244" s="835" t="s">
        <v>1488</v>
      </c>
      <c r="F244" s="833" t="s">
        <v>1449</v>
      </c>
      <c r="G244" s="833" t="s">
        <v>1827</v>
      </c>
      <c r="H244" s="833" t="s">
        <v>574</v>
      </c>
      <c r="I244" s="833" t="s">
        <v>1828</v>
      </c>
      <c r="J244" s="833" t="s">
        <v>1074</v>
      </c>
      <c r="K244" s="833" t="s">
        <v>1829</v>
      </c>
      <c r="L244" s="836">
        <v>61.97</v>
      </c>
      <c r="M244" s="836">
        <v>61.97</v>
      </c>
      <c r="N244" s="833">
        <v>1</v>
      </c>
      <c r="O244" s="837">
        <v>0.5</v>
      </c>
      <c r="P244" s="836"/>
      <c r="Q244" s="838">
        <v>0</v>
      </c>
      <c r="R244" s="833"/>
      <c r="S244" s="838">
        <v>0</v>
      </c>
      <c r="T244" s="837"/>
      <c r="U244" s="839">
        <v>0</v>
      </c>
    </row>
    <row r="245" spans="1:21" ht="14.45" customHeight="1" x14ac:dyDescent="0.2">
      <c r="A245" s="832">
        <v>25</v>
      </c>
      <c r="B245" s="833" t="s">
        <v>1448</v>
      </c>
      <c r="C245" s="833" t="s">
        <v>1453</v>
      </c>
      <c r="D245" s="834" t="s">
        <v>2302</v>
      </c>
      <c r="E245" s="835" t="s">
        <v>1488</v>
      </c>
      <c r="F245" s="833" t="s">
        <v>1449</v>
      </c>
      <c r="G245" s="833" t="s">
        <v>1760</v>
      </c>
      <c r="H245" s="833" t="s">
        <v>574</v>
      </c>
      <c r="I245" s="833" t="s">
        <v>1761</v>
      </c>
      <c r="J245" s="833" t="s">
        <v>633</v>
      </c>
      <c r="K245" s="833" t="s">
        <v>1762</v>
      </c>
      <c r="L245" s="836">
        <v>10.55</v>
      </c>
      <c r="M245" s="836">
        <v>10.55</v>
      </c>
      <c r="N245" s="833">
        <v>1</v>
      </c>
      <c r="O245" s="837">
        <v>0.5</v>
      </c>
      <c r="P245" s="836">
        <v>10.55</v>
      </c>
      <c r="Q245" s="838">
        <v>1</v>
      </c>
      <c r="R245" s="833">
        <v>1</v>
      </c>
      <c r="S245" s="838">
        <v>1</v>
      </c>
      <c r="T245" s="837">
        <v>0.5</v>
      </c>
      <c r="U245" s="839">
        <v>1</v>
      </c>
    </row>
    <row r="246" spans="1:21" ht="14.45" customHeight="1" x14ac:dyDescent="0.2">
      <c r="A246" s="832">
        <v>25</v>
      </c>
      <c r="B246" s="833" t="s">
        <v>1448</v>
      </c>
      <c r="C246" s="833" t="s">
        <v>1453</v>
      </c>
      <c r="D246" s="834" t="s">
        <v>2302</v>
      </c>
      <c r="E246" s="835" t="s">
        <v>1488</v>
      </c>
      <c r="F246" s="833" t="s">
        <v>1449</v>
      </c>
      <c r="G246" s="833" t="s">
        <v>1851</v>
      </c>
      <c r="H246" s="833" t="s">
        <v>574</v>
      </c>
      <c r="I246" s="833" t="s">
        <v>1852</v>
      </c>
      <c r="J246" s="833" t="s">
        <v>1853</v>
      </c>
      <c r="K246" s="833" t="s">
        <v>1854</v>
      </c>
      <c r="L246" s="836">
        <v>38.56</v>
      </c>
      <c r="M246" s="836">
        <v>115.68</v>
      </c>
      <c r="N246" s="833">
        <v>3</v>
      </c>
      <c r="O246" s="837">
        <v>2</v>
      </c>
      <c r="P246" s="836">
        <v>77.12</v>
      </c>
      <c r="Q246" s="838">
        <v>0.66666666666666663</v>
      </c>
      <c r="R246" s="833">
        <v>2</v>
      </c>
      <c r="S246" s="838">
        <v>0.66666666666666663</v>
      </c>
      <c r="T246" s="837">
        <v>1.5</v>
      </c>
      <c r="U246" s="839">
        <v>0.75</v>
      </c>
    </row>
    <row r="247" spans="1:21" ht="14.45" customHeight="1" x14ac:dyDescent="0.2">
      <c r="A247" s="832">
        <v>25</v>
      </c>
      <c r="B247" s="833" t="s">
        <v>1448</v>
      </c>
      <c r="C247" s="833" t="s">
        <v>1453</v>
      </c>
      <c r="D247" s="834" t="s">
        <v>2302</v>
      </c>
      <c r="E247" s="835" t="s">
        <v>1488</v>
      </c>
      <c r="F247" s="833" t="s">
        <v>1449</v>
      </c>
      <c r="G247" s="833" t="s">
        <v>1578</v>
      </c>
      <c r="H247" s="833" t="s">
        <v>574</v>
      </c>
      <c r="I247" s="833" t="s">
        <v>1579</v>
      </c>
      <c r="J247" s="833" t="s">
        <v>1052</v>
      </c>
      <c r="K247" s="833" t="s">
        <v>1580</v>
      </c>
      <c r="L247" s="836">
        <v>34.19</v>
      </c>
      <c r="M247" s="836">
        <v>136.76</v>
      </c>
      <c r="N247" s="833">
        <v>4</v>
      </c>
      <c r="O247" s="837">
        <v>2</v>
      </c>
      <c r="P247" s="836">
        <v>102.57</v>
      </c>
      <c r="Q247" s="838">
        <v>0.75</v>
      </c>
      <c r="R247" s="833">
        <v>3</v>
      </c>
      <c r="S247" s="838">
        <v>0.75</v>
      </c>
      <c r="T247" s="837">
        <v>1</v>
      </c>
      <c r="U247" s="839">
        <v>0.5</v>
      </c>
    </row>
    <row r="248" spans="1:21" ht="14.45" customHeight="1" x14ac:dyDescent="0.2">
      <c r="A248" s="832">
        <v>25</v>
      </c>
      <c r="B248" s="833" t="s">
        <v>1448</v>
      </c>
      <c r="C248" s="833" t="s">
        <v>1453</v>
      </c>
      <c r="D248" s="834" t="s">
        <v>2302</v>
      </c>
      <c r="E248" s="835" t="s">
        <v>1488</v>
      </c>
      <c r="F248" s="833" t="s">
        <v>1449</v>
      </c>
      <c r="G248" s="833" t="s">
        <v>1585</v>
      </c>
      <c r="H248" s="833" t="s">
        <v>611</v>
      </c>
      <c r="I248" s="833" t="s">
        <v>1234</v>
      </c>
      <c r="J248" s="833" t="s">
        <v>729</v>
      </c>
      <c r="K248" s="833" t="s">
        <v>1235</v>
      </c>
      <c r="L248" s="836">
        <v>368.16</v>
      </c>
      <c r="M248" s="836">
        <v>368.16</v>
      </c>
      <c r="N248" s="833">
        <v>1</v>
      </c>
      <c r="O248" s="837">
        <v>1</v>
      </c>
      <c r="P248" s="836">
        <v>368.16</v>
      </c>
      <c r="Q248" s="838">
        <v>1</v>
      </c>
      <c r="R248" s="833">
        <v>1</v>
      </c>
      <c r="S248" s="838">
        <v>1</v>
      </c>
      <c r="T248" s="837">
        <v>1</v>
      </c>
      <c r="U248" s="839">
        <v>1</v>
      </c>
    </row>
    <row r="249" spans="1:21" ht="14.45" customHeight="1" x14ac:dyDescent="0.2">
      <c r="A249" s="832">
        <v>25</v>
      </c>
      <c r="B249" s="833" t="s">
        <v>1448</v>
      </c>
      <c r="C249" s="833" t="s">
        <v>1453</v>
      </c>
      <c r="D249" s="834" t="s">
        <v>2302</v>
      </c>
      <c r="E249" s="835" t="s">
        <v>1488</v>
      </c>
      <c r="F249" s="833" t="s">
        <v>1449</v>
      </c>
      <c r="G249" s="833" t="s">
        <v>1764</v>
      </c>
      <c r="H249" s="833" t="s">
        <v>574</v>
      </c>
      <c r="I249" s="833" t="s">
        <v>1765</v>
      </c>
      <c r="J249" s="833" t="s">
        <v>1766</v>
      </c>
      <c r="K249" s="833" t="s">
        <v>1767</v>
      </c>
      <c r="L249" s="836">
        <v>0</v>
      </c>
      <c r="M249" s="836">
        <v>0</v>
      </c>
      <c r="N249" s="833">
        <v>1</v>
      </c>
      <c r="O249" s="837">
        <v>0.5</v>
      </c>
      <c r="P249" s="836"/>
      <c r="Q249" s="838"/>
      <c r="R249" s="833"/>
      <c r="S249" s="838">
        <v>0</v>
      </c>
      <c r="T249" s="837"/>
      <c r="U249" s="839">
        <v>0</v>
      </c>
    </row>
    <row r="250" spans="1:21" ht="14.45" customHeight="1" x14ac:dyDescent="0.2">
      <c r="A250" s="832">
        <v>25</v>
      </c>
      <c r="B250" s="833" t="s">
        <v>1448</v>
      </c>
      <c r="C250" s="833" t="s">
        <v>1453</v>
      </c>
      <c r="D250" s="834" t="s">
        <v>2302</v>
      </c>
      <c r="E250" s="835" t="s">
        <v>1488</v>
      </c>
      <c r="F250" s="833" t="s">
        <v>1449</v>
      </c>
      <c r="G250" s="833" t="s">
        <v>1586</v>
      </c>
      <c r="H250" s="833" t="s">
        <v>574</v>
      </c>
      <c r="I250" s="833" t="s">
        <v>1587</v>
      </c>
      <c r="J250" s="833" t="s">
        <v>644</v>
      </c>
      <c r="K250" s="833" t="s">
        <v>1588</v>
      </c>
      <c r="L250" s="836">
        <v>17.62</v>
      </c>
      <c r="M250" s="836">
        <v>17.62</v>
      </c>
      <c r="N250" s="833">
        <v>1</v>
      </c>
      <c r="O250" s="837">
        <v>0.5</v>
      </c>
      <c r="P250" s="836">
        <v>17.62</v>
      </c>
      <c r="Q250" s="838">
        <v>1</v>
      </c>
      <c r="R250" s="833">
        <v>1</v>
      </c>
      <c r="S250" s="838">
        <v>1</v>
      </c>
      <c r="T250" s="837">
        <v>0.5</v>
      </c>
      <c r="U250" s="839">
        <v>1</v>
      </c>
    </row>
    <row r="251" spans="1:21" ht="14.45" customHeight="1" x14ac:dyDescent="0.2">
      <c r="A251" s="832">
        <v>25</v>
      </c>
      <c r="B251" s="833" t="s">
        <v>1448</v>
      </c>
      <c r="C251" s="833" t="s">
        <v>1453</v>
      </c>
      <c r="D251" s="834" t="s">
        <v>2302</v>
      </c>
      <c r="E251" s="835" t="s">
        <v>1488</v>
      </c>
      <c r="F251" s="833" t="s">
        <v>1449</v>
      </c>
      <c r="G251" s="833" t="s">
        <v>1586</v>
      </c>
      <c r="H251" s="833" t="s">
        <v>574</v>
      </c>
      <c r="I251" s="833" t="s">
        <v>1591</v>
      </c>
      <c r="J251" s="833" t="s">
        <v>644</v>
      </c>
      <c r="K251" s="833" t="s">
        <v>1592</v>
      </c>
      <c r="L251" s="836">
        <v>17.62</v>
      </c>
      <c r="M251" s="836">
        <v>158.58000000000001</v>
      </c>
      <c r="N251" s="833">
        <v>9</v>
      </c>
      <c r="O251" s="837">
        <v>6</v>
      </c>
      <c r="P251" s="836">
        <v>70.48</v>
      </c>
      <c r="Q251" s="838">
        <v>0.44444444444444442</v>
      </c>
      <c r="R251" s="833">
        <v>4</v>
      </c>
      <c r="S251" s="838">
        <v>0.44444444444444442</v>
      </c>
      <c r="T251" s="837">
        <v>2.5</v>
      </c>
      <c r="U251" s="839">
        <v>0.41666666666666669</v>
      </c>
    </row>
    <row r="252" spans="1:21" ht="14.45" customHeight="1" x14ac:dyDescent="0.2">
      <c r="A252" s="832">
        <v>25</v>
      </c>
      <c r="B252" s="833" t="s">
        <v>1448</v>
      </c>
      <c r="C252" s="833" t="s">
        <v>1453</v>
      </c>
      <c r="D252" s="834" t="s">
        <v>2302</v>
      </c>
      <c r="E252" s="835" t="s">
        <v>1488</v>
      </c>
      <c r="F252" s="833" t="s">
        <v>1449</v>
      </c>
      <c r="G252" s="833" t="s">
        <v>1507</v>
      </c>
      <c r="H252" s="833" t="s">
        <v>574</v>
      </c>
      <c r="I252" s="833" t="s">
        <v>1593</v>
      </c>
      <c r="J252" s="833" t="s">
        <v>746</v>
      </c>
      <c r="K252" s="833" t="s">
        <v>1594</v>
      </c>
      <c r="L252" s="836">
        <v>16.12</v>
      </c>
      <c r="M252" s="836">
        <v>16.12</v>
      </c>
      <c r="N252" s="833">
        <v>1</v>
      </c>
      <c r="O252" s="837">
        <v>1</v>
      </c>
      <c r="P252" s="836">
        <v>16.12</v>
      </c>
      <c r="Q252" s="838">
        <v>1</v>
      </c>
      <c r="R252" s="833">
        <v>1</v>
      </c>
      <c r="S252" s="838">
        <v>1</v>
      </c>
      <c r="T252" s="837">
        <v>1</v>
      </c>
      <c r="U252" s="839">
        <v>1</v>
      </c>
    </row>
    <row r="253" spans="1:21" ht="14.45" customHeight="1" x14ac:dyDescent="0.2">
      <c r="A253" s="832">
        <v>25</v>
      </c>
      <c r="B253" s="833" t="s">
        <v>1448</v>
      </c>
      <c r="C253" s="833" t="s">
        <v>1453</v>
      </c>
      <c r="D253" s="834" t="s">
        <v>2302</v>
      </c>
      <c r="E253" s="835" t="s">
        <v>1488</v>
      </c>
      <c r="F253" s="833" t="s">
        <v>1449</v>
      </c>
      <c r="G253" s="833" t="s">
        <v>1709</v>
      </c>
      <c r="H253" s="833" t="s">
        <v>574</v>
      </c>
      <c r="I253" s="833" t="s">
        <v>1710</v>
      </c>
      <c r="J253" s="833" t="s">
        <v>625</v>
      </c>
      <c r="K253" s="833" t="s">
        <v>1711</v>
      </c>
      <c r="L253" s="836">
        <v>127.91</v>
      </c>
      <c r="M253" s="836">
        <v>127.91</v>
      </c>
      <c r="N253" s="833">
        <v>1</v>
      </c>
      <c r="O253" s="837">
        <v>0.5</v>
      </c>
      <c r="P253" s="836"/>
      <c r="Q253" s="838">
        <v>0</v>
      </c>
      <c r="R253" s="833"/>
      <c r="S253" s="838">
        <v>0</v>
      </c>
      <c r="T253" s="837"/>
      <c r="U253" s="839">
        <v>0</v>
      </c>
    </row>
    <row r="254" spans="1:21" ht="14.45" customHeight="1" x14ac:dyDescent="0.2">
      <c r="A254" s="832">
        <v>25</v>
      </c>
      <c r="B254" s="833" t="s">
        <v>1448</v>
      </c>
      <c r="C254" s="833" t="s">
        <v>1453</v>
      </c>
      <c r="D254" s="834" t="s">
        <v>2302</v>
      </c>
      <c r="E254" s="835" t="s">
        <v>1488</v>
      </c>
      <c r="F254" s="833" t="s">
        <v>1449</v>
      </c>
      <c r="G254" s="833" t="s">
        <v>1510</v>
      </c>
      <c r="H254" s="833" t="s">
        <v>611</v>
      </c>
      <c r="I254" s="833" t="s">
        <v>1372</v>
      </c>
      <c r="J254" s="833" t="s">
        <v>850</v>
      </c>
      <c r="K254" s="833" t="s">
        <v>852</v>
      </c>
      <c r="L254" s="836">
        <v>0</v>
      </c>
      <c r="M254" s="836">
        <v>0</v>
      </c>
      <c r="N254" s="833">
        <v>4</v>
      </c>
      <c r="O254" s="837">
        <v>2.5</v>
      </c>
      <c r="P254" s="836">
        <v>0</v>
      </c>
      <c r="Q254" s="838"/>
      <c r="R254" s="833">
        <v>2</v>
      </c>
      <c r="S254" s="838">
        <v>0.5</v>
      </c>
      <c r="T254" s="837">
        <v>1.5</v>
      </c>
      <c r="U254" s="839">
        <v>0.6</v>
      </c>
    </row>
    <row r="255" spans="1:21" ht="14.45" customHeight="1" x14ac:dyDescent="0.2">
      <c r="A255" s="832">
        <v>25</v>
      </c>
      <c r="B255" s="833" t="s">
        <v>1448</v>
      </c>
      <c r="C255" s="833" t="s">
        <v>1453</v>
      </c>
      <c r="D255" s="834" t="s">
        <v>2302</v>
      </c>
      <c r="E255" s="835" t="s">
        <v>1488</v>
      </c>
      <c r="F255" s="833" t="s">
        <v>1449</v>
      </c>
      <c r="G255" s="833" t="s">
        <v>1618</v>
      </c>
      <c r="H255" s="833" t="s">
        <v>574</v>
      </c>
      <c r="I255" s="833" t="s">
        <v>1855</v>
      </c>
      <c r="J255" s="833" t="s">
        <v>1620</v>
      </c>
      <c r="K255" s="833" t="s">
        <v>1856</v>
      </c>
      <c r="L255" s="836">
        <v>66.88</v>
      </c>
      <c r="M255" s="836">
        <v>66.88</v>
      </c>
      <c r="N255" s="833">
        <v>1</v>
      </c>
      <c r="O255" s="837">
        <v>1</v>
      </c>
      <c r="P255" s="836"/>
      <c r="Q255" s="838">
        <v>0</v>
      </c>
      <c r="R255" s="833"/>
      <c r="S255" s="838">
        <v>0</v>
      </c>
      <c r="T255" s="837"/>
      <c r="U255" s="839">
        <v>0</v>
      </c>
    </row>
    <row r="256" spans="1:21" ht="14.45" customHeight="1" x14ac:dyDescent="0.2">
      <c r="A256" s="832">
        <v>25</v>
      </c>
      <c r="B256" s="833" t="s">
        <v>1448</v>
      </c>
      <c r="C256" s="833" t="s">
        <v>1453</v>
      </c>
      <c r="D256" s="834" t="s">
        <v>2302</v>
      </c>
      <c r="E256" s="835" t="s">
        <v>1488</v>
      </c>
      <c r="F256" s="833" t="s">
        <v>1449</v>
      </c>
      <c r="G256" s="833" t="s">
        <v>1857</v>
      </c>
      <c r="H256" s="833" t="s">
        <v>611</v>
      </c>
      <c r="I256" s="833" t="s">
        <v>1858</v>
      </c>
      <c r="J256" s="833" t="s">
        <v>1355</v>
      </c>
      <c r="K256" s="833" t="s">
        <v>1859</v>
      </c>
      <c r="L256" s="836">
        <v>10252.75</v>
      </c>
      <c r="M256" s="836">
        <v>10252.75</v>
      </c>
      <c r="N256" s="833">
        <v>1</v>
      </c>
      <c r="O256" s="837">
        <v>1</v>
      </c>
      <c r="P256" s="836">
        <v>10252.75</v>
      </c>
      <c r="Q256" s="838">
        <v>1</v>
      </c>
      <c r="R256" s="833">
        <v>1</v>
      </c>
      <c r="S256" s="838">
        <v>1</v>
      </c>
      <c r="T256" s="837">
        <v>1</v>
      </c>
      <c r="U256" s="839">
        <v>1</v>
      </c>
    </row>
    <row r="257" spans="1:21" ht="14.45" customHeight="1" x14ac:dyDescent="0.2">
      <c r="A257" s="832">
        <v>25</v>
      </c>
      <c r="B257" s="833" t="s">
        <v>1448</v>
      </c>
      <c r="C257" s="833" t="s">
        <v>1453</v>
      </c>
      <c r="D257" s="834" t="s">
        <v>2302</v>
      </c>
      <c r="E257" s="835" t="s">
        <v>1488</v>
      </c>
      <c r="F257" s="833" t="s">
        <v>1449</v>
      </c>
      <c r="G257" s="833" t="s">
        <v>1502</v>
      </c>
      <c r="H257" s="833" t="s">
        <v>611</v>
      </c>
      <c r="I257" s="833" t="s">
        <v>1298</v>
      </c>
      <c r="J257" s="833" t="s">
        <v>1016</v>
      </c>
      <c r="K257" s="833" t="s">
        <v>1299</v>
      </c>
      <c r="L257" s="836">
        <v>154.36000000000001</v>
      </c>
      <c r="M257" s="836">
        <v>4939.5200000000023</v>
      </c>
      <c r="N257" s="833">
        <v>32</v>
      </c>
      <c r="O257" s="837">
        <v>23.5</v>
      </c>
      <c r="P257" s="836">
        <v>2161.0400000000004</v>
      </c>
      <c r="Q257" s="838">
        <v>0.43749999999999989</v>
      </c>
      <c r="R257" s="833">
        <v>14</v>
      </c>
      <c r="S257" s="838">
        <v>0.4375</v>
      </c>
      <c r="T257" s="837">
        <v>10</v>
      </c>
      <c r="U257" s="839">
        <v>0.42553191489361702</v>
      </c>
    </row>
    <row r="258" spans="1:21" ht="14.45" customHeight="1" x14ac:dyDescent="0.2">
      <c r="A258" s="832">
        <v>25</v>
      </c>
      <c r="B258" s="833" t="s">
        <v>1448</v>
      </c>
      <c r="C258" s="833" t="s">
        <v>1453</v>
      </c>
      <c r="D258" s="834" t="s">
        <v>2302</v>
      </c>
      <c r="E258" s="835" t="s">
        <v>1488</v>
      </c>
      <c r="F258" s="833" t="s">
        <v>1449</v>
      </c>
      <c r="G258" s="833" t="s">
        <v>1502</v>
      </c>
      <c r="H258" s="833" t="s">
        <v>574</v>
      </c>
      <c r="I258" s="833" t="s">
        <v>1837</v>
      </c>
      <c r="J258" s="833" t="s">
        <v>1016</v>
      </c>
      <c r="K258" s="833" t="s">
        <v>1838</v>
      </c>
      <c r="L258" s="836">
        <v>225.06</v>
      </c>
      <c r="M258" s="836">
        <v>675.18000000000006</v>
      </c>
      <c r="N258" s="833">
        <v>3</v>
      </c>
      <c r="O258" s="837">
        <v>2</v>
      </c>
      <c r="P258" s="836">
        <v>225.06</v>
      </c>
      <c r="Q258" s="838">
        <v>0.33333333333333331</v>
      </c>
      <c r="R258" s="833">
        <v>1</v>
      </c>
      <c r="S258" s="838">
        <v>0.33333333333333331</v>
      </c>
      <c r="T258" s="837">
        <v>1</v>
      </c>
      <c r="U258" s="839">
        <v>0.5</v>
      </c>
    </row>
    <row r="259" spans="1:21" ht="14.45" customHeight="1" x14ac:dyDescent="0.2">
      <c r="A259" s="832">
        <v>25</v>
      </c>
      <c r="B259" s="833" t="s">
        <v>1448</v>
      </c>
      <c r="C259" s="833" t="s">
        <v>1453</v>
      </c>
      <c r="D259" s="834" t="s">
        <v>2302</v>
      </c>
      <c r="E259" s="835" t="s">
        <v>1488</v>
      </c>
      <c r="F259" s="833" t="s">
        <v>1449</v>
      </c>
      <c r="G259" s="833" t="s">
        <v>1502</v>
      </c>
      <c r="H259" s="833" t="s">
        <v>574</v>
      </c>
      <c r="I259" s="833" t="s">
        <v>1531</v>
      </c>
      <c r="J259" s="833" t="s">
        <v>1016</v>
      </c>
      <c r="K259" s="833" t="s">
        <v>1299</v>
      </c>
      <c r="L259" s="836">
        <v>154.36000000000001</v>
      </c>
      <c r="M259" s="836">
        <v>154.36000000000001</v>
      </c>
      <c r="N259" s="833">
        <v>1</v>
      </c>
      <c r="O259" s="837">
        <v>0.5</v>
      </c>
      <c r="P259" s="836">
        <v>154.36000000000001</v>
      </c>
      <c r="Q259" s="838">
        <v>1</v>
      </c>
      <c r="R259" s="833">
        <v>1</v>
      </c>
      <c r="S259" s="838">
        <v>1</v>
      </c>
      <c r="T259" s="837">
        <v>0.5</v>
      </c>
      <c r="U259" s="839">
        <v>1</v>
      </c>
    </row>
    <row r="260" spans="1:21" ht="14.45" customHeight="1" x14ac:dyDescent="0.2">
      <c r="A260" s="832">
        <v>25</v>
      </c>
      <c r="B260" s="833" t="s">
        <v>1448</v>
      </c>
      <c r="C260" s="833" t="s">
        <v>1453</v>
      </c>
      <c r="D260" s="834" t="s">
        <v>2302</v>
      </c>
      <c r="E260" s="835" t="s">
        <v>1488</v>
      </c>
      <c r="F260" s="833" t="s">
        <v>1449</v>
      </c>
      <c r="G260" s="833" t="s">
        <v>1860</v>
      </c>
      <c r="H260" s="833" t="s">
        <v>574</v>
      </c>
      <c r="I260" s="833" t="s">
        <v>1861</v>
      </c>
      <c r="J260" s="833" t="s">
        <v>1862</v>
      </c>
      <c r="K260" s="833" t="s">
        <v>1863</v>
      </c>
      <c r="L260" s="836">
        <v>0</v>
      </c>
      <c r="M260" s="836">
        <v>0</v>
      </c>
      <c r="N260" s="833">
        <v>1</v>
      </c>
      <c r="O260" s="837">
        <v>0.5</v>
      </c>
      <c r="P260" s="836">
        <v>0</v>
      </c>
      <c r="Q260" s="838"/>
      <c r="R260" s="833">
        <v>1</v>
      </c>
      <c r="S260" s="838">
        <v>1</v>
      </c>
      <c r="T260" s="837">
        <v>0.5</v>
      </c>
      <c r="U260" s="839">
        <v>1</v>
      </c>
    </row>
    <row r="261" spans="1:21" ht="14.45" customHeight="1" x14ac:dyDescent="0.2">
      <c r="A261" s="832">
        <v>25</v>
      </c>
      <c r="B261" s="833" t="s">
        <v>1448</v>
      </c>
      <c r="C261" s="833" t="s">
        <v>1453</v>
      </c>
      <c r="D261" s="834" t="s">
        <v>2302</v>
      </c>
      <c r="E261" s="835" t="s">
        <v>1490</v>
      </c>
      <c r="F261" s="833" t="s">
        <v>1449</v>
      </c>
      <c r="G261" s="833" t="s">
        <v>1532</v>
      </c>
      <c r="H261" s="833" t="s">
        <v>611</v>
      </c>
      <c r="I261" s="833" t="s">
        <v>1390</v>
      </c>
      <c r="J261" s="833" t="s">
        <v>1391</v>
      </c>
      <c r="K261" s="833" t="s">
        <v>1392</v>
      </c>
      <c r="L261" s="836">
        <v>4.7</v>
      </c>
      <c r="M261" s="836">
        <v>4.7</v>
      </c>
      <c r="N261" s="833">
        <v>1</v>
      </c>
      <c r="O261" s="837">
        <v>1</v>
      </c>
      <c r="P261" s="836">
        <v>4.7</v>
      </c>
      <c r="Q261" s="838">
        <v>1</v>
      </c>
      <c r="R261" s="833">
        <v>1</v>
      </c>
      <c r="S261" s="838">
        <v>1</v>
      </c>
      <c r="T261" s="837">
        <v>1</v>
      </c>
      <c r="U261" s="839">
        <v>1</v>
      </c>
    </row>
    <row r="262" spans="1:21" ht="14.45" customHeight="1" x14ac:dyDescent="0.2">
      <c r="A262" s="832">
        <v>25</v>
      </c>
      <c r="B262" s="833" t="s">
        <v>1448</v>
      </c>
      <c r="C262" s="833" t="s">
        <v>1453</v>
      </c>
      <c r="D262" s="834" t="s">
        <v>2302</v>
      </c>
      <c r="E262" s="835" t="s">
        <v>1490</v>
      </c>
      <c r="F262" s="833" t="s">
        <v>1449</v>
      </c>
      <c r="G262" s="833" t="s">
        <v>1536</v>
      </c>
      <c r="H262" s="833" t="s">
        <v>574</v>
      </c>
      <c r="I262" s="833" t="s">
        <v>1537</v>
      </c>
      <c r="J262" s="833" t="s">
        <v>1538</v>
      </c>
      <c r="K262" s="833" t="s">
        <v>1539</v>
      </c>
      <c r="L262" s="836">
        <v>0</v>
      </c>
      <c r="M262" s="836">
        <v>0</v>
      </c>
      <c r="N262" s="833">
        <v>1</v>
      </c>
      <c r="O262" s="837">
        <v>0.5</v>
      </c>
      <c r="P262" s="836">
        <v>0</v>
      </c>
      <c r="Q262" s="838"/>
      <c r="R262" s="833">
        <v>1</v>
      </c>
      <c r="S262" s="838">
        <v>1</v>
      </c>
      <c r="T262" s="837">
        <v>0.5</v>
      </c>
      <c r="U262" s="839">
        <v>1</v>
      </c>
    </row>
    <row r="263" spans="1:21" ht="14.45" customHeight="1" x14ac:dyDescent="0.2">
      <c r="A263" s="832">
        <v>25</v>
      </c>
      <c r="B263" s="833" t="s">
        <v>1448</v>
      </c>
      <c r="C263" s="833" t="s">
        <v>1453</v>
      </c>
      <c r="D263" s="834" t="s">
        <v>2302</v>
      </c>
      <c r="E263" s="835" t="s">
        <v>1490</v>
      </c>
      <c r="F263" s="833" t="s">
        <v>1449</v>
      </c>
      <c r="G263" s="833" t="s">
        <v>1511</v>
      </c>
      <c r="H263" s="833" t="s">
        <v>574</v>
      </c>
      <c r="I263" s="833" t="s">
        <v>1797</v>
      </c>
      <c r="J263" s="833" t="s">
        <v>1642</v>
      </c>
      <c r="K263" s="833" t="s">
        <v>1798</v>
      </c>
      <c r="L263" s="836">
        <v>134.44999999999999</v>
      </c>
      <c r="M263" s="836">
        <v>537.79999999999995</v>
      </c>
      <c r="N263" s="833">
        <v>4</v>
      </c>
      <c r="O263" s="837">
        <v>1.5</v>
      </c>
      <c r="P263" s="836">
        <v>537.79999999999995</v>
      </c>
      <c r="Q263" s="838">
        <v>1</v>
      </c>
      <c r="R263" s="833">
        <v>4</v>
      </c>
      <c r="S263" s="838">
        <v>1</v>
      </c>
      <c r="T263" s="837">
        <v>1.5</v>
      </c>
      <c r="U263" s="839">
        <v>1</v>
      </c>
    </row>
    <row r="264" spans="1:21" ht="14.45" customHeight="1" x14ac:dyDescent="0.2">
      <c r="A264" s="832">
        <v>25</v>
      </c>
      <c r="B264" s="833" t="s">
        <v>1448</v>
      </c>
      <c r="C264" s="833" t="s">
        <v>1453</v>
      </c>
      <c r="D264" s="834" t="s">
        <v>2302</v>
      </c>
      <c r="E264" s="835" t="s">
        <v>1490</v>
      </c>
      <c r="F264" s="833" t="s">
        <v>1449</v>
      </c>
      <c r="G264" s="833" t="s">
        <v>1680</v>
      </c>
      <c r="H264" s="833" t="s">
        <v>574</v>
      </c>
      <c r="I264" s="833" t="s">
        <v>1681</v>
      </c>
      <c r="J264" s="833" t="s">
        <v>1682</v>
      </c>
      <c r="K264" s="833" t="s">
        <v>1683</v>
      </c>
      <c r="L264" s="836">
        <v>121.07</v>
      </c>
      <c r="M264" s="836">
        <v>121.07</v>
      </c>
      <c r="N264" s="833">
        <v>1</v>
      </c>
      <c r="O264" s="837">
        <v>1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5" customHeight="1" x14ac:dyDescent="0.2">
      <c r="A265" s="832">
        <v>25</v>
      </c>
      <c r="B265" s="833" t="s">
        <v>1448</v>
      </c>
      <c r="C265" s="833" t="s">
        <v>1453</v>
      </c>
      <c r="D265" s="834" t="s">
        <v>2302</v>
      </c>
      <c r="E265" s="835" t="s">
        <v>1490</v>
      </c>
      <c r="F265" s="833" t="s">
        <v>1449</v>
      </c>
      <c r="G265" s="833" t="s">
        <v>1634</v>
      </c>
      <c r="H265" s="833" t="s">
        <v>574</v>
      </c>
      <c r="I265" s="833" t="s">
        <v>1864</v>
      </c>
      <c r="J265" s="833" t="s">
        <v>1636</v>
      </c>
      <c r="K265" s="833"/>
      <c r="L265" s="836">
        <v>0</v>
      </c>
      <c r="M265" s="836">
        <v>0</v>
      </c>
      <c r="N265" s="833">
        <v>1</v>
      </c>
      <c r="O265" s="837">
        <v>1</v>
      </c>
      <c r="P265" s="836"/>
      <c r="Q265" s="838"/>
      <c r="R265" s="833"/>
      <c r="S265" s="838">
        <v>0</v>
      </c>
      <c r="T265" s="837"/>
      <c r="U265" s="839">
        <v>0</v>
      </c>
    </row>
    <row r="266" spans="1:21" ht="14.45" customHeight="1" x14ac:dyDescent="0.2">
      <c r="A266" s="832">
        <v>25</v>
      </c>
      <c r="B266" s="833" t="s">
        <v>1448</v>
      </c>
      <c r="C266" s="833" t="s">
        <v>1453</v>
      </c>
      <c r="D266" s="834" t="s">
        <v>2302</v>
      </c>
      <c r="E266" s="835" t="s">
        <v>1490</v>
      </c>
      <c r="F266" s="833" t="s">
        <v>1449</v>
      </c>
      <c r="G266" s="833" t="s">
        <v>1519</v>
      </c>
      <c r="H266" s="833" t="s">
        <v>574</v>
      </c>
      <c r="I266" s="833" t="s">
        <v>1520</v>
      </c>
      <c r="J266" s="833" t="s">
        <v>1054</v>
      </c>
      <c r="K266" s="833" t="s">
        <v>1521</v>
      </c>
      <c r="L266" s="836">
        <v>42.14</v>
      </c>
      <c r="M266" s="836">
        <v>42.14</v>
      </c>
      <c r="N266" s="833">
        <v>1</v>
      </c>
      <c r="O266" s="837">
        <v>1</v>
      </c>
      <c r="P266" s="836"/>
      <c r="Q266" s="838">
        <v>0</v>
      </c>
      <c r="R266" s="833"/>
      <c r="S266" s="838">
        <v>0</v>
      </c>
      <c r="T266" s="837"/>
      <c r="U266" s="839">
        <v>0</v>
      </c>
    </row>
    <row r="267" spans="1:21" ht="14.45" customHeight="1" x14ac:dyDescent="0.2">
      <c r="A267" s="832">
        <v>25</v>
      </c>
      <c r="B267" s="833" t="s">
        <v>1448</v>
      </c>
      <c r="C267" s="833" t="s">
        <v>1453</v>
      </c>
      <c r="D267" s="834" t="s">
        <v>2302</v>
      </c>
      <c r="E267" s="835" t="s">
        <v>1490</v>
      </c>
      <c r="F267" s="833" t="s">
        <v>1449</v>
      </c>
      <c r="G267" s="833" t="s">
        <v>1503</v>
      </c>
      <c r="H267" s="833" t="s">
        <v>574</v>
      </c>
      <c r="I267" s="833" t="s">
        <v>1504</v>
      </c>
      <c r="J267" s="833" t="s">
        <v>1505</v>
      </c>
      <c r="K267" s="833" t="s">
        <v>1506</v>
      </c>
      <c r="L267" s="836">
        <v>132.97999999999999</v>
      </c>
      <c r="M267" s="836">
        <v>3324.5</v>
      </c>
      <c r="N267" s="833">
        <v>25</v>
      </c>
      <c r="O267" s="837">
        <v>17</v>
      </c>
      <c r="P267" s="836">
        <v>1462.78</v>
      </c>
      <c r="Q267" s="838">
        <v>0.44</v>
      </c>
      <c r="R267" s="833">
        <v>11</v>
      </c>
      <c r="S267" s="838">
        <v>0.44</v>
      </c>
      <c r="T267" s="837">
        <v>7</v>
      </c>
      <c r="U267" s="839">
        <v>0.41176470588235292</v>
      </c>
    </row>
    <row r="268" spans="1:21" ht="14.45" customHeight="1" x14ac:dyDescent="0.2">
      <c r="A268" s="832">
        <v>25</v>
      </c>
      <c r="B268" s="833" t="s">
        <v>1448</v>
      </c>
      <c r="C268" s="833" t="s">
        <v>1453</v>
      </c>
      <c r="D268" s="834" t="s">
        <v>2302</v>
      </c>
      <c r="E268" s="835" t="s">
        <v>1490</v>
      </c>
      <c r="F268" s="833" t="s">
        <v>1449</v>
      </c>
      <c r="G268" s="833" t="s">
        <v>1760</v>
      </c>
      <c r="H268" s="833" t="s">
        <v>574</v>
      </c>
      <c r="I268" s="833" t="s">
        <v>1865</v>
      </c>
      <c r="J268" s="833" t="s">
        <v>1866</v>
      </c>
      <c r="K268" s="833" t="s">
        <v>1867</v>
      </c>
      <c r="L268" s="836">
        <v>0</v>
      </c>
      <c r="M268" s="836">
        <v>0</v>
      </c>
      <c r="N268" s="833">
        <v>2</v>
      </c>
      <c r="O268" s="837">
        <v>1.5</v>
      </c>
      <c r="P268" s="836">
        <v>0</v>
      </c>
      <c r="Q268" s="838"/>
      <c r="R268" s="833">
        <v>1</v>
      </c>
      <c r="S268" s="838">
        <v>0.5</v>
      </c>
      <c r="T268" s="837">
        <v>0.5</v>
      </c>
      <c r="U268" s="839">
        <v>0.33333333333333331</v>
      </c>
    </row>
    <row r="269" spans="1:21" ht="14.45" customHeight="1" x14ac:dyDescent="0.2">
      <c r="A269" s="832">
        <v>25</v>
      </c>
      <c r="B269" s="833" t="s">
        <v>1448</v>
      </c>
      <c r="C269" s="833" t="s">
        <v>1453</v>
      </c>
      <c r="D269" s="834" t="s">
        <v>2302</v>
      </c>
      <c r="E269" s="835" t="s">
        <v>1490</v>
      </c>
      <c r="F269" s="833" t="s">
        <v>1449</v>
      </c>
      <c r="G269" s="833" t="s">
        <v>1760</v>
      </c>
      <c r="H269" s="833" t="s">
        <v>574</v>
      </c>
      <c r="I269" s="833" t="s">
        <v>1868</v>
      </c>
      <c r="J269" s="833" t="s">
        <v>1869</v>
      </c>
      <c r="K269" s="833" t="s">
        <v>1867</v>
      </c>
      <c r="L269" s="836">
        <v>0</v>
      </c>
      <c r="M269" s="836">
        <v>0</v>
      </c>
      <c r="N269" s="833">
        <v>1</v>
      </c>
      <c r="O269" s="837">
        <v>0.5</v>
      </c>
      <c r="P269" s="836">
        <v>0</v>
      </c>
      <c r="Q269" s="838"/>
      <c r="R269" s="833">
        <v>1</v>
      </c>
      <c r="S269" s="838">
        <v>1</v>
      </c>
      <c r="T269" s="837">
        <v>0.5</v>
      </c>
      <c r="U269" s="839">
        <v>1</v>
      </c>
    </row>
    <row r="270" spans="1:21" ht="14.45" customHeight="1" x14ac:dyDescent="0.2">
      <c r="A270" s="832">
        <v>25</v>
      </c>
      <c r="B270" s="833" t="s">
        <v>1448</v>
      </c>
      <c r="C270" s="833" t="s">
        <v>1453</v>
      </c>
      <c r="D270" s="834" t="s">
        <v>2302</v>
      </c>
      <c r="E270" s="835" t="s">
        <v>1490</v>
      </c>
      <c r="F270" s="833" t="s">
        <v>1449</v>
      </c>
      <c r="G270" s="833" t="s">
        <v>1870</v>
      </c>
      <c r="H270" s="833" t="s">
        <v>611</v>
      </c>
      <c r="I270" s="833" t="s">
        <v>1871</v>
      </c>
      <c r="J270" s="833" t="s">
        <v>1872</v>
      </c>
      <c r="K270" s="833" t="s">
        <v>1873</v>
      </c>
      <c r="L270" s="836">
        <v>117.03</v>
      </c>
      <c r="M270" s="836">
        <v>351.09000000000003</v>
      </c>
      <c r="N270" s="833">
        <v>3</v>
      </c>
      <c r="O270" s="837">
        <v>2.5</v>
      </c>
      <c r="P270" s="836">
        <v>117.03</v>
      </c>
      <c r="Q270" s="838">
        <v>0.33333333333333331</v>
      </c>
      <c r="R270" s="833">
        <v>1</v>
      </c>
      <c r="S270" s="838">
        <v>0.33333333333333331</v>
      </c>
      <c r="T270" s="837">
        <v>1</v>
      </c>
      <c r="U270" s="839">
        <v>0.4</v>
      </c>
    </row>
    <row r="271" spans="1:21" ht="14.45" customHeight="1" x14ac:dyDescent="0.2">
      <c r="A271" s="832">
        <v>25</v>
      </c>
      <c r="B271" s="833" t="s">
        <v>1448</v>
      </c>
      <c r="C271" s="833" t="s">
        <v>1453</v>
      </c>
      <c r="D271" s="834" t="s">
        <v>2302</v>
      </c>
      <c r="E271" s="835" t="s">
        <v>1490</v>
      </c>
      <c r="F271" s="833" t="s">
        <v>1449</v>
      </c>
      <c r="G271" s="833" t="s">
        <v>1581</v>
      </c>
      <c r="H271" s="833" t="s">
        <v>611</v>
      </c>
      <c r="I271" s="833" t="s">
        <v>1414</v>
      </c>
      <c r="J271" s="833" t="s">
        <v>1415</v>
      </c>
      <c r="K271" s="833" t="s">
        <v>1416</v>
      </c>
      <c r="L271" s="836">
        <v>141.25</v>
      </c>
      <c r="M271" s="836">
        <v>141.25</v>
      </c>
      <c r="N271" s="833">
        <v>1</v>
      </c>
      <c r="O271" s="837">
        <v>0.5</v>
      </c>
      <c r="P271" s="836">
        <v>141.25</v>
      </c>
      <c r="Q271" s="838">
        <v>1</v>
      </c>
      <c r="R271" s="833">
        <v>1</v>
      </c>
      <c r="S271" s="838">
        <v>1</v>
      </c>
      <c r="T271" s="837">
        <v>0.5</v>
      </c>
      <c r="U271" s="839">
        <v>1</v>
      </c>
    </row>
    <row r="272" spans="1:21" ht="14.45" customHeight="1" x14ac:dyDescent="0.2">
      <c r="A272" s="832">
        <v>25</v>
      </c>
      <c r="B272" s="833" t="s">
        <v>1448</v>
      </c>
      <c r="C272" s="833" t="s">
        <v>1453</v>
      </c>
      <c r="D272" s="834" t="s">
        <v>2302</v>
      </c>
      <c r="E272" s="835" t="s">
        <v>1490</v>
      </c>
      <c r="F272" s="833" t="s">
        <v>1449</v>
      </c>
      <c r="G272" s="833" t="s">
        <v>1586</v>
      </c>
      <c r="H272" s="833" t="s">
        <v>574</v>
      </c>
      <c r="I272" s="833" t="s">
        <v>1589</v>
      </c>
      <c r="J272" s="833" t="s">
        <v>644</v>
      </c>
      <c r="K272" s="833" t="s">
        <v>1590</v>
      </c>
      <c r="L272" s="836">
        <v>35.25</v>
      </c>
      <c r="M272" s="836">
        <v>705</v>
      </c>
      <c r="N272" s="833">
        <v>20</v>
      </c>
      <c r="O272" s="837">
        <v>16</v>
      </c>
      <c r="P272" s="836">
        <v>352.5</v>
      </c>
      <c r="Q272" s="838">
        <v>0.5</v>
      </c>
      <c r="R272" s="833">
        <v>10</v>
      </c>
      <c r="S272" s="838">
        <v>0.5</v>
      </c>
      <c r="T272" s="837">
        <v>7.5</v>
      </c>
      <c r="U272" s="839">
        <v>0.46875</v>
      </c>
    </row>
    <row r="273" spans="1:21" ht="14.45" customHeight="1" x14ac:dyDescent="0.2">
      <c r="A273" s="832">
        <v>25</v>
      </c>
      <c r="B273" s="833" t="s">
        <v>1448</v>
      </c>
      <c r="C273" s="833" t="s">
        <v>1453</v>
      </c>
      <c r="D273" s="834" t="s">
        <v>2302</v>
      </c>
      <c r="E273" s="835" t="s">
        <v>1490</v>
      </c>
      <c r="F273" s="833" t="s">
        <v>1449</v>
      </c>
      <c r="G273" s="833" t="s">
        <v>1586</v>
      </c>
      <c r="H273" s="833" t="s">
        <v>574</v>
      </c>
      <c r="I273" s="833" t="s">
        <v>1810</v>
      </c>
      <c r="J273" s="833" t="s">
        <v>847</v>
      </c>
      <c r="K273" s="833" t="s">
        <v>1811</v>
      </c>
      <c r="L273" s="836">
        <v>35.25</v>
      </c>
      <c r="M273" s="836">
        <v>35.25</v>
      </c>
      <c r="N273" s="833">
        <v>1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25</v>
      </c>
      <c r="B274" s="833" t="s">
        <v>1448</v>
      </c>
      <c r="C274" s="833" t="s">
        <v>1453</v>
      </c>
      <c r="D274" s="834" t="s">
        <v>2302</v>
      </c>
      <c r="E274" s="835" t="s">
        <v>1490</v>
      </c>
      <c r="F274" s="833" t="s">
        <v>1449</v>
      </c>
      <c r="G274" s="833" t="s">
        <v>1586</v>
      </c>
      <c r="H274" s="833" t="s">
        <v>574</v>
      </c>
      <c r="I274" s="833" t="s">
        <v>1591</v>
      </c>
      <c r="J274" s="833" t="s">
        <v>644</v>
      </c>
      <c r="K274" s="833" t="s">
        <v>1592</v>
      </c>
      <c r="L274" s="836">
        <v>17.62</v>
      </c>
      <c r="M274" s="836">
        <v>70.48</v>
      </c>
      <c r="N274" s="833">
        <v>4</v>
      </c>
      <c r="O274" s="837">
        <v>3.5</v>
      </c>
      <c r="P274" s="836">
        <v>17.62</v>
      </c>
      <c r="Q274" s="838">
        <v>0.25</v>
      </c>
      <c r="R274" s="833">
        <v>1</v>
      </c>
      <c r="S274" s="838">
        <v>0.25</v>
      </c>
      <c r="T274" s="837">
        <v>0.5</v>
      </c>
      <c r="U274" s="839">
        <v>0.14285714285714285</v>
      </c>
    </row>
    <row r="275" spans="1:21" ht="14.45" customHeight="1" x14ac:dyDescent="0.2">
      <c r="A275" s="832">
        <v>25</v>
      </c>
      <c r="B275" s="833" t="s">
        <v>1448</v>
      </c>
      <c r="C275" s="833" t="s">
        <v>1453</v>
      </c>
      <c r="D275" s="834" t="s">
        <v>2302</v>
      </c>
      <c r="E275" s="835" t="s">
        <v>1490</v>
      </c>
      <c r="F275" s="833" t="s">
        <v>1449</v>
      </c>
      <c r="G275" s="833" t="s">
        <v>1586</v>
      </c>
      <c r="H275" s="833" t="s">
        <v>574</v>
      </c>
      <c r="I275" s="833" t="s">
        <v>1874</v>
      </c>
      <c r="J275" s="833" t="s">
        <v>644</v>
      </c>
      <c r="K275" s="833" t="s">
        <v>1811</v>
      </c>
      <c r="L275" s="836">
        <v>35.25</v>
      </c>
      <c r="M275" s="836">
        <v>105.75</v>
      </c>
      <c r="N275" s="833">
        <v>3</v>
      </c>
      <c r="O275" s="837">
        <v>3</v>
      </c>
      <c r="P275" s="836">
        <v>70.5</v>
      </c>
      <c r="Q275" s="838">
        <v>0.66666666666666663</v>
      </c>
      <c r="R275" s="833">
        <v>2</v>
      </c>
      <c r="S275" s="838">
        <v>0.66666666666666663</v>
      </c>
      <c r="T275" s="837">
        <v>2</v>
      </c>
      <c r="U275" s="839">
        <v>0.66666666666666663</v>
      </c>
    </row>
    <row r="276" spans="1:21" ht="14.45" customHeight="1" x14ac:dyDescent="0.2">
      <c r="A276" s="832">
        <v>25</v>
      </c>
      <c r="B276" s="833" t="s">
        <v>1448</v>
      </c>
      <c r="C276" s="833" t="s">
        <v>1453</v>
      </c>
      <c r="D276" s="834" t="s">
        <v>2302</v>
      </c>
      <c r="E276" s="835" t="s">
        <v>1490</v>
      </c>
      <c r="F276" s="833" t="s">
        <v>1449</v>
      </c>
      <c r="G276" s="833" t="s">
        <v>1586</v>
      </c>
      <c r="H276" s="833" t="s">
        <v>574</v>
      </c>
      <c r="I276" s="833" t="s">
        <v>1832</v>
      </c>
      <c r="J276" s="833" t="s">
        <v>644</v>
      </c>
      <c r="K276" s="833" t="s">
        <v>1833</v>
      </c>
      <c r="L276" s="836">
        <v>17.62</v>
      </c>
      <c r="M276" s="836">
        <v>17.62</v>
      </c>
      <c r="N276" s="833">
        <v>1</v>
      </c>
      <c r="O276" s="837">
        <v>0.5</v>
      </c>
      <c r="P276" s="836">
        <v>17.62</v>
      </c>
      <c r="Q276" s="838">
        <v>1</v>
      </c>
      <c r="R276" s="833">
        <v>1</v>
      </c>
      <c r="S276" s="838">
        <v>1</v>
      </c>
      <c r="T276" s="837">
        <v>0.5</v>
      </c>
      <c r="U276" s="839">
        <v>1</v>
      </c>
    </row>
    <row r="277" spans="1:21" ht="14.45" customHeight="1" x14ac:dyDescent="0.2">
      <c r="A277" s="832">
        <v>25</v>
      </c>
      <c r="B277" s="833" t="s">
        <v>1448</v>
      </c>
      <c r="C277" s="833" t="s">
        <v>1453</v>
      </c>
      <c r="D277" s="834" t="s">
        <v>2302</v>
      </c>
      <c r="E277" s="835" t="s">
        <v>1490</v>
      </c>
      <c r="F277" s="833" t="s">
        <v>1449</v>
      </c>
      <c r="G277" s="833" t="s">
        <v>1875</v>
      </c>
      <c r="H277" s="833" t="s">
        <v>574</v>
      </c>
      <c r="I277" s="833" t="s">
        <v>1876</v>
      </c>
      <c r="J277" s="833" t="s">
        <v>1877</v>
      </c>
      <c r="K277" s="833" t="s">
        <v>1878</v>
      </c>
      <c r="L277" s="836">
        <v>84.65</v>
      </c>
      <c r="M277" s="836">
        <v>253.95000000000002</v>
      </c>
      <c r="N277" s="833">
        <v>3</v>
      </c>
      <c r="O277" s="837">
        <v>1</v>
      </c>
      <c r="P277" s="836">
        <v>253.95000000000002</v>
      </c>
      <c r="Q277" s="838">
        <v>1</v>
      </c>
      <c r="R277" s="833">
        <v>3</v>
      </c>
      <c r="S277" s="838">
        <v>1</v>
      </c>
      <c r="T277" s="837">
        <v>1</v>
      </c>
      <c r="U277" s="839">
        <v>1</v>
      </c>
    </row>
    <row r="278" spans="1:21" ht="14.45" customHeight="1" x14ac:dyDescent="0.2">
      <c r="A278" s="832">
        <v>25</v>
      </c>
      <c r="B278" s="833" t="s">
        <v>1448</v>
      </c>
      <c r="C278" s="833" t="s">
        <v>1453</v>
      </c>
      <c r="D278" s="834" t="s">
        <v>2302</v>
      </c>
      <c r="E278" s="835" t="s">
        <v>1490</v>
      </c>
      <c r="F278" s="833" t="s">
        <v>1449</v>
      </c>
      <c r="G278" s="833" t="s">
        <v>1875</v>
      </c>
      <c r="H278" s="833" t="s">
        <v>574</v>
      </c>
      <c r="I278" s="833" t="s">
        <v>1879</v>
      </c>
      <c r="J278" s="833" t="s">
        <v>1877</v>
      </c>
      <c r="K278" s="833" t="s">
        <v>1880</v>
      </c>
      <c r="L278" s="836">
        <v>677.18</v>
      </c>
      <c r="M278" s="836">
        <v>2031.54</v>
      </c>
      <c r="N278" s="833">
        <v>3</v>
      </c>
      <c r="O278" s="837">
        <v>1</v>
      </c>
      <c r="P278" s="836">
        <v>2031.54</v>
      </c>
      <c r="Q278" s="838">
        <v>1</v>
      </c>
      <c r="R278" s="833">
        <v>3</v>
      </c>
      <c r="S278" s="838">
        <v>1</v>
      </c>
      <c r="T278" s="837">
        <v>1</v>
      </c>
      <c r="U278" s="839">
        <v>1</v>
      </c>
    </row>
    <row r="279" spans="1:21" ht="14.45" customHeight="1" x14ac:dyDescent="0.2">
      <c r="A279" s="832">
        <v>25</v>
      </c>
      <c r="B279" s="833" t="s">
        <v>1448</v>
      </c>
      <c r="C279" s="833" t="s">
        <v>1453</v>
      </c>
      <c r="D279" s="834" t="s">
        <v>2302</v>
      </c>
      <c r="E279" s="835" t="s">
        <v>1490</v>
      </c>
      <c r="F279" s="833" t="s">
        <v>1449</v>
      </c>
      <c r="G279" s="833" t="s">
        <v>1881</v>
      </c>
      <c r="H279" s="833" t="s">
        <v>611</v>
      </c>
      <c r="I279" s="833" t="s">
        <v>1882</v>
      </c>
      <c r="J279" s="833" t="s">
        <v>1270</v>
      </c>
      <c r="K279" s="833" t="s">
        <v>1883</v>
      </c>
      <c r="L279" s="836">
        <v>158.99</v>
      </c>
      <c r="M279" s="836">
        <v>158.99</v>
      </c>
      <c r="N279" s="833">
        <v>1</v>
      </c>
      <c r="O279" s="837">
        <v>0.5</v>
      </c>
      <c r="P279" s="836">
        <v>158.99</v>
      </c>
      <c r="Q279" s="838">
        <v>1</v>
      </c>
      <c r="R279" s="833">
        <v>1</v>
      </c>
      <c r="S279" s="838">
        <v>1</v>
      </c>
      <c r="T279" s="837">
        <v>0.5</v>
      </c>
      <c r="U279" s="839">
        <v>1</v>
      </c>
    </row>
    <row r="280" spans="1:21" ht="14.45" customHeight="1" x14ac:dyDescent="0.2">
      <c r="A280" s="832">
        <v>25</v>
      </c>
      <c r="B280" s="833" t="s">
        <v>1448</v>
      </c>
      <c r="C280" s="833" t="s">
        <v>1453</v>
      </c>
      <c r="D280" s="834" t="s">
        <v>2302</v>
      </c>
      <c r="E280" s="835" t="s">
        <v>1490</v>
      </c>
      <c r="F280" s="833" t="s">
        <v>1449</v>
      </c>
      <c r="G280" s="833" t="s">
        <v>1881</v>
      </c>
      <c r="H280" s="833" t="s">
        <v>611</v>
      </c>
      <c r="I280" s="833" t="s">
        <v>1882</v>
      </c>
      <c r="J280" s="833" t="s">
        <v>1270</v>
      </c>
      <c r="K280" s="833" t="s">
        <v>1883</v>
      </c>
      <c r="L280" s="836">
        <v>114.88</v>
      </c>
      <c r="M280" s="836">
        <v>229.76</v>
      </c>
      <c r="N280" s="833">
        <v>2</v>
      </c>
      <c r="O280" s="837">
        <v>1</v>
      </c>
      <c r="P280" s="836">
        <v>114.88</v>
      </c>
      <c r="Q280" s="838">
        <v>0.5</v>
      </c>
      <c r="R280" s="833">
        <v>1</v>
      </c>
      <c r="S280" s="838">
        <v>0.5</v>
      </c>
      <c r="T280" s="837">
        <v>0.5</v>
      </c>
      <c r="U280" s="839">
        <v>0.5</v>
      </c>
    </row>
    <row r="281" spans="1:21" ht="14.45" customHeight="1" x14ac:dyDescent="0.2">
      <c r="A281" s="832">
        <v>25</v>
      </c>
      <c r="B281" s="833" t="s">
        <v>1448</v>
      </c>
      <c r="C281" s="833" t="s">
        <v>1453</v>
      </c>
      <c r="D281" s="834" t="s">
        <v>2302</v>
      </c>
      <c r="E281" s="835" t="s">
        <v>1490</v>
      </c>
      <c r="F281" s="833" t="s">
        <v>1449</v>
      </c>
      <c r="G281" s="833" t="s">
        <v>1884</v>
      </c>
      <c r="H281" s="833" t="s">
        <v>611</v>
      </c>
      <c r="I281" s="833" t="s">
        <v>1885</v>
      </c>
      <c r="J281" s="833" t="s">
        <v>1886</v>
      </c>
      <c r="K281" s="833" t="s">
        <v>1887</v>
      </c>
      <c r="L281" s="836">
        <v>184.74</v>
      </c>
      <c r="M281" s="836">
        <v>554.22</v>
      </c>
      <c r="N281" s="833">
        <v>3</v>
      </c>
      <c r="O281" s="837">
        <v>1</v>
      </c>
      <c r="P281" s="836">
        <v>554.22</v>
      </c>
      <c r="Q281" s="838">
        <v>1</v>
      </c>
      <c r="R281" s="833">
        <v>3</v>
      </c>
      <c r="S281" s="838">
        <v>1</v>
      </c>
      <c r="T281" s="837">
        <v>1</v>
      </c>
      <c r="U281" s="839">
        <v>1</v>
      </c>
    </row>
    <row r="282" spans="1:21" ht="14.45" customHeight="1" x14ac:dyDescent="0.2">
      <c r="A282" s="832">
        <v>25</v>
      </c>
      <c r="B282" s="833" t="s">
        <v>1448</v>
      </c>
      <c r="C282" s="833" t="s">
        <v>1453</v>
      </c>
      <c r="D282" s="834" t="s">
        <v>2302</v>
      </c>
      <c r="E282" s="835" t="s">
        <v>1490</v>
      </c>
      <c r="F282" s="833" t="s">
        <v>1449</v>
      </c>
      <c r="G282" s="833" t="s">
        <v>1502</v>
      </c>
      <c r="H282" s="833" t="s">
        <v>611</v>
      </c>
      <c r="I282" s="833" t="s">
        <v>1298</v>
      </c>
      <c r="J282" s="833" t="s">
        <v>1016</v>
      </c>
      <c r="K282" s="833" t="s">
        <v>1299</v>
      </c>
      <c r="L282" s="836">
        <v>154.36000000000001</v>
      </c>
      <c r="M282" s="836">
        <v>12503.159999999996</v>
      </c>
      <c r="N282" s="833">
        <v>81</v>
      </c>
      <c r="O282" s="837">
        <v>73.5</v>
      </c>
      <c r="P282" s="836">
        <v>4785.1600000000008</v>
      </c>
      <c r="Q282" s="838">
        <v>0.38271604938271625</v>
      </c>
      <c r="R282" s="833">
        <v>31</v>
      </c>
      <c r="S282" s="838">
        <v>0.38271604938271603</v>
      </c>
      <c r="T282" s="837">
        <v>27</v>
      </c>
      <c r="U282" s="839">
        <v>0.36734693877551022</v>
      </c>
    </row>
    <row r="283" spans="1:21" ht="14.45" customHeight="1" x14ac:dyDescent="0.2">
      <c r="A283" s="832">
        <v>25</v>
      </c>
      <c r="B283" s="833" t="s">
        <v>1448</v>
      </c>
      <c r="C283" s="833" t="s">
        <v>1453</v>
      </c>
      <c r="D283" s="834" t="s">
        <v>2302</v>
      </c>
      <c r="E283" s="835" t="s">
        <v>1493</v>
      </c>
      <c r="F283" s="833" t="s">
        <v>1449</v>
      </c>
      <c r="G283" s="833" t="s">
        <v>1888</v>
      </c>
      <c r="H283" s="833" t="s">
        <v>574</v>
      </c>
      <c r="I283" s="833" t="s">
        <v>1889</v>
      </c>
      <c r="J283" s="833" t="s">
        <v>1890</v>
      </c>
      <c r="K283" s="833" t="s">
        <v>1891</v>
      </c>
      <c r="L283" s="836">
        <v>126.57</v>
      </c>
      <c r="M283" s="836">
        <v>126.57</v>
      </c>
      <c r="N283" s="833">
        <v>1</v>
      </c>
      <c r="O283" s="837">
        <v>1</v>
      </c>
      <c r="P283" s="836">
        <v>126.57</v>
      </c>
      <c r="Q283" s="838">
        <v>1</v>
      </c>
      <c r="R283" s="833">
        <v>1</v>
      </c>
      <c r="S283" s="838">
        <v>1</v>
      </c>
      <c r="T283" s="837">
        <v>1</v>
      </c>
      <c r="U283" s="839">
        <v>1</v>
      </c>
    </row>
    <row r="284" spans="1:21" ht="14.45" customHeight="1" x14ac:dyDescent="0.2">
      <c r="A284" s="832">
        <v>25</v>
      </c>
      <c r="B284" s="833" t="s">
        <v>1448</v>
      </c>
      <c r="C284" s="833" t="s">
        <v>1453</v>
      </c>
      <c r="D284" s="834" t="s">
        <v>2302</v>
      </c>
      <c r="E284" s="835" t="s">
        <v>1493</v>
      </c>
      <c r="F284" s="833" t="s">
        <v>1449</v>
      </c>
      <c r="G284" s="833" t="s">
        <v>1511</v>
      </c>
      <c r="H284" s="833" t="s">
        <v>574</v>
      </c>
      <c r="I284" s="833" t="s">
        <v>1892</v>
      </c>
      <c r="J284" s="833" t="s">
        <v>1893</v>
      </c>
      <c r="K284" s="833" t="s">
        <v>1798</v>
      </c>
      <c r="L284" s="836">
        <v>238.72</v>
      </c>
      <c r="M284" s="836">
        <v>477.44</v>
      </c>
      <c r="N284" s="833">
        <v>2</v>
      </c>
      <c r="O284" s="837">
        <v>2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25</v>
      </c>
      <c r="B285" s="833" t="s">
        <v>1448</v>
      </c>
      <c r="C285" s="833" t="s">
        <v>1453</v>
      </c>
      <c r="D285" s="834" t="s">
        <v>2302</v>
      </c>
      <c r="E285" s="835" t="s">
        <v>1493</v>
      </c>
      <c r="F285" s="833" t="s">
        <v>1449</v>
      </c>
      <c r="G285" s="833" t="s">
        <v>1658</v>
      </c>
      <c r="H285" s="833" t="s">
        <v>574</v>
      </c>
      <c r="I285" s="833" t="s">
        <v>1894</v>
      </c>
      <c r="J285" s="833" t="s">
        <v>1895</v>
      </c>
      <c r="K285" s="833" t="s">
        <v>1896</v>
      </c>
      <c r="L285" s="836">
        <v>0</v>
      </c>
      <c r="M285" s="836">
        <v>0</v>
      </c>
      <c r="N285" s="833">
        <v>1</v>
      </c>
      <c r="O285" s="837">
        <v>1</v>
      </c>
      <c r="P285" s="836">
        <v>0</v>
      </c>
      <c r="Q285" s="838"/>
      <c r="R285" s="833">
        <v>1</v>
      </c>
      <c r="S285" s="838">
        <v>1</v>
      </c>
      <c r="T285" s="837">
        <v>1</v>
      </c>
      <c r="U285" s="839">
        <v>1</v>
      </c>
    </row>
    <row r="286" spans="1:21" ht="14.45" customHeight="1" x14ac:dyDescent="0.2">
      <c r="A286" s="832">
        <v>25</v>
      </c>
      <c r="B286" s="833" t="s">
        <v>1448</v>
      </c>
      <c r="C286" s="833" t="s">
        <v>1453</v>
      </c>
      <c r="D286" s="834" t="s">
        <v>2302</v>
      </c>
      <c r="E286" s="835" t="s">
        <v>1493</v>
      </c>
      <c r="F286" s="833" t="s">
        <v>1449</v>
      </c>
      <c r="G286" s="833" t="s">
        <v>1658</v>
      </c>
      <c r="H286" s="833" t="s">
        <v>574</v>
      </c>
      <c r="I286" s="833" t="s">
        <v>1897</v>
      </c>
      <c r="J286" s="833" t="s">
        <v>1895</v>
      </c>
      <c r="K286" s="833" t="s">
        <v>1898</v>
      </c>
      <c r="L286" s="836">
        <v>0</v>
      </c>
      <c r="M286" s="836">
        <v>0</v>
      </c>
      <c r="N286" s="833">
        <v>3</v>
      </c>
      <c r="O286" s="837">
        <v>3</v>
      </c>
      <c r="P286" s="836">
        <v>0</v>
      </c>
      <c r="Q286" s="838"/>
      <c r="R286" s="833">
        <v>2</v>
      </c>
      <c r="S286" s="838">
        <v>0.66666666666666663</v>
      </c>
      <c r="T286" s="837">
        <v>2</v>
      </c>
      <c r="U286" s="839">
        <v>0.66666666666666663</v>
      </c>
    </row>
    <row r="287" spans="1:21" ht="14.45" customHeight="1" x14ac:dyDescent="0.2">
      <c r="A287" s="832">
        <v>25</v>
      </c>
      <c r="B287" s="833" t="s">
        <v>1448</v>
      </c>
      <c r="C287" s="833" t="s">
        <v>1453</v>
      </c>
      <c r="D287" s="834" t="s">
        <v>2302</v>
      </c>
      <c r="E287" s="835" t="s">
        <v>1493</v>
      </c>
      <c r="F287" s="833" t="s">
        <v>1449</v>
      </c>
      <c r="G287" s="833" t="s">
        <v>1658</v>
      </c>
      <c r="H287" s="833" t="s">
        <v>574</v>
      </c>
      <c r="I287" s="833" t="s">
        <v>1899</v>
      </c>
      <c r="J287" s="833" t="s">
        <v>1895</v>
      </c>
      <c r="K287" s="833" t="s">
        <v>1900</v>
      </c>
      <c r="L287" s="836">
        <v>0</v>
      </c>
      <c r="M287" s="836">
        <v>0</v>
      </c>
      <c r="N287" s="833">
        <v>1</v>
      </c>
      <c r="O287" s="837">
        <v>1</v>
      </c>
      <c r="P287" s="836">
        <v>0</v>
      </c>
      <c r="Q287" s="838"/>
      <c r="R287" s="833">
        <v>1</v>
      </c>
      <c r="S287" s="838">
        <v>1</v>
      </c>
      <c r="T287" s="837">
        <v>1</v>
      </c>
      <c r="U287" s="839">
        <v>1</v>
      </c>
    </row>
    <row r="288" spans="1:21" ht="14.45" customHeight="1" x14ac:dyDescent="0.2">
      <c r="A288" s="832">
        <v>25</v>
      </c>
      <c r="B288" s="833" t="s">
        <v>1448</v>
      </c>
      <c r="C288" s="833" t="s">
        <v>1453</v>
      </c>
      <c r="D288" s="834" t="s">
        <v>2302</v>
      </c>
      <c r="E288" s="835" t="s">
        <v>1493</v>
      </c>
      <c r="F288" s="833" t="s">
        <v>1449</v>
      </c>
      <c r="G288" s="833" t="s">
        <v>1673</v>
      </c>
      <c r="H288" s="833" t="s">
        <v>574</v>
      </c>
      <c r="I288" s="833" t="s">
        <v>1674</v>
      </c>
      <c r="J288" s="833" t="s">
        <v>1675</v>
      </c>
      <c r="K288" s="833" t="s">
        <v>1676</v>
      </c>
      <c r="L288" s="836">
        <v>182.22</v>
      </c>
      <c r="M288" s="836">
        <v>182.22</v>
      </c>
      <c r="N288" s="833">
        <v>1</v>
      </c>
      <c r="O288" s="837">
        <v>1</v>
      </c>
      <c r="P288" s="836">
        <v>182.22</v>
      </c>
      <c r="Q288" s="838">
        <v>1</v>
      </c>
      <c r="R288" s="833">
        <v>1</v>
      </c>
      <c r="S288" s="838">
        <v>1</v>
      </c>
      <c r="T288" s="837">
        <v>1</v>
      </c>
      <c r="U288" s="839">
        <v>1</v>
      </c>
    </row>
    <row r="289" spans="1:21" ht="14.45" customHeight="1" x14ac:dyDescent="0.2">
      <c r="A289" s="832">
        <v>25</v>
      </c>
      <c r="B289" s="833" t="s">
        <v>1448</v>
      </c>
      <c r="C289" s="833" t="s">
        <v>1453</v>
      </c>
      <c r="D289" s="834" t="s">
        <v>2302</v>
      </c>
      <c r="E289" s="835" t="s">
        <v>1493</v>
      </c>
      <c r="F289" s="833" t="s">
        <v>1449</v>
      </c>
      <c r="G289" s="833" t="s">
        <v>1680</v>
      </c>
      <c r="H289" s="833" t="s">
        <v>574</v>
      </c>
      <c r="I289" s="833" t="s">
        <v>1681</v>
      </c>
      <c r="J289" s="833" t="s">
        <v>1682</v>
      </c>
      <c r="K289" s="833" t="s">
        <v>1683</v>
      </c>
      <c r="L289" s="836">
        <v>121.07</v>
      </c>
      <c r="M289" s="836">
        <v>121.07</v>
      </c>
      <c r="N289" s="833">
        <v>1</v>
      </c>
      <c r="O289" s="837">
        <v>1</v>
      </c>
      <c r="P289" s="836">
        <v>121.07</v>
      </c>
      <c r="Q289" s="838">
        <v>1</v>
      </c>
      <c r="R289" s="833">
        <v>1</v>
      </c>
      <c r="S289" s="838">
        <v>1</v>
      </c>
      <c r="T289" s="837">
        <v>1</v>
      </c>
      <c r="U289" s="839">
        <v>1</v>
      </c>
    </row>
    <row r="290" spans="1:21" ht="14.45" customHeight="1" x14ac:dyDescent="0.2">
      <c r="A290" s="832">
        <v>25</v>
      </c>
      <c r="B290" s="833" t="s">
        <v>1448</v>
      </c>
      <c r="C290" s="833" t="s">
        <v>1453</v>
      </c>
      <c r="D290" s="834" t="s">
        <v>2302</v>
      </c>
      <c r="E290" s="835" t="s">
        <v>1493</v>
      </c>
      <c r="F290" s="833" t="s">
        <v>1449</v>
      </c>
      <c r="G290" s="833" t="s">
        <v>1519</v>
      </c>
      <c r="H290" s="833" t="s">
        <v>574</v>
      </c>
      <c r="I290" s="833" t="s">
        <v>1901</v>
      </c>
      <c r="J290" s="833" t="s">
        <v>1902</v>
      </c>
      <c r="K290" s="833" t="s">
        <v>1903</v>
      </c>
      <c r="L290" s="836">
        <v>89.91</v>
      </c>
      <c r="M290" s="836">
        <v>89.91</v>
      </c>
      <c r="N290" s="833">
        <v>1</v>
      </c>
      <c r="O290" s="837">
        <v>0.5</v>
      </c>
      <c r="P290" s="836">
        <v>89.91</v>
      </c>
      <c r="Q290" s="838">
        <v>1</v>
      </c>
      <c r="R290" s="833">
        <v>1</v>
      </c>
      <c r="S290" s="838">
        <v>1</v>
      </c>
      <c r="T290" s="837">
        <v>0.5</v>
      </c>
      <c r="U290" s="839">
        <v>1</v>
      </c>
    </row>
    <row r="291" spans="1:21" ht="14.45" customHeight="1" x14ac:dyDescent="0.2">
      <c r="A291" s="832">
        <v>25</v>
      </c>
      <c r="B291" s="833" t="s">
        <v>1448</v>
      </c>
      <c r="C291" s="833" t="s">
        <v>1453</v>
      </c>
      <c r="D291" s="834" t="s">
        <v>2302</v>
      </c>
      <c r="E291" s="835" t="s">
        <v>1493</v>
      </c>
      <c r="F291" s="833" t="s">
        <v>1449</v>
      </c>
      <c r="G291" s="833" t="s">
        <v>1522</v>
      </c>
      <c r="H291" s="833" t="s">
        <v>574</v>
      </c>
      <c r="I291" s="833" t="s">
        <v>1523</v>
      </c>
      <c r="J291" s="833" t="s">
        <v>1524</v>
      </c>
      <c r="K291" s="833" t="s">
        <v>1525</v>
      </c>
      <c r="L291" s="836">
        <v>74.64</v>
      </c>
      <c r="M291" s="836">
        <v>74.64</v>
      </c>
      <c r="N291" s="833">
        <v>1</v>
      </c>
      <c r="O291" s="837">
        <v>1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5" customHeight="1" x14ac:dyDescent="0.2">
      <c r="A292" s="832">
        <v>25</v>
      </c>
      <c r="B292" s="833" t="s">
        <v>1448</v>
      </c>
      <c r="C292" s="833" t="s">
        <v>1453</v>
      </c>
      <c r="D292" s="834" t="s">
        <v>2302</v>
      </c>
      <c r="E292" s="835" t="s">
        <v>1493</v>
      </c>
      <c r="F292" s="833" t="s">
        <v>1449</v>
      </c>
      <c r="G292" s="833" t="s">
        <v>1904</v>
      </c>
      <c r="H292" s="833" t="s">
        <v>574</v>
      </c>
      <c r="I292" s="833" t="s">
        <v>1905</v>
      </c>
      <c r="J292" s="833" t="s">
        <v>1906</v>
      </c>
      <c r="K292" s="833" t="s">
        <v>1798</v>
      </c>
      <c r="L292" s="836">
        <v>111.72</v>
      </c>
      <c r="M292" s="836">
        <v>111.72</v>
      </c>
      <c r="N292" s="833">
        <v>1</v>
      </c>
      <c r="O292" s="837">
        <v>1</v>
      </c>
      <c r="P292" s="836">
        <v>111.72</v>
      </c>
      <c r="Q292" s="838">
        <v>1</v>
      </c>
      <c r="R292" s="833">
        <v>1</v>
      </c>
      <c r="S292" s="838">
        <v>1</v>
      </c>
      <c r="T292" s="837">
        <v>1</v>
      </c>
      <c r="U292" s="839">
        <v>1</v>
      </c>
    </row>
    <row r="293" spans="1:21" ht="14.45" customHeight="1" x14ac:dyDescent="0.2">
      <c r="A293" s="832">
        <v>25</v>
      </c>
      <c r="B293" s="833" t="s">
        <v>1448</v>
      </c>
      <c r="C293" s="833" t="s">
        <v>1453</v>
      </c>
      <c r="D293" s="834" t="s">
        <v>2302</v>
      </c>
      <c r="E293" s="835" t="s">
        <v>1493</v>
      </c>
      <c r="F293" s="833" t="s">
        <v>1449</v>
      </c>
      <c r="G293" s="833" t="s">
        <v>1503</v>
      </c>
      <c r="H293" s="833" t="s">
        <v>574</v>
      </c>
      <c r="I293" s="833" t="s">
        <v>1504</v>
      </c>
      <c r="J293" s="833" t="s">
        <v>1505</v>
      </c>
      <c r="K293" s="833" t="s">
        <v>1506</v>
      </c>
      <c r="L293" s="836">
        <v>132.97999999999999</v>
      </c>
      <c r="M293" s="836">
        <v>1329.8</v>
      </c>
      <c r="N293" s="833">
        <v>10</v>
      </c>
      <c r="O293" s="837">
        <v>6.5</v>
      </c>
      <c r="P293" s="836">
        <v>1063.8399999999999</v>
      </c>
      <c r="Q293" s="838">
        <v>0.79999999999999993</v>
      </c>
      <c r="R293" s="833">
        <v>8</v>
      </c>
      <c r="S293" s="838">
        <v>0.8</v>
      </c>
      <c r="T293" s="837">
        <v>4.5</v>
      </c>
      <c r="U293" s="839">
        <v>0.69230769230769229</v>
      </c>
    </row>
    <row r="294" spans="1:21" ht="14.45" customHeight="1" x14ac:dyDescent="0.2">
      <c r="A294" s="832">
        <v>25</v>
      </c>
      <c r="B294" s="833" t="s">
        <v>1448</v>
      </c>
      <c r="C294" s="833" t="s">
        <v>1453</v>
      </c>
      <c r="D294" s="834" t="s">
        <v>2302</v>
      </c>
      <c r="E294" s="835" t="s">
        <v>1493</v>
      </c>
      <c r="F294" s="833" t="s">
        <v>1449</v>
      </c>
      <c r="G294" s="833" t="s">
        <v>1907</v>
      </c>
      <c r="H294" s="833" t="s">
        <v>574</v>
      </c>
      <c r="I294" s="833" t="s">
        <v>1908</v>
      </c>
      <c r="J294" s="833" t="s">
        <v>1909</v>
      </c>
      <c r="K294" s="833" t="s">
        <v>1910</v>
      </c>
      <c r="L294" s="836">
        <v>69.59</v>
      </c>
      <c r="M294" s="836">
        <v>69.59</v>
      </c>
      <c r="N294" s="833">
        <v>1</v>
      </c>
      <c r="O294" s="837">
        <v>1</v>
      </c>
      <c r="P294" s="836">
        <v>69.59</v>
      </c>
      <c r="Q294" s="838">
        <v>1</v>
      </c>
      <c r="R294" s="833">
        <v>1</v>
      </c>
      <c r="S294" s="838">
        <v>1</v>
      </c>
      <c r="T294" s="837">
        <v>1</v>
      </c>
      <c r="U294" s="839">
        <v>1</v>
      </c>
    </row>
    <row r="295" spans="1:21" ht="14.45" customHeight="1" x14ac:dyDescent="0.2">
      <c r="A295" s="832">
        <v>25</v>
      </c>
      <c r="B295" s="833" t="s">
        <v>1448</v>
      </c>
      <c r="C295" s="833" t="s">
        <v>1453</v>
      </c>
      <c r="D295" s="834" t="s">
        <v>2302</v>
      </c>
      <c r="E295" s="835" t="s">
        <v>1493</v>
      </c>
      <c r="F295" s="833" t="s">
        <v>1449</v>
      </c>
      <c r="G295" s="833" t="s">
        <v>1586</v>
      </c>
      <c r="H295" s="833" t="s">
        <v>574</v>
      </c>
      <c r="I295" s="833" t="s">
        <v>1707</v>
      </c>
      <c r="J295" s="833" t="s">
        <v>644</v>
      </c>
      <c r="K295" s="833" t="s">
        <v>1708</v>
      </c>
      <c r="L295" s="836">
        <v>35.25</v>
      </c>
      <c r="M295" s="836">
        <v>35.25</v>
      </c>
      <c r="N295" s="833">
        <v>1</v>
      </c>
      <c r="O295" s="837">
        <v>1</v>
      </c>
      <c r="P295" s="836"/>
      <c r="Q295" s="838">
        <v>0</v>
      </c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25</v>
      </c>
      <c r="B296" s="833" t="s">
        <v>1448</v>
      </c>
      <c r="C296" s="833" t="s">
        <v>1453</v>
      </c>
      <c r="D296" s="834" t="s">
        <v>2302</v>
      </c>
      <c r="E296" s="835" t="s">
        <v>1493</v>
      </c>
      <c r="F296" s="833" t="s">
        <v>1449</v>
      </c>
      <c r="G296" s="833" t="s">
        <v>1586</v>
      </c>
      <c r="H296" s="833" t="s">
        <v>574</v>
      </c>
      <c r="I296" s="833" t="s">
        <v>1591</v>
      </c>
      <c r="J296" s="833" t="s">
        <v>644</v>
      </c>
      <c r="K296" s="833" t="s">
        <v>1592</v>
      </c>
      <c r="L296" s="836">
        <v>17.62</v>
      </c>
      <c r="M296" s="836">
        <v>17.62</v>
      </c>
      <c r="N296" s="833">
        <v>1</v>
      </c>
      <c r="O296" s="837">
        <v>1</v>
      </c>
      <c r="P296" s="836"/>
      <c r="Q296" s="838">
        <v>0</v>
      </c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25</v>
      </c>
      <c r="B297" s="833" t="s">
        <v>1448</v>
      </c>
      <c r="C297" s="833" t="s">
        <v>1453</v>
      </c>
      <c r="D297" s="834" t="s">
        <v>2302</v>
      </c>
      <c r="E297" s="835" t="s">
        <v>1493</v>
      </c>
      <c r="F297" s="833" t="s">
        <v>1449</v>
      </c>
      <c r="G297" s="833" t="s">
        <v>1709</v>
      </c>
      <c r="H297" s="833" t="s">
        <v>574</v>
      </c>
      <c r="I297" s="833" t="s">
        <v>1710</v>
      </c>
      <c r="J297" s="833" t="s">
        <v>625</v>
      </c>
      <c r="K297" s="833" t="s">
        <v>1711</v>
      </c>
      <c r="L297" s="836">
        <v>108.44</v>
      </c>
      <c r="M297" s="836">
        <v>108.44</v>
      </c>
      <c r="N297" s="833">
        <v>1</v>
      </c>
      <c r="O297" s="837">
        <v>1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25</v>
      </c>
      <c r="B298" s="833" t="s">
        <v>1448</v>
      </c>
      <c r="C298" s="833" t="s">
        <v>1453</v>
      </c>
      <c r="D298" s="834" t="s">
        <v>2302</v>
      </c>
      <c r="E298" s="835" t="s">
        <v>1493</v>
      </c>
      <c r="F298" s="833" t="s">
        <v>1449</v>
      </c>
      <c r="G298" s="833" t="s">
        <v>1709</v>
      </c>
      <c r="H298" s="833" t="s">
        <v>574</v>
      </c>
      <c r="I298" s="833" t="s">
        <v>1710</v>
      </c>
      <c r="J298" s="833" t="s">
        <v>625</v>
      </c>
      <c r="K298" s="833" t="s">
        <v>1711</v>
      </c>
      <c r="L298" s="836">
        <v>127.91</v>
      </c>
      <c r="M298" s="836">
        <v>127.91</v>
      </c>
      <c r="N298" s="833">
        <v>1</v>
      </c>
      <c r="O298" s="837">
        <v>1</v>
      </c>
      <c r="P298" s="836"/>
      <c r="Q298" s="838">
        <v>0</v>
      </c>
      <c r="R298" s="833"/>
      <c r="S298" s="838">
        <v>0</v>
      </c>
      <c r="T298" s="837"/>
      <c r="U298" s="839">
        <v>0</v>
      </c>
    </row>
    <row r="299" spans="1:21" ht="14.45" customHeight="1" x14ac:dyDescent="0.2">
      <c r="A299" s="832">
        <v>25</v>
      </c>
      <c r="B299" s="833" t="s">
        <v>1448</v>
      </c>
      <c r="C299" s="833" t="s">
        <v>1453</v>
      </c>
      <c r="D299" s="834" t="s">
        <v>2302</v>
      </c>
      <c r="E299" s="835" t="s">
        <v>1493</v>
      </c>
      <c r="F299" s="833" t="s">
        <v>1449</v>
      </c>
      <c r="G299" s="833" t="s">
        <v>1526</v>
      </c>
      <c r="H299" s="833" t="s">
        <v>574</v>
      </c>
      <c r="I299" s="833" t="s">
        <v>1911</v>
      </c>
      <c r="J299" s="833" t="s">
        <v>1912</v>
      </c>
      <c r="K299" s="833" t="s">
        <v>1913</v>
      </c>
      <c r="L299" s="836">
        <v>50.09</v>
      </c>
      <c r="M299" s="836">
        <v>50.09</v>
      </c>
      <c r="N299" s="833">
        <v>1</v>
      </c>
      <c r="O299" s="837">
        <v>1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25</v>
      </c>
      <c r="B300" s="833" t="s">
        <v>1448</v>
      </c>
      <c r="C300" s="833" t="s">
        <v>1453</v>
      </c>
      <c r="D300" s="834" t="s">
        <v>2302</v>
      </c>
      <c r="E300" s="835" t="s">
        <v>1493</v>
      </c>
      <c r="F300" s="833" t="s">
        <v>1449</v>
      </c>
      <c r="G300" s="833" t="s">
        <v>1502</v>
      </c>
      <c r="H300" s="833" t="s">
        <v>611</v>
      </c>
      <c r="I300" s="833" t="s">
        <v>1298</v>
      </c>
      <c r="J300" s="833" t="s">
        <v>1016</v>
      </c>
      <c r="K300" s="833" t="s">
        <v>1299</v>
      </c>
      <c r="L300" s="836">
        <v>154.36000000000001</v>
      </c>
      <c r="M300" s="836">
        <v>8335.4399999999969</v>
      </c>
      <c r="N300" s="833">
        <v>54</v>
      </c>
      <c r="O300" s="837">
        <v>54</v>
      </c>
      <c r="P300" s="836">
        <v>6637.4799999999968</v>
      </c>
      <c r="Q300" s="838">
        <v>0.79629629629629617</v>
      </c>
      <c r="R300" s="833">
        <v>43</v>
      </c>
      <c r="S300" s="838">
        <v>0.79629629629629628</v>
      </c>
      <c r="T300" s="837">
        <v>43</v>
      </c>
      <c r="U300" s="839">
        <v>0.79629629629629628</v>
      </c>
    </row>
    <row r="301" spans="1:21" ht="14.45" customHeight="1" x14ac:dyDescent="0.2">
      <c r="A301" s="832">
        <v>25</v>
      </c>
      <c r="B301" s="833" t="s">
        <v>1448</v>
      </c>
      <c r="C301" s="833" t="s">
        <v>1453</v>
      </c>
      <c r="D301" s="834" t="s">
        <v>2302</v>
      </c>
      <c r="E301" s="835" t="s">
        <v>1493</v>
      </c>
      <c r="F301" s="833" t="s">
        <v>1449</v>
      </c>
      <c r="G301" s="833" t="s">
        <v>1502</v>
      </c>
      <c r="H301" s="833" t="s">
        <v>574</v>
      </c>
      <c r="I301" s="833" t="s">
        <v>1796</v>
      </c>
      <c r="J301" s="833" t="s">
        <v>1016</v>
      </c>
      <c r="K301" s="833" t="s">
        <v>1299</v>
      </c>
      <c r="L301" s="836">
        <v>154.36000000000001</v>
      </c>
      <c r="M301" s="836">
        <v>154.36000000000001</v>
      </c>
      <c r="N301" s="833">
        <v>1</v>
      </c>
      <c r="O301" s="837">
        <v>1</v>
      </c>
      <c r="P301" s="836">
        <v>154.36000000000001</v>
      </c>
      <c r="Q301" s="838">
        <v>1</v>
      </c>
      <c r="R301" s="833">
        <v>1</v>
      </c>
      <c r="S301" s="838">
        <v>1</v>
      </c>
      <c r="T301" s="837">
        <v>1</v>
      </c>
      <c r="U301" s="839">
        <v>1</v>
      </c>
    </row>
    <row r="302" spans="1:21" ht="14.45" customHeight="1" x14ac:dyDescent="0.2">
      <c r="A302" s="832">
        <v>25</v>
      </c>
      <c r="B302" s="833" t="s">
        <v>1448</v>
      </c>
      <c r="C302" s="833" t="s">
        <v>1453</v>
      </c>
      <c r="D302" s="834" t="s">
        <v>2302</v>
      </c>
      <c r="E302" s="835" t="s">
        <v>1495</v>
      </c>
      <c r="F302" s="833" t="s">
        <v>1449</v>
      </c>
      <c r="G302" s="833" t="s">
        <v>1532</v>
      </c>
      <c r="H302" s="833" t="s">
        <v>611</v>
      </c>
      <c r="I302" s="833" t="s">
        <v>1533</v>
      </c>
      <c r="J302" s="833" t="s">
        <v>1391</v>
      </c>
      <c r="K302" s="833" t="s">
        <v>1534</v>
      </c>
      <c r="L302" s="836">
        <v>9.4</v>
      </c>
      <c r="M302" s="836">
        <v>9.4</v>
      </c>
      <c r="N302" s="833">
        <v>1</v>
      </c>
      <c r="O302" s="837">
        <v>0.5</v>
      </c>
      <c r="P302" s="836">
        <v>9.4</v>
      </c>
      <c r="Q302" s="838">
        <v>1</v>
      </c>
      <c r="R302" s="833">
        <v>1</v>
      </c>
      <c r="S302" s="838">
        <v>1</v>
      </c>
      <c r="T302" s="837">
        <v>0.5</v>
      </c>
      <c r="U302" s="839">
        <v>1</v>
      </c>
    </row>
    <row r="303" spans="1:21" ht="14.45" customHeight="1" x14ac:dyDescent="0.2">
      <c r="A303" s="832">
        <v>25</v>
      </c>
      <c r="B303" s="833" t="s">
        <v>1448</v>
      </c>
      <c r="C303" s="833" t="s">
        <v>1453</v>
      </c>
      <c r="D303" s="834" t="s">
        <v>2302</v>
      </c>
      <c r="E303" s="835" t="s">
        <v>1495</v>
      </c>
      <c r="F303" s="833" t="s">
        <v>1449</v>
      </c>
      <c r="G303" s="833" t="s">
        <v>1532</v>
      </c>
      <c r="H303" s="833" t="s">
        <v>611</v>
      </c>
      <c r="I303" s="833" t="s">
        <v>1390</v>
      </c>
      <c r="J303" s="833" t="s">
        <v>1391</v>
      </c>
      <c r="K303" s="833" t="s">
        <v>1392</v>
      </c>
      <c r="L303" s="836">
        <v>4.7</v>
      </c>
      <c r="M303" s="836">
        <v>14.100000000000001</v>
      </c>
      <c r="N303" s="833">
        <v>3</v>
      </c>
      <c r="O303" s="837">
        <v>1</v>
      </c>
      <c r="P303" s="836">
        <v>14.100000000000001</v>
      </c>
      <c r="Q303" s="838">
        <v>1</v>
      </c>
      <c r="R303" s="833">
        <v>3</v>
      </c>
      <c r="S303" s="838">
        <v>1</v>
      </c>
      <c r="T303" s="837">
        <v>1</v>
      </c>
      <c r="U303" s="839">
        <v>1</v>
      </c>
    </row>
    <row r="304" spans="1:21" ht="14.45" customHeight="1" x14ac:dyDescent="0.2">
      <c r="A304" s="832">
        <v>25</v>
      </c>
      <c r="B304" s="833" t="s">
        <v>1448</v>
      </c>
      <c r="C304" s="833" t="s">
        <v>1453</v>
      </c>
      <c r="D304" s="834" t="s">
        <v>2302</v>
      </c>
      <c r="E304" s="835" t="s">
        <v>1495</v>
      </c>
      <c r="F304" s="833" t="s">
        <v>1449</v>
      </c>
      <c r="G304" s="833" t="s">
        <v>1511</v>
      </c>
      <c r="H304" s="833" t="s">
        <v>574</v>
      </c>
      <c r="I304" s="833" t="s">
        <v>1797</v>
      </c>
      <c r="J304" s="833" t="s">
        <v>1642</v>
      </c>
      <c r="K304" s="833" t="s">
        <v>1798</v>
      </c>
      <c r="L304" s="836">
        <v>238.72</v>
      </c>
      <c r="M304" s="836">
        <v>238.72</v>
      </c>
      <c r="N304" s="833">
        <v>1</v>
      </c>
      <c r="O304" s="837">
        <v>0.5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25</v>
      </c>
      <c r="B305" s="833" t="s">
        <v>1448</v>
      </c>
      <c r="C305" s="833" t="s">
        <v>1453</v>
      </c>
      <c r="D305" s="834" t="s">
        <v>2302</v>
      </c>
      <c r="E305" s="835" t="s">
        <v>1495</v>
      </c>
      <c r="F305" s="833" t="s">
        <v>1449</v>
      </c>
      <c r="G305" s="833" t="s">
        <v>1511</v>
      </c>
      <c r="H305" s="833" t="s">
        <v>574</v>
      </c>
      <c r="I305" s="833" t="s">
        <v>1797</v>
      </c>
      <c r="J305" s="833" t="s">
        <v>1642</v>
      </c>
      <c r="K305" s="833" t="s">
        <v>1798</v>
      </c>
      <c r="L305" s="836">
        <v>134.44999999999999</v>
      </c>
      <c r="M305" s="836">
        <v>537.79999999999995</v>
      </c>
      <c r="N305" s="833">
        <v>4</v>
      </c>
      <c r="O305" s="837">
        <v>2</v>
      </c>
      <c r="P305" s="836"/>
      <c r="Q305" s="838">
        <v>0</v>
      </c>
      <c r="R305" s="833"/>
      <c r="S305" s="838">
        <v>0</v>
      </c>
      <c r="T305" s="837"/>
      <c r="U305" s="839">
        <v>0</v>
      </c>
    </row>
    <row r="306" spans="1:21" ht="14.45" customHeight="1" x14ac:dyDescent="0.2">
      <c r="A306" s="832">
        <v>25</v>
      </c>
      <c r="B306" s="833" t="s">
        <v>1448</v>
      </c>
      <c r="C306" s="833" t="s">
        <v>1453</v>
      </c>
      <c r="D306" s="834" t="s">
        <v>2302</v>
      </c>
      <c r="E306" s="835" t="s">
        <v>1495</v>
      </c>
      <c r="F306" s="833" t="s">
        <v>1449</v>
      </c>
      <c r="G306" s="833" t="s">
        <v>1511</v>
      </c>
      <c r="H306" s="833" t="s">
        <v>611</v>
      </c>
      <c r="I306" s="833" t="s">
        <v>1304</v>
      </c>
      <c r="J306" s="833" t="s">
        <v>1305</v>
      </c>
      <c r="K306" s="833" t="s">
        <v>659</v>
      </c>
      <c r="L306" s="836">
        <v>96.04</v>
      </c>
      <c r="M306" s="836">
        <v>96.04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25</v>
      </c>
      <c r="B307" s="833" t="s">
        <v>1448</v>
      </c>
      <c r="C307" s="833" t="s">
        <v>1453</v>
      </c>
      <c r="D307" s="834" t="s">
        <v>2302</v>
      </c>
      <c r="E307" s="835" t="s">
        <v>1495</v>
      </c>
      <c r="F307" s="833" t="s">
        <v>1449</v>
      </c>
      <c r="G307" s="833" t="s">
        <v>1914</v>
      </c>
      <c r="H307" s="833" t="s">
        <v>574</v>
      </c>
      <c r="I307" s="833" t="s">
        <v>1915</v>
      </c>
      <c r="J307" s="833" t="s">
        <v>1916</v>
      </c>
      <c r="K307" s="833" t="s">
        <v>1917</v>
      </c>
      <c r="L307" s="836">
        <v>477.5</v>
      </c>
      <c r="M307" s="836">
        <v>477.5</v>
      </c>
      <c r="N307" s="833">
        <v>1</v>
      </c>
      <c r="O307" s="837">
        <v>1</v>
      </c>
      <c r="P307" s="836"/>
      <c r="Q307" s="838">
        <v>0</v>
      </c>
      <c r="R307" s="833"/>
      <c r="S307" s="838">
        <v>0</v>
      </c>
      <c r="T307" s="837"/>
      <c r="U307" s="839">
        <v>0</v>
      </c>
    </row>
    <row r="308" spans="1:21" ht="14.45" customHeight="1" x14ac:dyDescent="0.2">
      <c r="A308" s="832">
        <v>25</v>
      </c>
      <c r="B308" s="833" t="s">
        <v>1448</v>
      </c>
      <c r="C308" s="833" t="s">
        <v>1453</v>
      </c>
      <c r="D308" s="834" t="s">
        <v>2302</v>
      </c>
      <c r="E308" s="835" t="s">
        <v>1495</v>
      </c>
      <c r="F308" s="833" t="s">
        <v>1449</v>
      </c>
      <c r="G308" s="833" t="s">
        <v>1530</v>
      </c>
      <c r="H308" s="833" t="s">
        <v>574</v>
      </c>
      <c r="I308" s="833" t="s">
        <v>1918</v>
      </c>
      <c r="J308" s="833" t="s">
        <v>1750</v>
      </c>
      <c r="K308" s="833" t="s">
        <v>1919</v>
      </c>
      <c r="L308" s="836">
        <v>211.61</v>
      </c>
      <c r="M308" s="836">
        <v>423.22</v>
      </c>
      <c r="N308" s="833">
        <v>2</v>
      </c>
      <c r="O308" s="837">
        <v>1</v>
      </c>
      <c r="P308" s="836">
        <v>423.22</v>
      </c>
      <c r="Q308" s="838">
        <v>1</v>
      </c>
      <c r="R308" s="833">
        <v>2</v>
      </c>
      <c r="S308" s="838">
        <v>1</v>
      </c>
      <c r="T308" s="837">
        <v>1</v>
      </c>
      <c r="U308" s="839">
        <v>1</v>
      </c>
    </row>
    <row r="309" spans="1:21" ht="14.45" customHeight="1" x14ac:dyDescent="0.2">
      <c r="A309" s="832">
        <v>25</v>
      </c>
      <c r="B309" s="833" t="s">
        <v>1448</v>
      </c>
      <c r="C309" s="833" t="s">
        <v>1453</v>
      </c>
      <c r="D309" s="834" t="s">
        <v>2302</v>
      </c>
      <c r="E309" s="835" t="s">
        <v>1495</v>
      </c>
      <c r="F309" s="833" t="s">
        <v>1449</v>
      </c>
      <c r="G309" s="833" t="s">
        <v>1530</v>
      </c>
      <c r="H309" s="833" t="s">
        <v>574</v>
      </c>
      <c r="I309" s="833" t="s">
        <v>1920</v>
      </c>
      <c r="J309" s="833" t="s">
        <v>1921</v>
      </c>
      <c r="K309" s="833" t="s">
        <v>1922</v>
      </c>
      <c r="L309" s="836">
        <v>846.47</v>
      </c>
      <c r="M309" s="836">
        <v>846.47</v>
      </c>
      <c r="N309" s="833">
        <v>1</v>
      </c>
      <c r="O309" s="837">
        <v>1</v>
      </c>
      <c r="P309" s="836">
        <v>846.47</v>
      </c>
      <c r="Q309" s="838">
        <v>1</v>
      </c>
      <c r="R309" s="833">
        <v>1</v>
      </c>
      <c r="S309" s="838">
        <v>1</v>
      </c>
      <c r="T309" s="837">
        <v>1</v>
      </c>
      <c r="U309" s="839">
        <v>1</v>
      </c>
    </row>
    <row r="310" spans="1:21" ht="14.45" customHeight="1" x14ac:dyDescent="0.2">
      <c r="A310" s="832">
        <v>25</v>
      </c>
      <c r="B310" s="833" t="s">
        <v>1448</v>
      </c>
      <c r="C310" s="833" t="s">
        <v>1453</v>
      </c>
      <c r="D310" s="834" t="s">
        <v>2302</v>
      </c>
      <c r="E310" s="835" t="s">
        <v>1495</v>
      </c>
      <c r="F310" s="833" t="s">
        <v>1449</v>
      </c>
      <c r="G310" s="833" t="s">
        <v>1680</v>
      </c>
      <c r="H310" s="833" t="s">
        <v>574</v>
      </c>
      <c r="I310" s="833" t="s">
        <v>1681</v>
      </c>
      <c r="J310" s="833" t="s">
        <v>1682</v>
      </c>
      <c r="K310" s="833" t="s">
        <v>1683</v>
      </c>
      <c r="L310" s="836">
        <v>121.07</v>
      </c>
      <c r="M310" s="836">
        <v>121.07</v>
      </c>
      <c r="N310" s="833">
        <v>1</v>
      </c>
      <c r="O310" s="837">
        <v>1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25</v>
      </c>
      <c r="B311" s="833" t="s">
        <v>1448</v>
      </c>
      <c r="C311" s="833" t="s">
        <v>1453</v>
      </c>
      <c r="D311" s="834" t="s">
        <v>2302</v>
      </c>
      <c r="E311" s="835" t="s">
        <v>1495</v>
      </c>
      <c r="F311" s="833" t="s">
        <v>1449</v>
      </c>
      <c r="G311" s="833" t="s">
        <v>1519</v>
      </c>
      <c r="H311" s="833" t="s">
        <v>574</v>
      </c>
      <c r="I311" s="833" t="s">
        <v>1520</v>
      </c>
      <c r="J311" s="833" t="s">
        <v>1054</v>
      </c>
      <c r="K311" s="833" t="s">
        <v>1521</v>
      </c>
      <c r="L311" s="836">
        <v>42.14</v>
      </c>
      <c r="M311" s="836">
        <v>126.42</v>
      </c>
      <c r="N311" s="833">
        <v>3</v>
      </c>
      <c r="O311" s="837">
        <v>2.5</v>
      </c>
      <c r="P311" s="836">
        <v>84.28</v>
      </c>
      <c r="Q311" s="838">
        <v>0.66666666666666663</v>
      </c>
      <c r="R311" s="833">
        <v>2</v>
      </c>
      <c r="S311" s="838">
        <v>0.66666666666666663</v>
      </c>
      <c r="T311" s="837">
        <v>1.5</v>
      </c>
      <c r="U311" s="839">
        <v>0.6</v>
      </c>
    </row>
    <row r="312" spans="1:21" ht="14.45" customHeight="1" x14ac:dyDescent="0.2">
      <c r="A312" s="832">
        <v>25</v>
      </c>
      <c r="B312" s="833" t="s">
        <v>1448</v>
      </c>
      <c r="C312" s="833" t="s">
        <v>1453</v>
      </c>
      <c r="D312" s="834" t="s">
        <v>2302</v>
      </c>
      <c r="E312" s="835" t="s">
        <v>1495</v>
      </c>
      <c r="F312" s="833" t="s">
        <v>1449</v>
      </c>
      <c r="G312" s="833" t="s">
        <v>1522</v>
      </c>
      <c r="H312" s="833" t="s">
        <v>574</v>
      </c>
      <c r="I312" s="833" t="s">
        <v>1523</v>
      </c>
      <c r="J312" s="833" t="s">
        <v>1524</v>
      </c>
      <c r="K312" s="833" t="s">
        <v>1525</v>
      </c>
      <c r="L312" s="836">
        <v>74.64</v>
      </c>
      <c r="M312" s="836">
        <v>74.64</v>
      </c>
      <c r="N312" s="833">
        <v>1</v>
      </c>
      <c r="O312" s="837">
        <v>0.5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25</v>
      </c>
      <c r="B313" s="833" t="s">
        <v>1448</v>
      </c>
      <c r="C313" s="833" t="s">
        <v>1453</v>
      </c>
      <c r="D313" s="834" t="s">
        <v>2302</v>
      </c>
      <c r="E313" s="835" t="s">
        <v>1495</v>
      </c>
      <c r="F313" s="833" t="s">
        <v>1449</v>
      </c>
      <c r="G313" s="833" t="s">
        <v>1503</v>
      </c>
      <c r="H313" s="833" t="s">
        <v>574</v>
      </c>
      <c r="I313" s="833" t="s">
        <v>1504</v>
      </c>
      <c r="J313" s="833" t="s">
        <v>1505</v>
      </c>
      <c r="K313" s="833" t="s">
        <v>1506</v>
      </c>
      <c r="L313" s="836">
        <v>132.97999999999999</v>
      </c>
      <c r="M313" s="836">
        <v>797.88</v>
      </c>
      <c r="N313" s="833">
        <v>6</v>
      </c>
      <c r="O313" s="837">
        <v>6</v>
      </c>
      <c r="P313" s="836">
        <v>132.97999999999999</v>
      </c>
      <c r="Q313" s="838">
        <v>0.16666666666666666</v>
      </c>
      <c r="R313" s="833">
        <v>1</v>
      </c>
      <c r="S313" s="838">
        <v>0.16666666666666666</v>
      </c>
      <c r="T313" s="837">
        <v>1</v>
      </c>
      <c r="U313" s="839">
        <v>0.16666666666666666</v>
      </c>
    </row>
    <row r="314" spans="1:21" ht="14.45" customHeight="1" x14ac:dyDescent="0.2">
      <c r="A314" s="832">
        <v>25</v>
      </c>
      <c r="B314" s="833" t="s">
        <v>1448</v>
      </c>
      <c r="C314" s="833" t="s">
        <v>1453</v>
      </c>
      <c r="D314" s="834" t="s">
        <v>2302</v>
      </c>
      <c r="E314" s="835" t="s">
        <v>1495</v>
      </c>
      <c r="F314" s="833" t="s">
        <v>1449</v>
      </c>
      <c r="G314" s="833" t="s">
        <v>1827</v>
      </c>
      <c r="H314" s="833" t="s">
        <v>574</v>
      </c>
      <c r="I314" s="833" t="s">
        <v>1828</v>
      </c>
      <c r="J314" s="833" t="s">
        <v>1074</v>
      </c>
      <c r="K314" s="833" t="s">
        <v>1829</v>
      </c>
      <c r="L314" s="836">
        <v>61.97</v>
      </c>
      <c r="M314" s="836">
        <v>61.97</v>
      </c>
      <c r="N314" s="833">
        <v>1</v>
      </c>
      <c r="O314" s="837">
        <v>1</v>
      </c>
      <c r="P314" s="836"/>
      <c r="Q314" s="838">
        <v>0</v>
      </c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25</v>
      </c>
      <c r="B315" s="833" t="s">
        <v>1448</v>
      </c>
      <c r="C315" s="833" t="s">
        <v>1453</v>
      </c>
      <c r="D315" s="834" t="s">
        <v>2302</v>
      </c>
      <c r="E315" s="835" t="s">
        <v>1495</v>
      </c>
      <c r="F315" s="833" t="s">
        <v>1449</v>
      </c>
      <c r="G315" s="833" t="s">
        <v>1578</v>
      </c>
      <c r="H315" s="833" t="s">
        <v>574</v>
      </c>
      <c r="I315" s="833" t="s">
        <v>1579</v>
      </c>
      <c r="J315" s="833" t="s">
        <v>1052</v>
      </c>
      <c r="K315" s="833" t="s">
        <v>1580</v>
      </c>
      <c r="L315" s="836">
        <v>34.19</v>
      </c>
      <c r="M315" s="836">
        <v>68.38</v>
      </c>
      <c r="N315" s="833">
        <v>2</v>
      </c>
      <c r="O315" s="837">
        <v>1</v>
      </c>
      <c r="P315" s="836">
        <v>34.19</v>
      </c>
      <c r="Q315" s="838">
        <v>0.5</v>
      </c>
      <c r="R315" s="833">
        <v>1</v>
      </c>
      <c r="S315" s="838">
        <v>0.5</v>
      </c>
      <c r="T315" s="837">
        <v>0.5</v>
      </c>
      <c r="U315" s="839">
        <v>0.5</v>
      </c>
    </row>
    <row r="316" spans="1:21" ht="14.45" customHeight="1" x14ac:dyDescent="0.2">
      <c r="A316" s="832">
        <v>25</v>
      </c>
      <c r="B316" s="833" t="s">
        <v>1448</v>
      </c>
      <c r="C316" s="833" t="s">
        <v>1453</v>
      </c>
      <c r="D316" s="834" t="s">
        <v>2302</v>
      </c>
      <c r="E316" s="835" t="s">
        <v>1495</v>
      </c>
      <c r="F316" s="833" t="s">
        <v>1449</v>
      </c>
      <c r="G316" s="833" t="s">
        <v>1581</v>
      </c>
      <c r="H316" s="833" t="s">
        <v>611</v>
      </c>
      <c r="I316" s="833" t="s">
        <v>1414</v>
      </c>
      <c r="J316" s="833" t="s">
        <v>1415</v>
      </c>
      <c r="K316" s="833" t="s">
        <v>1416</v>
      </c>
      <c r="L316" s="836">
        <v>141.25</v>
      </c>
      <c r="M316" s="836">
        <v>141.25</v>
      </c>
      <c r="N316" s="833">
        <v>1</v>
      </c>
      <c r="O316" s="837">
        <v>0.5</v>
      </c>
      <c r="P316" s="836">
        <v>141.25</v>
      </c>
      <c r="Q316" s="838">
        <v>1</v>
      </c>
      <c r="R316" s="833">
        <v>1</v>
      </c>
      <c r="S316" s="838">
        <v>1</v>
      </c>
      <c r="T316" s="837">
        <v>0.5</v>
      </c>
      <c r="U316" s="839">
        <v>1</v>
      </c>
    </row>
    <row r="317" spans="1:21" ht="14.45" customHeight="1" x14ac:dyDescent="0.2">
      <c r="A317" s="832">
        <v>25</v>
      </c>
      <c r="B317" s="833" t="s">
        <v>1448</v>
      </c>
      <c r="C317" s="833" t="s">
        <v>1453</v>
      </c>
      <c r="D317" s="834" t="s">
        <v>2302</v>
      </c>
      <c r="E317" s="835" t="s">
        <v>1495</v>
      </c>
      <c r="F317" s="833" t="s">
        <v>1449</v>
      </c>
      <c r="G317" s="833" t="s">
        <v>1586</v>
      </c>
      <c r="H317" s="833" t="s">
        <v>574</v>
      </c>
      <c r="I317" s="833" t="s">
        <v>1707</v>
      </c>
      <c r="J317" s="833" t="s">
        <v>644</v>
      </c>
      <c r="K317" s="833" t="s">
        <v>1708</v>
      </c>
      <c r="L317" s="836">
        <v>35.25</v>
      </c>
      <c r="M317" s="836">
        <v>141</v>
      </c>
      <c r="N317" s="833">
        <v>4</v>
      </c>
      <c r="O317" s="837">
        <v>2.5</v>
      </c>
      <c r="P317" s="836">
        <v>105.75</v>
      </c>
      <c r="Q317" s="838">
        <v>0.75</v>
      </c>
      <c r="R317" s="833">
        <v>3</v>
      </c>
      <c r="S317" s="838">
        <v>0.75</v>
      </c>
      <c r="T317" s="837">
        <v>2</v>
      </c>
      <c r="U317" s="839">
        <v>0.8</v>
      </c>
    </row>
    <row r="318" spans="1:21" ht="14.45" customHeight="1" x14ac:dyDescent="0.2">
      <c r="A318" s="832">
        <v>25</v>
      </c>
      <c r="B318" s="833" t="s">
        <v>1448</v>
      </c>
      <c r="C318" s="833" t="s">
        <v>1453</v>
      </c>
      <c r="D318" s="834" t="s">
        <v>2302</v>
      </c>
      <c r="E318" s="835" t="s">
        <v>1495</v>
      </c>
      <c r="F318" s="833" t="s">
        <v>1449</v>
      </c>
      <c r="G318" s="833" t="s">
        <v>1586</v>
      </c>
      <c r="H318" s="833" t="s">
        <v>574</v>
      </c>
      <c r="I318" s="833" t="s">
        <v>1589</v>
      </c>
      <c r="J318" s="833" t="s">
        <v>644</v>
      </c>
      <c r="K318" s="833" t="s">
        <v>1590</v>
      </c>
      <c r="L318" s="836">
        <v>35.25</v>
      </c>
      <c r="M318" s="836">
        <v>176.25</v>
      </c>
      <c r="N318" s="833">
        <v>5</v>
      </c>
      <c r="O318" s="837">
        <v>4</v>
      </c>
      <c r="P318" s="836">
        <v>141</v>
      </c>
      <c r="Q318" s="838">
        <v>0.8</v>
      </c>
      <c r="R318" s="833">
        <v>4</v>
      </c>
      <c r="S318" s="838">
        <v>0.8</v>
      </c>
      <c r="T318" s="837">
        <v>3.5</v>
      </c>
      <c r="U318" s="839">
        <v>0.875</v>
      </c>
    </row>
    <row r="319" spans="1:21" ht="14.45" customHeight="1" x14ac:dyDescent="0.2">
      <c r="A319" s="832">
        <v>25</v>
      </c>
      <c r="B319" s="833" t="s">
        <v>1448</v>
      </c>
      <c r="C319" s="833" t="s">
        <v>1453</v>
      </c>
      <c r="D319" s="834" t="s">
        <v>2302</v>
      </c>
      <c r="E319" s="835" t="s">
        <v>1495</v>
      </c>
      <c r="F319" s="833" t="s">
        <v>1449</v>
      </c>
      <c r="G319" s="833" t="s">
        <v>1586</v>
      </c>
      <c r="H319" s="833" t="s">
        <v>574</v>
      </c>
      <c r="I319" s="833" t="s">
        <v>1810</v>
      </c>
      <c r="J319" s="833" t="s">
        <v>847</v>
      </c>
      <c r="K319" s="833" t="s">
        <v>1811</v>
      </c>
      <c r="L319" s="836">
        <v>35.25</v>
      </c>
      <c r="M319" s="836">
        <v>35.25</v>
      </c>
      <c r="N319" s="833">
        <v>1</v>
      </c>
      <c r="O319" s="837">
        <v>1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5" customHeight="1" x14ac:dyDescent="0.2">
      <c r="A320" s="832">
        <v>25</v>
      </c>
      <c r="B320" s="833" t="s">
        <v>1448</v>
      </c>
      <c r="C320" s="833" t="s">
        <v>1453</v>
      </c>
      <c r="D320" s="834" t="s">
        <v>2302</v>
      </c>
      <c r="E320" s="835" t="s">
        <v>1495</v>
      </c>
      <c r="F320" s="833" t="s">
        <v>1449</v>
      </c>
      <c r="G320" s="833" t="s">
        <v>1586</v>
      </c>
      <c r="H320" s="833" t="s">
        <v>574</v>
      </c>
      <c r="I320" s="833" t="s">
        <v>1874</v>
      </c>
      <c r="J320" s="833" t="s">
        <v>644</v>
      </c>
      <c r="K320" s="833" t="s">
        <v>1811</v>
      </c>
      <c r="L320" s="836">
        <v>35.25</v>
      </c>
      <c r="M320" s="836">
        <v>70.5</v>
      </c>
      <c r="N320" s="833">
        <v>2</v>
      </c>
      <c r="O320" s="837">
        <v>1.5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25</v>
      </c>
      <c r="B321" s="833" t="s">
        <v>1448</v>
      </c>
      <c r="C321" s="833" t="s">
        <v>1453</v>
      </c>
      <c r="D321" s="834" t="s">
        <v>2302</v>
      </c>
      <c r="E321" s="835" t="s">
        <v>1495</v>
      </c>
      <c r="F321" s="833" t="s">
        <v>1449</v>
      </c>
      <c r="G321" s="833" t="s">
        <v>1507</v>
      </c>
      <c r="H321" s="833" t="s">
        <v>574</v>
      </c>
      <c r="I321" s="833" t="s">
        <v>1595</v>
      </c>
      <c r="J321" s="833" t="s">
        <v>746</v>
      </c>
      <c r="K321" s="833" t="s">
        <v>1596</v>
      </c>
      <c r="L321" s="836">
        <v>32.25</v>
      </c>
      <c r="M321" s="836">
        <v>32.25</v>
      </c>
      <c r="N321" s="833">
        <v>1</v>
      </c>
      <c r="O321" s="837">
        <v>1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25</v>
      </c>
      <c r="B322" s="833" t="s">
        <v>1448</v>
      </c>
      <c r="C322" s="833" t="s">
        <v>1453</v>
      </c>
      <c r="D322" s="834" t="s">
        <v>2302</v>
      </c>
      <c r="E322" s="835" t="s">
        <v>1495</v>
      </c>
      <c r="F322" s="833" t="s">
        <v>1449</v>
      </c>
      <c r="G322" s="833" t="s">
        <v>1768</v>
      </c>
      <c r="H322" s="833" t="s">
        <v>611</v>
      </c>
      <c r="I322" s="833" t="s">
        <v>1215</v>
      </c>
      <c r="J322" s="833" t="s">
        <v>1216</v>
      </c>
      <c r="K322" s="833" t="s">
        <v>1217</v>
      </c>
      <c r="L322" s="836">
        <v>16.12</v>
      </c>
      <c r="M322" s="836">
        <v>16.12</v>
      </c>
      <c r="N322" s="833">
        <v>1</v>
      </c>
      <c r="O322" s="837">
        <v>1</v>
      </c>
      <c r="P322" s="836">
        <v>16.12</v>
      </c>
      <c r="Q322" s="838">
        <v>1</v>
      </c>
      <c r="R322" s="833">
        <v>1</v>
      </c>
      <c r="S322" s="838">
        <v>1</v>
      </c>
      <c r="T322" s="837">
        <v>1</v>
      </c>
      <c r="U322" s="839">
        <v>1</v>
      </c>
    </row>
    <row r="323" spans="1:21" ht="14.45" customHeight="1" x14ac:dyDescent="0.2">
      <c r="A323" s="832">
        <v>25</v>
      </c>
      <c r="B323" s="833" t="s">
        <v>1448</v>
      </c>
      <c r="C323" s="833" t="s">
        <v>1453</v>
      </c>
      <c r="D323" s="834" t="s">
        <v>2302</v>
      </c>
      <c r="E323" s="835" t="s">
        <v>1495</v>
      </c>
      <c r="F323" s="833" t="s">
        <v>1449</v>
      </c>
      <c r="G323" s="833" t="s">
        <v>1510</v>
      </c>
      <c r="H323" s="833" t="s">
        <v>611</v>
      </c>
      <c r="I323" s="833" t="s">
        <v>1372</v>
      </c>
      <c r="J323" s="833" t="s">
        <v>850</v>
      </c>
      <c r="K323" s="833" t="s">
        <v>852</v>
      </c>
      <c r="L323" s="836">
        <v>0</v>
      </c>
      <c r="M323" s="836">
        <v>0</v>
      </c>
      <c r="N323" s="833">
        <v>1</v>
      </c>
      <c r="O323" s="837">
        <v>1</v>
      </c>
      <c r="P323" s="836"/>
      <c r="Q323" s="838"/>
      <c r="R323" s="833"/>
      <c r="S323" s="838">
        <v>0</v>
      </c>
      <c r="T323" s="837"/>
      <c r="U323" s="839">
        <v>0</v>
      </c>
    </row>
    <row r="324" spans="1:21" ht="14.45" customHeight="1" x14ac:dyDescent="0.2">
      <c r="A324" s="832">
        <v>25</v>
      </c>
      <c r="B324" s="833" t="s">
        <v>1448</v>
      </c>
      <c r="C324" s="833" t="s">
        <v>1453</v>
      </c>
      <c r="D324" s="834" t="s">
        <v>2302</v>
      </c>
      <c r="E324" s="835" t="s">
        <v>1495</v>
      </c>
      <c r="F324" s="833" t="s">
        <v>1449</v>
      </c>
      <c r="G324" s="833" t="s">
        <v>1526</v>
      </c>
      <c r="H324" s="833" t="s">
        <v>574</v>
      </c>
      <c r="I324" s="833" t="s">
        <v>1527</v>
      </c>
      <c r="J324" s="833" t="s">
        <v>1528</v>
      </c>
      <c r="K324" s="833" t="s">
        <v>1529</v>
      </c>
      <c r="L324" s="836">
        <v>119.1</v>
      </c>
      <c r="M324" s="836">
        <v>119.1</v>
      </c>
      <c r="N324" s="833">
        <v>1</v>
      </c>
      <c r="O324" s="837">
        <v>0.5</v>
      </c>
      <c r="P324" s="836"/>
      <c r="Q324" s="838">
        <v>0</v>
      </c>
      <c r="R324" s="833"/>
      <c r="S324" s="838">
        <v>0</v>
      </c>
      <c r="T324" s="837"/>
      <c r="U324" s="839">
        <v>0</v>
      </c>
    </row>
    <row r="325" spans="1:21" ht="14.45" customHeight="1" x14ac:dyDescent="0.2">
      <c r="A325" s="832">
        <v>25</v>
      </c>
      <c r="B325" s="833" t="s">
        <v>1448</v>
      </c>
      <c r="C325" s="833" t="s">
        <v>1453</v>
      </c>
      <c r="D325" s="834" t="s">
        <v>2302</v>
      </c>
      <c r="E325" s="835" t="s">
        <v>1495</v>
      </c>
      <c r="F325" s="833" t="s">
        <v>1449</v>
      </c>
      <c r="G325" s="833" t="s">
        <v>1526</v>
      </c>
      <c r="H325" s="833" t="s">
        <v>574</v>
      </c>
      <c r="I325" s="833" t="s">
        <v>1622</v>
      </c>
      <c r="J325" s="833" t="s">
        <v>1623</v>
      </c>
      <c r="K325" s="833" t="s">
        <v>1624</v>
      </c>
      <c r="L325" s="836">
        <v>31.32</v>
      </c>
      <c r="M325" s="836">
        <v>31.32</v>
      </c>
      <c r="N325" s="833">
        <v>1</v>
      </c>
      <c r="O325" s="837">
        <v>0.5</v>
      </c>
      <c r="P325" s="836">
        <v>31.32</v>
      </c>
      <c r="Q325" s="838">
        <v>1</v>
      </c>
      <c r="R325" s="833">
        <v>1</v>
      </c>
      <c r="S325" s="838">
        <v>1</v>
      </c>
      <c r="T325" s="837">
        <v>0.5</v>
      </c>
      <c r="U325" s="839">
        <v>1</v>
      </c>
    </row>
    <row r="326" spans="1:21" ht="14.45" customHeight="1" x14ac:dyDescent="0.2">
      <c r="A326" s="832">
        <v>25</v>
      </c>
      <c r="B326" s="833" t="s">
        <v>1448</v>
      </c>
      <c r="C326" s="833" t="s">
        <v>1453</v>
      </c>
      <c r="D326" s="834" t="s">
        <v>2302</v>
      </c>
      <c r="E326" s="835" t="s">
        <v>1495</v>
      </c>
      <c r="F326" s="833" t="s">
        <v>1449</v>
      </c>
      <c r="G326" s="833" t="s">
        <v>1526</v>
      </c>
      <c r="H326" s="833" t="s">
        <v>574</v>
      </c>
      <c r="I326" s="833" t="s">
        <v>1923</v>
      </c>
      <c r="J326" s="833" t="s">
        <v>1924</v>
      </c>
      <c r="K326" s="833" t="s">
        <v>1925</v>
      </c>
      <c r="L326" s="836">
        <v>300.68</v>
      </c>
      <c r="M326" s="836">
        <v>300.68</v>
      </c>
      <c r="N326" s="833">
        <v>1</v>
      </c>
      <c r="O326" s="837">
        <v>1</v>
      </c>
      <c r="P326" s="836">
        <v>300.68</v>
      </c>
      <c r="Q326" s="838">
        <v>1</v>
      </c>
      <c r="R326" s="833">
        <v>1</v>
      </c>
      <c r="S326" s="838">
        <v>1</v>
      </c>
      <c r="T326" s="837">
        <v>1</v>
      </c>
      <c r="U326" s="839">
        <v>1</v>
      </c>
    </row>
    <row r="327" spans="1:21" ht="14.45" customHeight="1" x14ac:dyDescent="0.2">
      <c r="A327" s="832">
        <v>25</v>
      </c>
      <c r="B327" s="833" t="s">
        <v>1448</v>
      </c>
      <c r="C327" s="833" t="s">
        <v>1453</v>
      </c>
      <c r="D327" s="834" t="s">
        <v>2302</v>
      </c>
      <c r="E327" s="835" t="s">
        <v>1495</v>
      </c>
      <c r="F327" s="833" t="s">
        <v>1449</v>
      </c>
      <c r="G327" s="833" t="s">
        <v>1857</v>
      </c>
      <c r="H327" s="833" t="s">
        <v>574</v>
      </c>
      <c r="I327" s="833" t="s">
        <v>1926</v>
      </c>
      <c r="J327" s="833" t="s">
        <v>1927</v>
      </c>
      <c r="K327" s="833" t="s">
        <v>1928</v>
      </c>
      <c r="L327" s="836">
        <v>10252.75</v>
      </c>
      <c r="M327" s="836">
        <v>20505.5</v>
      </c>
      <c r="N327" s="833">
        <v>2</v>
      </c>
      <c r="O327" s="837">
        <v>1</v>
      </c>
      <c r="P327" s="836">
        <v>20505.5</v>
      </c>
      <c r="Q327" s="838">
        <v>1</v>
      </c>
      <c r="R327" s="833">
        <v>2</v>
      </c>
      <c r="S327" s="838">
        <v>1</v>
      </c>
      <c r="T327" s="837">
        <v>1</v>
      </c>
      <c r="U327" s="839">
        <v>1</v>
      </c>
    </row>
    <row r="328" spans="1:21" ht="14.45" customHeight="1" x14ac:dyDescent="0.2">
      <c r="A328" s="832">
        <v>25</v>
      </c>
      <c r="B328" s="833" t="s">
        <v>1448</v>
      </c>
      <c r="C328" s="833" t="s">
        <v>1453</v>
      </c>
      <c r="D328" s="834" t="s">
        <v>2302</v>
      </c>
      <c r="E328" s="835" t="s">
        <v>1495</v>
      </c>
      <c r="F328" s="833" t="s">
        <v>1449</v>
      </c>
      <c r="G328" s="833" t="s">
        <v>1502</v>
      </c>
      <c r="H328" s="833" t="s">
        <v>611</v>
      </c>
      <c r="I328" s="833" t="s">
        <v>1298</v>
      </c>
      <c r="J328" s="833" t="s">
        <v>1016</v>
      </c>
      <c r="K328" s="833" t="s">
        <v>1299</v>
      </c>
      <c r="L328" s="836">
        <v>154.36000000000001</v>
      </c>
      <c r="M328" s="836">
        <v>4322.0800000000017</v>
      </c>
      <c r="N328" s="833">
        <v>28</v>
      </c>
      <c r="O328" s="837">
        <v>24.5</v>
      </c>
      <c r="P328" s="836">
        <v>1697.9600000000005</v>
      </c>
      <c r="Q328" s="838">
        <v>0.39285714285714279</v>
      </c>
      <c r="R328" s="833">
        <v>11</v>
      </c>
      <c r="S328" s="838">
        <v>0.39285714285714285</v>
      </c>
      <c r="T328" s="837">
        <v>8.5</v>
      </c>
      <c r="U328" s="839">
        <v>0.34693877551020408</v>
      </c>
    </row>
    <row r="329" spans="1:21" ht="14.45" customHeight="1" x14ac:dyDescent="0.2">
      <c r="A329" s="832">
        <v>25</v>
      </c>
      <c r="B329" s="833" t="s">
        <v>1448</v>
      </c>
      <c r="C329" s="833" t="s">
        <v>1453</v>
      </c>
      <c r="D329" s="834" t="s">
        <v>2302</v>
      </c>
      <c r="E329" s="835" t="s">
        <v>1495</v>
      </c>
      <c r="F329" s="833" t="s">
        <v>1449</v>
      </c>
      <c r="G329" s="833" t="s">
        <v>1502</v>
      </c>
      <c r="H329" s="833" t="s">
        <v>611</v>
      </c>
      <c r="I329" s="833" t="s">
        <v>1442</v>
      </c>
      <c r="J329" s="833" t="s">
        <v>1443</v>
      </c>
      <c r="K329" s="833" t="s">
        <v>1444</v>
      </c>
      <c r="L329" s="836">
        <v>149.52000000000001</v>
      </c>
      <c r="M329" s="836">
        <v>149.52000000000001</v>
      </c>
      <c r="N329" s="833">
        <v>1</v>
      </c>
      <c r="O329" s="837">
        <v>1</v>
      </c>
      <c r="P329" s="836">
        <v>149.52000000000001</v>
      </c>
      <c r="Q329" s="838">
        <v>1</v>
      </c>
      <c r="R329" s="833">
        <v>1</v>
      </c>
      <c r="S329" s="838">
        <v>1</v>
      </c>
      <c r="T329" s="837">
        <v>1</v>
      </c>
      <c r="U329" s="839">
        <v>1</v>
      </c>
    </row>
    <row r="330" spans="1:21" ht="14.45" customHeight="1" x14ac:dyDescent="0.2">
      <c r="A330" s="832">
        <v>25</v>
      </c>
      <c r="B330" s="833" t="s">
        <v>1448</v>
      </c>
      <c r="C330" s="833" t="s">
        <v>1453</v>
      </c>
      <c r="D330" s="834" t="s">
        <v>2302</v>
      </c>
      <c r="E330" s="835" t="s">
        <v>1495</v>
      </c>
      <c r="F330" s="833" t="s">
        <v>1449</v>
      </c>
      <c r="G330" s="833" t="s">
        <v>1502</v>
      </c>
      <c r="H330" s="833" t="s">
        <v>574</v>
      </c>
      <c r="I330" s="833" t="s">
        <v>1796</v>
      </c>
      <c r="J330" s="833" t="s">
        <v>1016</v>
      </c>
      <c r="K330" s="833" t="s">
        <v>1299</v>
      </c>
      <c r="L330" s="836">
        <v>154.36000000000001</v>
      </c>
      <c r="M330" s="836">
        <v>154.36000000000001</v>
      </c>
      <c r="N330" s="833">
        <v>1</v>
      </c>
      <c r="O330" s="837">
        <v>1</v>
      </c>
      <c r="P330" s="836">
        <v>154.36000000000001</v>
      </c>
      <c r="Q330" s="838">
        <v>1</v>
      </c>
      <c r="R330" s="833">
        <v>1</v>
      </c>
      <c r="S330" s="838">
        <v>1</v>
      </c>
      <c r="T330" s="837">
        <v>1</v>
      </c>
      <c r="U330" s="839">
        <v>1</v>
      </c>
    </row>
    <row r="331" spans="1:21" ht="14.45" customHeight="1" x14ac:dyDescent="0.2">
      <c r="A331" s="832">
        <v>25</v>
      </c>
      <c r="B331" s="833" t="s">
        <v>1448</v>
      </c>
      <c r="C331" s="833" t="s">
        <v>1453</v>
      </c>
      <c r="D331" s="834" t="s">
        <v>2302</v>
      </c>
      <c r="E331" s="835" t="s">
        <v>1495</v>
      </c>
      <c r="F331" s="833" t="s">
        <v>1449</v>
      </c>
      <c r="G331" s="833" t="s">
        <v>1502</v>
      </c>
      <c r="H331" s="833" t="s">
        <v>574</v>
      </c>
      <c r="I331" s="833" t="s">
        <v>1837</v>
      </c>
      <c r="J331" s="833" t="s">
        <v>1016</v>
      </c>
      <c r="K331" s="833" t="s">
        <v>1838</v>
      </c>
      <c r="L331" s="836">
        <v>225.06</v>
      </c>
      <c r="M331" s="836">
        <v>900.24</v>
      </c>
      <c r="N331" s="833">
        <v>4</v>
      </c>
      <c r="O331" s="837">
        <v>2.5</v>
      </c>
      <c r="P331" s="836">
        <v>450.12</v>
      </c>
      <c r="Q331" s="838">
        <v>0.5</v>
      </c>
      <c r="R331" s="833">
        <v>2</v>
      </c>
      <c r="S331" s="838">
        <v>0.5</v>
      </c>
      <c r="T331" s="837">
        <v>1.5</v>
      </c>
      <c r="U331" s="839">
        <v>0.6</v>
      </c>
    </row>
    <row r="332" spans="1:21" ht="14.45" customHeight="1" x14ac:dyDescent="0.2">
      <c r="A332" s="832">
        <v>25</v>
      </c>
      <c r="B332" s="833" t="s">
        <v>1448</v>
      </c>
      <c r="C332" s="833" t="s">
        <v>1453</v>
      </c>
      <c r="D332" s="834" t="s">
        <v>2302</v>
      </c>
      <c r="E332" s="835" t="s">
        <v>1495</v>
      </c>
      <c r="F332" s="833" t="s">
        <v>1449</v>
      </c>
      <c r="G332" s="833" t="s">
        <v>1502</v>
      </c>
      <c r="H332" s="833" t="s">
        <v>574</v>
      </c>
      <c r="I332" s="833" t="s">
        <v>1531</v>
      </c>
      <c r="J332" s="833" t="s">
        <v>1016</v>
      </c>
      <c r="K332" s="833" t="s">
        <v>1299</v>
      </c>
      <c r="L332" s="836">
        <v>154.36000000000001</v>
      </c>
      <c r="M332" s="836">
        <v>308.72000000000003</v>
      </c>
      <c r="N332" s="833">
        <v>2</v>
      </c>
      <c r="O332" s="837">
        <v>2</v>
      </c>
      <c r="P332" s="836">
        <v>154.36000000000001</v>
      </c>
      <c r="Q332" s="838">
        <v>0.5</v>
      </c>
      <c r="R332" s="833">
        <v>1</v>
      </c>
      <c r="S332" s="838">
        <v>0.5</v>
      </c>
      <c r="T332" s="837">
        <v>1</v>
      </c>
      <c r="U332" s="839">
        <v>0.5</v>
      </c>
    </row>
    <row r="333" spans="1:21" ht="14.45" customHeight="1" x14ac:dyDescent="0.2">
      <c r="A333" s="832">
        <v>25</v>
      </c>
      <c r="B333" s="833" t="s">
        <v>1448</v>
      </c>
      <c r="C333" s="833" t="s">
        <v>1453</v>
      </c>
      <c r="D333" s="834" t="s">
        <v>2302</v>
      </c>
      <c r="E333" s="835" t="s">
        <v>1495</v>
      </c>
      <c r="F333" s="833" t="s">
        <v>1449</v>
      </c>
      <c r="G333" s="833" t="s">
        <v>1502</v>
      </c>
      <c r="H333" s="833" t="s">
        <v>574</v>
      </c>
      <c r="I333" s="833" t="s">
        <v>1929</v>
      </c>
      <c r="J333" s="833" t="s">
        <v>1930</v>
      </c>
      <c r="K333" s="833" t="s">
        <v>1299</v>
      </c>
      <c r="L333" s="836">
        <v>154.36000000000001</v>
      </c>
      <c r="M333" s="836">
        <v>154.36000000000001</v>
      </c>
      <c r="N333" s="833">
        <v>1</v>
      </c>
      <c r="O333" s="837">
        <v>1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5" customHeight="1" x14ac:dyDescent="0.2">
      <c r="A334" s="832">
        <v>25</v>
      </c>
      <c r="B334" s="833" t="s">
        <v>1448</v>
      </c>
      <c r="C334" s="833" t="s">
        <v>1453</v>
      </c>
      <c r="D334" s="834" t="s">
        <v>2302</v>
      </c>
      <c r="E334" s="835" t="s">
        <v>1500</v>
      </c>
      <c r="F334" s="833" t="s">
        <v>1449</v>
      </c>
      <c r="G334" s="833" t="s">
        <v>1511</v>
      </c>
      <c r="H334" s="833" t="s">
        <v>611</v>
      </c>
      <c r="I334" s="833" t="s">
        <v>1304</v>
      </c>
      <c r="J334" s="833" t="s">
        <v>1305</v>
      </c>
      <c r="K334" s="833" t="s">
        <v>659</v>
      </c>
      <c r="L334" s="836">
        <v>170.52</v>
      </c>
      <c r="M334" s="836">
        <v>341.04</v>
      </c>
      <c r="N334" s="833">
        <v>2</v>
      </c>
      <c r="O334" s="837"/>
      <c r="P334" s="836">
        <v>341.04</v>
      </c>
      <c r="Q334" s="838">
        <v>1</v>
      </c>
      <c r="R334" s="833">
        <v>2</v>
      </c>
      <c r="S334" s="838">
        <v>1</v>
      </c>
      <c r="T334" s="837"/>
      <c r="U334" s="839"/>
    </row>
    <row r="335" spans="1:21" ht="14.45" customHeight="1" x14ac:dyDescent="0.2">
      <c r="A335" s="832">
        <v>25</v>
      </c>
      <c r="B335" s="833" t="s">
        <v>1448</v>
      </c>
      <c r="C335" s="833" t="s">
        <v>1453</v>
      </c>
      <c r="D335" s="834" t="s">
        <v>2302</v>
      </c>
      <c r="E335" s="835" t="s">
        <v>1500</v>
      </c>
      <c r="F335" s="833" t="s">
        <v>1449</v>
      </c>
      <c r="G335" s="833" t="s">
        <v>1511</v>
      </c>
      <c r="H335" s="833" t="s">
        <v>611</v>
      </c>
      <c r="I335" s="833" t="s">
        <v>1304</v>
      </c>
      <c r="J335" s="833" t="s">
        <v>1305</v>
      </c>
      <c r="K335" s="833" t="s">
        <v>659</v>
      </c>
      <c r="L335" s="836">
        <v>96.04</v>
      </c>
      <c r="M335" s="836">
        <v>192.08</v>
      </c>
      <c r="N335" s="833">
        <v>2</v>
      </c>
      <c r="O335" s="837">
        <v>1</v>
      </c>
      <c r="P335" s="836">
        <v>192.08</v>
      </c>
      <c r="Q335" s="838">
        <v>1</v>
      </c>
      <c r="R335" s="833">
        <v>2</v>
      </c>
      <c r="S335" s="838">
        <v>1</v>
      </c>
      <c r="T335" s="837">
        <v>1</v>
      </c>
      <c r="U335" s="839">
        <v>1</v>
      </c>
    </row>
    <row r="336" spans="1:21" ht="14.45" customHeight="1" x14ac:dyDescent="0.2">
      <c r="A336" s="832">
        <v>25</v>
      </c>
      <c r="B336" s="833" t="s">
        <v>1448</v>
      </c>
      <c r="C336" s="833" t="s">
        <v>1453</v>
      </c>
      <c r="D336" s="834" t="s">
        <v>2302</v>
      </c>
      <c r="E336" s="835" t="s">
        <v>1500</v>
      </c>
      <c r="F336" s="833" t="s">
        <v>1449</v>
      </c>
      <c r="G336" s="833" t="s">
        <v>1546</v>
      </c>
      <c r="H336" s="833" t="s">
        <v>574</v>
      </c>
      <c r="I336" s="833" t="s">
        <v>1547</v>
      </c>
      <c r="J336" s="833" t="s">
        <v>1548</v>
      </c>
      <c r="K336" s="833" t="s">
        <v>659</v>
      </c>
      <c r="L336" s="836">
        <v>78.33</v>
      </c>
      <c r="M336" s="836">
        <v>156.66</v>
      </c>
      <c r="N336" s="833">
        <v>2</v>
      </c>
      <c r="O336" s="837"/>
      <c r="P336" s="836"/>
      <c r="Q336" s="838">
        <v>0</v>
      </c>
      <c r="R336" s="833"/>
      <c r="S336" s="838">
        <v>0</v>
      </c>
      <c r="T336" s="837"/>
      <c r="U336" s="839"/>
    </row>
    <row r="337" spans="1:21" ht="14.45" customHeight="1" x14ac:dyDescent="0.2">
      <c r="A337" s="832">
        <v>25</v>
      </c>
      <c r="B337" s="833" t="s">
        <v>1448</v>
      </c>
      <c r="C337" s="833" t="s">
        <v>1453</v>
      </c>
      <c r="D337" s="834" t="s">
        <v>2302</v>
      </c>
      <c r="E337" s="835" t="s">
        <v>1500</v>
      </c>
      <c r="F337" s="833" t="s">
        <v>1449</v>
      </c>
      <c r="G337" s="833" t="s">
        <v>1931</v>
      </c>
      <c r="H337" s="833" t="s">
        <v>574</v>
      </c>
      <c r="I337" s="833" t="s">
        <v>1932</v>
      </c>
      <c r="J337" s="833" t="s">
        <v>824</v>
      </c>
      <c r="K337" s="833" t="s">
        <v>1933</v>
      </c>
      <c r="L337" s="836">
        <v>42.05</v>
      </c>
      <c r="M337" s="836">
        <v>42.05</v>
      </c>
      <c r="N337" s="833">
        <v>1</v>
      </c>
      <c r="O337" s="837"/>
      <c r="P337" s="836"/>
      <c r="Q337" s="838">
        <v>0</v>
      </c>
      <c r="R337" s="833"/>
      <c r="S337" s="838">
        <v>0</v>
      </c>
      <c r="T337" s="837"/>
      <c r="U337" s="839"/>
    </row>
    <row r="338" spans="1:21" ht="14.45" customHeight="1" x14ac:dyDescent="0.2">
      <c r="A338" s="832">
        <v>25</v>
      </c>
      <c r="B338" s="833" t="s">
        <v>1448</v>
      </c>
      <c r="C338" s="833" t="s">
        <v>1453</v>
      </c>
      <c r="D338" s="834" t="s">
        <v>2302</v>
      </c>
      <c r="E338" s="835" t="s">
        <v>1500</v>
      </c>
      <c r="F338" s="833" t="s">
        <v>1449</v>
      </c>
      <c r="G338" s="833" t="s">
        <v>1931</v>
      </c>
      <c r="H338" s="833" t="s">
        <v>574</v>
      </c>
      <c r="I338" s="833" t="s">
        <v>1934</v>
      </c>
      <c r="J338" s="833" t="s">
        <v>824</v>
      </c>
      <c r="K338" s="833" t="s">
        <v>1933</v>
      </c>
      <c r="L338" s="836">
        <v>42.05</v>
      </c>
      <c r="M338" s="836">
        <v>42.05</v>
      </c>
      <c r="N338" s="833">
        <v>1</v>
      </c>
      <c r="O338" s="837">
        <v>0.5</v>
      </c>
      <c r="P338" s="836"/>
      <c r="Q338" s="838">
        <v>0</v>
      </c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25</v>
      </c>
      <c r="B339" s="833" t="s">
        <v>1448</v>
      </c>
      <c r="C339" s="833" t="s">
        <v>1453</v>
      </c>
      <c r="D339" s="834" t="s">
        <v>2302</v>
      </c>
      <c r="E339" s="835" t="s">
        <v>1500</v>
      </c>
      <c r="F339" s="833" t="s">
        <v>1449</v>
      </c>
      <c r="G339" s="833" t="s">
        <v>1658</v>
      </c>
      <c r="H339" s="833" t="s">
        <v>574</v>
      </c>
      <c r="I339" s="833" t="s">
        <v>1664</v>
      </c>
      <c r="J339" s="833" t="s">
        <v>1665</v>
      </c>
      <c r="K339" s="833" t="s">
        <v>1666</v>
      </c>
      <c r="L339" s="836">
        <v>23.49</v>
      </c>
      <c r="M339" s="836">
        <v>23.49</v>
      </c>
      <c r="N339" s="833">
        <v>1</v>
      </c>
      <c r="O339" s="837">
        <v>1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25</v>
      </c>
      <c r="B340" s="833" t="s">
        <v>1448</v>
      </c>
      <c r="C340" s="833" t="s">
        <v>1453</v>
      </c>
      <c r="D340" s="834" t="s">
        <v>2302</v>
      </c>
      <c r="E340" s="835" t="s">
        <v>1500</v>
      </c>
      <c r="F340" s="833" t="s">
        <v>1449</v>
      </c>
      <c r="G340" s="833" t="s">
        <v>1658</v>
      </c>
      <c r="H340" s="833" t="s">
        <v>574</v>
      </c>
      <c r="I340" s="833" t="s">
        <v>1935</v>
      </c>
      <c r="J340" s="833" t="s">
        <v>1665</v>
      </c>
      <c r="K340" s="833" t="s">
        <v>1936</v>
      </c>
      <c r="L340" s="836">
        <v>58.74</v>
      </c>
      <c r="M340" s="836">
        <v>117.48</v>
      </c>
      <c r="N340" s="833">
        <v>2</v>
      </c>
      <c r="O340" s="837">
        <v>1.5</v>
      </c>
      <c r="P340" s="836">
        <v>58.74</v>
      </c>
      <c r="Q340" s="838">
        <v>0.5</v>
      </c>
      <c r="R340" s="833">
        <v>1</v>
      </c>
      <c r="S340" s="838">
        <v>0.5</v>
      </c>
      <c r="T340" s="837">
        <v>0.5</v>
      </c>
      <c r="U340" s="839">
        <v>0.33333333333333331</v>
      </c>
    </row>
    <row r="341" spans="1:21" ht="14.45" customHeight="1" x14ac:dyDescent="0.2">
      <c r="A341" s="832">
        <v>25</v>
      </c>
      <c r="B341" s="833" t="s">
        <v>1448</v>
      </c>
      <c r="C341" s="833" t="s">
        <v>1453</v>
      </c>
      <c r="D341" s="834" t="s">
        <v>2302</v>
      </c>
      <c r="E341" s="835" t="s">
        <v>1500</v>
      </c>
      <c r="F341" s="833" t="s">
        <v>1449</v>
      </c>
      <c r="G341" s="833" t="s">
        <v>1658</v>
      </c>
      <c r="H341" s="833" t="s">
        <v>574</v>
      </c>
      <c r="I341" s="833" t="s">
        <v>1937</v>
      </c>
      <c r="J341" s="833" t="s">
        <v>1938</v>
      </c>
      <c r="K341" s="833" t="s">
        <v>1939</v>
      </c>
      <c r="L341" s="836">
        <v>70.48</v>
      </c>
      <c r="M341" s="836">
        <v>70.48</v>
      </c>
      <c r="N341" s="833">
        <v>1</v>
      </c>
      <c r="O341" s="837"/>
      <c r="P341" s="836"/>
      <c r="Q341" s="838">
        <v>0</v>
      </c>
      <c r="R341" s="833"/>
      <c r="S341" s="838">
        <v>0</v>
      </c>
      <c r="T341" s="837"/>
      <c r="U341" s="839"/>
    </row>
    <row r="342" spans="1:21" ht="14.45" customHeight="1" x14ac:dyDescent="0.2">
      <c r="A342" s="832">
        <v>25</v>
      </c>
      <c r="B342" s="833" t="s">
        <v>1448</v>
      </c>
      <c r="C342" s="833" t="s">
        <v>1453</v>
      </c>
      <c r="D342" s="834" t="s">
        <v>2302</v>
      </c>
      <c r="E342" s="835" t="s">
        <v>1500</v>
      </c>
      <c r="F342" s="833" t="s">
        <v>1449</v>
      </c>
      <c r="G342" s="833" t="s">
        <v>1549</v>
      </c>
      <c r="H342" s="833" t="s">
        <v>574</v>
      </c>
      <c r="I342" s="833" t="s">
        <v>1550</v>
      </c>
      <c r="J342" s="833" t="s">
        <v>1551</v>
      </c>
      <c r="K342" s="833" t="s">
        <v>1552</v>
      </c>
      <c r="L342" s="836">
        <v>159.71</v>
      </c>
      <c r="M342" s="836">
        <v>2395.65</v>
      </c>
      <c r="N342" s="833">
        <v>15</v>
      </c>
      <c r="O342" s="837">
        <v>3.5</v>
      </c>
      <c r="P342" s="836">
        <v>958.26</v>
      </c>
      <c r="Q342" s="838">
        <v>0.39999999999999997</v>
      </c>
      <c r="R342" s="833">
        <v>6</v>
      </c>
      <c r="S342" s="838">
        <v>0.4</v>
      </c>
      <c r="T342" s="837">
        <v>1.5</v>
      </c>
      <c r="U342" s="839">
        <v>0.42857142857142855</v>
      </c>
    </row>
    <row r="343" spans="1:21" ht="14.45" customHeight="1" x14ac:dyDescent="0.2">
      <c r="A343" s="832">
        <v>25</v>
      </c>
      <c r="B343" s="833" t="s">
        <v>1448</v>
      </c>
      <c r="C343" s="833" t="s">
        <v>1453</v>
      </c>
      <c r="D343" s="834" t="s">
        <v>2302</v>
      </c>
      <c r="E343" s="835" t="s">
        <v>1500</v>
      </c>
      <c r="F343" s="833" t="s">
        <v>1449</v>
      </c>
      <c r="G343" s="833" t="s">
        <v>1549</v>
      </c>
      <c r="H343" s="833" t="s">
        <v>574</v>
      </c>
      <c r="I343" s="833" t="s">
        <v>1691</v>
      </c>
      <c r="J343" s="833" t="s">
        <v>1551</v>
      </c>
      <c r="K343" s="833" t="s">
        <v>1692</v>
      </c>
      <c r="L343" s="836">
        <v>0</v>
      </c>
      <c r="M343" s="836">
        <v>0</v>
      </c>
      <c r="N343" s="833">
        <v>5</v>
      </c>
      <c r="O343" s="837">
        <v>1.5</v>
      </c>
      <c r="P343" s="836">
        <v>0</v>
      </c>
      <c r="Q343" s="838"/>
      <c r="R343" s="833">
        <v>2</v>
      </c>
      <c r="S343" s="838">
        <v>0.4</v>
      </c>
      <c r="T343" s="837">
        <v>0.5</v>
      </c>
      <c r="U343" s="839">
        <v>0.33333333333333331</v>
      </c>
    </row>
    <row r="344" spans="1:21" ht="14.45" customHeight="1" x14ac:dyDescent="0.2">
      <c r="A344" s="832">
        <v>25</v>
      </c>
      <c r="B344" s="833" t="s">
        <v>1448</v>
      </c>
      <c r="C344" s="833" t="s">
        <v>1453</v>
      </c>
      <c r="D344" s="834" t="s">
        <v>2302</v>
      </c>
      <c r="E344" s="835" t="s">
        <v>1500</v>
      </c>
      <c r="F344" s="833" t="s">
        <v>1449</v>
      </c>
      <c r="G344" s="833" t="s">
        <v>1693</v>
      </c>
      <c r="H344" s="833" t="s">
        <v>574</v>
      </c>
      <c r="I344" s="833" t="s">
        <v>1694</v>
      </c>
      <c r="J344" s="833" t="s">
        <v>693</v>
      </c>
      <c r="K344" s="833" t="s">
        <v>1695</v>
      </c>
      <c r="L344" s="836">
        <v>27.28</v>
      </c>
      <c r="M344" s="836">
        <v>27.28</v>
      </c>
      <c r="N344" s="833">
        <v>1</v>
      </c>
      <c r="O344" s="837">
        <v>0.5</v>
      </c>
      <c r="P344" s="836">
        <v>27.28</v>
      </c>
      <c r="Q344" s="838">
        <v>1</v>
      </c>
      <c r="R344" s="833">
        <v>1</v>
      </c>
      <c r="S344" s="838">
        <v>1</v>
      </c>
      <c r="T344" s="837">
        <v>0.5</v>
      </c>
      <c r="U344" s="839">
        <v>1</v>
      </c>
    </row>
    <row r="345" spans="1:21" ht="14.45" customHeight="1" x14ac:dyDescent="0.2">
      <c r="A345" s="832">
        <v>25</v>
      </c>
      <c r="B345" s="833" t="s">
        <v>1448</v>
      </c>
      <c r="C345" s="833" t="s">
        <v>1453</v>
      </c>
      <c r="D345" s="834" t="s">
        <v>2302</v>
      </c>
      <c r="E345" s="835" t="s">
        <v>1500</v>
      </c>
      <c r="F345" s="833" t="s">
        <v>1449</v>
      </c>
      <c r="G345" s="833" t="s">
        <v>1904</v>
      </c>
      <c r="H345" s="833" t="s">
        <v>574</v>
      </c>
      <c r="I345" s="833" t="s">
        <v>1940</v>
      </c>
      <c r="J345" s="833" t="s">
        <v>1906</v>
      </c>
      <c r="K345" s="833" t="s">
        <v>1941</v>
      </c>
      <c r="L345" s="836">
        <v>131.66999999999999</v>
      </c>
      <c r="M345" s="836">
        <v>131.66999999999999</v>
      </c>
      <c r="N345" s="833">
        <v>1</v>
      </c>
      <c r="O345" s="837">
        <v>0.5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25</v>
      </c>
      <c r="B346" s="833" t="s">
        <v>1448</v>
      </c>
      <c r="C346" s="833" t="s">
        <v>1453</v>
      </c>
      <c r="D346" s="834" t="s">
        <v>2302</v>
      </c>
      <c r="E346" s="835" t="s">
        <v>1500</v>
      </c>
      <c r="F346" s="833" t="s">
        <v>1449</v>
      </c>
      <c r="G346" s="833" t="s">
        <v>1503</v>
      </c>
      <c r="H346" s="833" t="s">
        <v>574</v>
      </c>
      <c r="I346" s="833" t="s">
        <v>1504</v>
      </c>
      <c r="J346" s="833" t="s">
        <v>1505</v>
      </c>
      <c r="K346" s="833" t="s">
        <v>1506</v>
      </c>
      <c r="L346" s="836">
        <v>132.97999999999999</v>
      </c>
      <c r="M346" s="836">
        <v>265.95999999999998</v>
      </c>
      <c r="N346" s="833">
        <v>2</v>
      </c>
      <c r="O346" s="837">
        <v>1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25</v>
      </c>
      <c r="B347" s="833" t="s">
        <v>1448</v>
      </c>
      <c r="C347" s="833" t="s">
        <v>1453</v>
      </c>
      <c r="D347" s="834" t="s">
        <v>2302</v>
      </c>
      <c r="E347" s="835" t="s">
        <v>1500</v>
      </c>
      <c r="F347" s="833" t="s">
        <v>1449</v>
      </c>
      <c r="G347" s="833" t="s">
        <v>1581</v>
      </c>
      <c r="H347" s="833" t="s">
        <v>611</v>
      </c>
      <c r="I347" s="833" t="s">
        <v>1414</v>
      </c>
      <c r="J347" s="833" t="s">
        <v>1415</v>
      </c>
      <c r="K347" s="833" t="s">
        <v>1416</v>
      </c>
      <c r="L347" s="836">
        <v>141.25</v>
      </c>
      <c r="M347" s="836">
        <v>282.5</v>
      </c>
      <c r="N347" s="833">
        <v>2</v>
      </c>
      <c r="O347" s="837">
        <v>1.5</v>
      </c>
      <c r="P347" s="836">
        <v>141.25</v>
      </c>
      <c r="Q347" s="838">
        <v>0.5</v>
      </c>
      <c r="R347" s="833">
        <v>1</v>
      </c>
      <c r="S347" s="838">
        <v>0.5</v>
      </c>
      <c r="T347" s="837">
        <v>0.5</v>
      </c>
      <c r="U347" s="839">
        <v>0.33333333333333331</v>
      </c>
    </row>
    <row r="348" spans="1:21" ht="14.45" customHeight="1" x14ac:dyDescent="0.2">
      <c r="A348" s="832">
        <v>25</v>
      </c>
      <c r="B348" s="833" t="s">
        <v>1448</v>
      </c>
      <c r="C348" s="833" t="s">
        <v>1453</v>
      </c>
      <c r="D348" s="834" t="s">
        <v>2302</v>
      </c>
      <c r="E348" s="835" t="s">
        <v>1500</v>
      </c>
      <c r="F348" s="833" t="s">
        <v>1449</v>
      </c>
      <c r="G348" s="833" t="s">
        <v>1586</v>
      </c>
      <c r="H348" s="833" t="s">
        <v>574</v>
      </c>
      <c r="I348" s="833" t="s">
        <v>1589</v>
      </c>
      <c r="J348" s="833" t="s">
        <v>644</v>
      </c>
      <c r="K348" s="833" t="s">
        <v>1590</v>
      </c>
      <c r="L348" s="836">
        <v>35.25</v>
      </c>
      <c r="M348" s="836">
        <v>70.5</v>
      </c>
      <c r="N348" s="833">
        <v>2</v>
      </c>
      <c r="O348" s="837">
        <v>1</v>
      </c>
      <c r="P348" s="836">
        <v>70.5</v>
      </c>
      <c r="Q348" s="838">
        <v>1</v>
      </c>
      <c r="R348" s="833">
        <v>2</v>
      </c>
      <c r="S348" s="838">
        <v>1</v>
      </c>
      <c r="T348" s="837">
        <v>1</v>
      </c>
      <c r="U348" s="839">
        <v>1</v>
      </c>
    </row>
    <row r="349" spans="1:21" ht="14.45" customHeight="1" x14ac:dyDescent="0.2">
      <c r="A349" s="832">
        <v>25</v>
      </c>
      <c r="B349" s="833" t="s">
        <v>1448</v>
      </c>
      <c r="C349" s="833" t="s">
        <v>1453</v>
      </c>
      <c r="D349" s="834" t="s">
        <v>2302</v>
      </c>
      <c r="E349" s="835" t="s">
        <v>1500</v>
      </c>
      <c r="F349" s="833" t="s">
        <v>1449</v>
      </c>
      <c r="G349" s="833" t="s">
        <v>1586</v>
      </c>
      <c r="H349" s="833" t="s">
        <v>574</v>
      </c>
      <c r="I349" s="833" t="s">
        <v>1591</v>
      </c>
      <c r="J349" s="833" t="s">
        <v>644</v>
      </c>
      <c r="K349" s="833" t="s">
        <v>1592</v>
      </c>
      <c r="L349" s="836">
        <v>17.62</v>
      </c>
      <c r="M349" s="836">
        <v>17.62</v>
      </c>
      <c r="N349" s="833">
        <v>1</v>
      </c>
      <c r="O349" s="837"/>
      <c r="P349" s="836"/>
      <c r="Q349" s="838">
        <v>0</v>
      </c>
      <c r="R349" s="833"/>
      <c r="S349" s="838">
        <v>0</v>
      </c>
      <c r="T349" s="837"/>
      <c r="U349" s="839"/>
    </row>
    <row r="350" spans="1:21" ht="14.45" customHeight="1" x14ac:dyDescent="0.2">
      <c r="A350" s="832">
        <v>25</v>
      </c>
      <c r="B350" s="833" t="s">
        <v>1448</v>
      </c>
      <c r="C350" s="833" t="s">
        <v>1453</v>
      </c>
      <c r="D350" s="834" t="s">
        <v>2302</v>
      </c>
      <c r="E350" s="835" t="s">
        <v>1500</v>
      </c>
      <c r="F350" s="833" t="s">
        <v>1449</v>
      </c>
      <c r="G350" s="833" t="s">
        <v>1769</v>
      </c>
      <c r="H350" s="833" t="s">
        <v>574</v>
      </c>
      <c r="I350" s="833" t="s">
        <v>1770</v>
      </c>
      <c r="J350" s="833" t="s">
        <v>1771</v>
      </c>
      <c r="K350" s="833" t="s">
        <v>1772</v>
      </c>
      <c r="L350" s="836">
        <v>0</v>
      </c>
      <c r="M350" s="836">
        <v>0</v>
      </c>
      <c r="N350" s="833">
        <v>1</v>
      </c>
      <c r="O350" s="837">
        <v>0.5</v>
      </c>
      <c r="P350" s="836">
        <v>0</v>
      </c>
      <c r="Q350" s="838"/>
      <c r="R350" s="833">
        <v>1</v>
      </c>
      <c r="S350" s="838">
        <v>1</v>
      </c>
      <c r="T350" s="837">
        <v>0.5</v>
      </c>
      <c r="U350" s="839">
        <v>1</v>
      </c>
    </row>
    <row r="351" spans="1:21" ht="14.45" customHeight="1" x14ac:dyDescent="0.2">
      <c r="A351" s="832">
        <v>25</v>
      </c>
      <c r="B351" s="833" t="s">
        <v>1448</v>
      </c>
      <c r="C351" s="833" t="s">
        <v>1453</v>
      </c>
      <c r="D351" s="834" t="s">
        <v>2302</v>
      </c>
      <c r="E351" s="835" t="s">
        <v>1500</v>
      </c>
      <c r="F351" s="833" t="s">
        <v>1449</v>
      </c>
      <c r="G351" s="833" t="s">
        <v>1618</v>
      </c>
      <c r="H351" s="833" t="s">
        <v>574</v>
      </c>
      <c r="I351" s="833" t="s">
        <v>1855</v>
      </c>
      <c r="J351" s="833" t="s">
        <v>1620</v>
      </c>
      <c r="K351" s="833" t="s">
        <v>1856</v>
      </c>
      <c r="L351" s="836">
        <v>66.88</v>
      </c>
      <c r="M351" s="836">
        <v>66.88</v>
      </c>
      <c r="N351" s="833">
        <v>1</v>
      </c>
      <c r="O351" s="837"/>
      <c r="P351" s="836"/>
      <c r="Q351" s="838">
        <v>0</v>
      </c>
      <c r="R351" s="833"/>
      <c r="S351" s="838">
        <v>0</v>
      </c>
      <c r="T351" s="837"/>
      <c r="U351" s="839"/>
    </row>
    <row r="352" spans="1:21" ht="14.45" customHeight="1" x14ac:dyDescent="0.2">
      <c r="A352" s="832">
        <v>25</v>
      </c>
      <c r="B352" s="833" t="s">
        <v>1448</v>
      </c>
      <c r="C352" s="833" t="s">
        <v>1453</v>
      </c>
      <c r="D352" s="834" t="s">
        <v>2302</v>
      </c>
      <c r="E352" s="835" t="s">
        <v>1500</v>
      </c>
      <c r="F352" s="833" t="s">
        <v>1449</v>
      </c>
      <c r="G352" s="833" t="s">
        <v>1783</v>
      </c>
      <c r="H352" s="833" t="s">
        <v>574</v>
      </c>
      <c r="I352" s="833" t="s">
        <v>1942</v>
      </c>
      <c r="J352" s="833" t="s">
        <v>1943</v>
      </c>
      <c r="K352" s="833" t="s">
        <v>1785</v>
      </c>
      <c r="L352" s="836">
        <v>61.97</v>
      </c>
      <c r="M352" s="836">
        <v>61.97</v>
      </c>
      <c r="N352" s="833">
        <v>1</v>
      </c>
      <c r="O352" s="837">
        <v>0.5</v>
      </c>
      <c r="P352" s="836">
        <v>61.97</v>
      </c>
      <c r="Q352" s="838">
        <v>1</v>
      </c>
      <c r="R352" s="833">
        <v>1</v>
      </c>
      <c r="S352" s="838">
        <v>1</v>
      </c>
      <c r="T352" s="837">
        <v>0.5</v>
      </c>
      <c r="U352" s="839">
        <v>1</v>
      </c>
    </row>
    <row r="353" spans="1:21" ht="14.45" customHeight="1" x14ac:dyDescent="0.2">
      <c r="A353" s="832">
        <v>25</v>
      </c>
      <c r="B353" s="833" t="s">
        <v>1448</v>
      </c>
      <c r="C353" s="833" t="s">
        <v>1453</v>
      </c>
      <c r="D353" s="834" t="s">
        <v>2302</v>
      </c>
      <c r="E353" s="835" t="s">
        <v>1500</v>
      </c>
      <c r="F353" s="833" t="s">
        <v>1449</v>
      </c>
      <c r="G353" s="833" t="s">
        <v>1786</v>
      </c>
      <c r="H353" s="833" t="s">
        <v>611</v>
      </c>
      <c r="I353" s="833" t="s">
        <v>1944</v>
      </c>
      <c r="J353" s="833" t="s">
        <v>957</v>
      </c>
      <c r="K353" s="833" t="s">
        <v>1801</v>
      </c>
      <c r="L353" s="836">
        <v>0</v>
      </c>
      <c r="M353" s="836">
        <v>0</v>
      </c>
      <c r="N353" s="833">
        <v>6</v>
      </c>
      <c r="O353" s="837">
        <v>1.5</v>
      </c>
      <c r="P353" s="836">
        <v>0</v>
      </c>
      <c r="Q353" s="838"/>
      <c r="R353" s="833">
        <v>2</v>
      </c>
      <c r="S353" s="838">
        <v>0.33333333333333331</v>
      </c>
      <c r="T353" s="837">
        <v>0.5</v>
      </c>
      <c r="U353" s="839">
        <v>0.33333333333333331</v>
      </c>
    </row>
    <row r="354" spans="1:21" ht="14.45" customHeight="1" x14ac:dyDescent="0.2">
      <c r="A354" s="832">
        <v>25</v>
      </c>
      <c r="B354" s="833" t="s">
        <v>1448</v>
      </c>
      <c r="C354" s="833" t="s">
        <v>1453</v>
      </c>
      <c r="D354" s="834" t="s">
        <v>2302</v>
      </c>
      <c r="E354" s="835" t="s">
        <v>1500</v>
      </c>
      <c r="F354" s="833" t="s">
        <v>1449</v>
      </c>
      <c r="G354" s="833" t="s">
        <v>1628</v>
      </c>
      <c r="H354" s="833" t="s">
        <v>574</v>
      </c>
      <c r="I354" s="833" t="s">
        <v>1629</v>
      </c>
      <c r="J354" s="833" t="s">
        <v>949</v>
      </c>
      <c r="K354" s="833" t="s">
        <v>1630</v>
      </c>
      <c r="L354" s="836">
        <v>50.32</v>
      </c>
      <c r="M354" s="836">
        <v>50.32</v>
      </c>
      <c r="N354" s="833">
        <v>1</v>
      </c>
      <c r="O354" s="837"/>
      <c r="P354" s="836"/>
      <c r="Q354" s="838">
        <v>0</v>
      </c>
      <c r="R354" s="833"/>
      <c r="S354" s="838">
        <v>0</v>
      </c>
      <c r="T354" s="837"/>
      <c r="U354" s="839"/>
    </row>
    <row r="355" spans="1:21" ht="14.45" customHeight="1" x14ac:dyDescent="0.2">
      <c r="A355" s="832">
        <v>25</v>
      </c>
      <c r="B355" s="833" t="s">
        <v>1448</v>
      </c>
      <c r="C355" s="833" t="s">
        <v>1453</v>
      </c>
      <c r="D355" s="834" t="s">
        <v>2302</v>
      </c>
      <c r="E355" s="835" t="s">
        <v>1500</v>
      </c>
      <c r="F355" s="833" t="s">
        <v>1449</v>
      </c>
      <c r="G355" s="833" t="s">
        <v>1502</v>
      </c>
      <c r="H355" s="833" t="s">
        <v>611</v>
      </c>
      <c r="I355" s="833" t="s">
        <v>1298</v>
      </c>
      <c r="J355" s="833" t="s">
        <v>1016</v>
      </c>
      <c r="K355" s="833" t="s">
        <v>1299</v>
      </c>
      <c r="L355" s="836">
        <v>154.36000000000001</v>
      </c>
      <c r="M355" s="836">
        <v>2161.0400000000004</v>
      </c>
      <c r="N355" s="833">
        <v>14</v>
      </c>
      <c r="O355" s="837">
        <v>2</v>
      </c>
      <c r="P355" s="836">
        <v>1543.6000000000004</v>
      </c>
      <c r="Q355" s="838">
        <v>0.7142857142857143</v>
      </c>
      <c r="R355" s="833">
        <v>10</v>
      </c>
      <c r="S355" s="838">
        <v>0.7142857142857143</v>
      </c>
      <c r="T355" s="837">
        <v>2</v>
      </c>
      <c r="U355" s="839">
        <v>1</v>
      </c>
    </row>
    <row r="356" spans="1:21" ht="14.45" customHeight="1" x14ac:dyDescent="0.2">
      <c r="A356" s="832">
        <v>25</v>
      </c>
      <c r="B356" s="833" t="s">
        <v>1448</v>
      </c>
      <c r="C356" s="833" t="s">
        <v>1453</v>
      </c>
      <c r="D356" s="834" t="s">
        <v>2302</v>
      </c>
      <c r="E356" s="835" t="s">
        <v>1501</v>
      </c>
      <c r="F356" s="833" t="s">
        <v>1449</v>
      </c>
      <c r="G356" s="833" t="s">
        <v>1532</v>
      </c>
      <c r="H356" s="833" t="s">
        <v>574</v>
      </c>
      <c r="I356" s="833" t="s">
        <v>1945</v>
      </c>
      <c r="J356" s="833" t="s">
        <v>1946</v>
      </c>
      <c r="K356" s="833" t="s">
        <v>1534</v>
      </c>
      <c r="L356" s="836">
        <v>9.4</v>
      </c>
      <c r="M356" s="836">
        <v>28.200000000000003</v>
      </c>
      <c r="N356" s="833">
        <v>3</v>
      </c>
      <c r="O356" s="837">
        <v>1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5" customHeight="1" x14ac:dyDescent="0.2">
      <c r="A357" s="832">
        <v>25</v>
      </c>
      <c r="B357" s="833" t="s">
        <v>1448</v>
      </c>
      <c r="C357" s="833" t="s">
        <v>1453</v>
      </c>
      <c r="D357" s="834" t="s">
        <v>2302</v>
      </c>
      <c r="E357" s="835" t="s">
        <v>1501</v>
      </c>
      <c r="F357" s="833" t="s">
        <v>1449</v>
      </c>
      <c r="G357" s="833" t="s">
        <v>1947</v>
      </c>
      <c r="H357" s="833" t="s">
        <v>611</v>
      </c>
      <c r="I357" s="833" t="s">
        <v>1948</v>
      </c>
      <c r="J357" s="833" t="s">
        <v>1263</v>
      </c>
      <c r="K357" s="833" t="s">
        <v>1949</v>
      </c>
      <c r="L357" s="836">
        <v>93.27</v>
      </c>
      <c r="M357" s="836">
        <v>466.35</v>
      </c>
      <c r="N357" s="833">
        <v>5</v>
      </c>
      <c r="O357" s="837">
        <v>1.5</v>
      </c>
      <c r="P357" s="836">
        <v>466.35</v>
      </c>
      <c r="Q357" s="838">
        <v>1</v>
      </c>
      <c r="R357" s="833">
        <v>5</v>
      </c>
      <c r="S357" s="838">
        <v>1</v>
      </c>
      <c r="T357" s="837">
        <v>1.5</v>
      </c>
      <c r="U357" s="839">
        <v>1</v>
      </c>
    </row>
    <row r="358" spans="1:21" ht="14.45" customHeight="1" x14ac:dyDescent="0.2">
      <c r="A358" s="832">
        <v>25</v>
      </c>
      <c r="B358" s="833" t="s">
        <v>1448</v>
      </c>
      <c r="C358" s="833" t="s">
        <v>1453</v>
      </c>
      <c r="D358" s="834" t="s">
        <v>2302</v>
      </c>
      <c r="E358" s="835" t="s">
        <v>1501</v>
      </c>
      <c r="F358" s="833" t="s">
        <v>1449</v>
      </c>
      <c r="G358" s="833" t="s">
        <v>1818</v>
      </c>
      <c r="H358" s="833" t="s">
        <v>574</v>
      </c>
      <c r="I358" s="833" t="s">
        <v>1950</v>
      </c>
      <c r="J358" s="833" t="s">
        <v>1951</v>
      </c>
      <c r="K358" s="833" t="s">
        <v>1952</v>
      </c>
      <c r="L358" s="836">
        <v>103.8</v>
      </c>
      <c r="M358" s="836">
        <v>311.39999999999998</v>
      </c>
      <c r="N358" s="833">
        <v>3</v>
      </c>
      <c r="O358" s="837">
        <v>1</v>
      </c>
      <c r="P358" s="836">
        <v>311.39999999999998</v>
      </c>
      <c r="Q358" s="838">
        <v>1</v>
      </c>
      <c r="R358" s="833">
        <v>3</v>
      </c>
      <c r="S358" s="838">
        <v>1</v>
      </c>
      <c r="T358" s="837">
        <v>1</v>
      </c>
      <c r="U358" s="839">
        <v>1</v>
      </c>
    </row>
    <row r="359" spans="1:21" ht="14.45" customHeight="1" x14ac:dyDescent="0.2">
      <c r="A359" s="832">
        <v>25</v>
      </c>
      <c r="B359" s="833" t="s">
        <v>1448</v>
      </c>
      <c r="C359" s="833" t="s">
        <v>1453</v>
      </c>
      <c r="D359" s="834" t="s">
        <v>2302</v>
      </c>
      <c r="E359" s="835" t="s">
        <v>1501</v>
      </c>
      <c r="F359" s="833" t="s">
        <v>1449</v>
      </c>
      <c r="G359" s="833" t="s">
        <v>1536</v>
      </c>
      <c r="H359" s="833" t="s">
        <v>574</v>
      </c>
      <c r="I359" s="833" t="s">
        <v>1537</v>
      </c>
      <c r="J359" s="833" t="s">
        <v>1538</v>
      </c>
      <c r="K359" s="833" t="s">
        <v>1539</v>
      </c>
      <c r="L359" s="836">
        <v>0</v>
      </c>
      <c r="M359" s="836">
        <v>0</v>
      </c>
      <c r="N359" s="833">
        <v>1</v>
      </c>
      <c r="O359" s="837">
        <v>1</v>
      </c>
      <c r="P359" s="836"/>
      <c r="Q359" s="838"/>
      <c r="R359" s="833"/>
      <c r="S359" s="838">
        <v>0</v>
      </c>
      <c r="T359" s="837"/>
      <c r="U359" s="839">
        <v>0</v>
      </c>
    </row>
    <row r="360" spans="1:21" ht="14.45" customHeight="1" x14ac:dyDescent="0.2">
      <c r="A360" s="832">
        <v>25</v>
      </c>
      <c r="B360" s="833" t="s">
        <v>1448</v>
      </c>
      <c r="C360" s="833" t="s">
        <v>1453</v>
      </c>
      <c r="D360" s="834" t="s">
        <v>2302</v>
      </c>
      <c r="E360" s="835" t="s">
        <v>1501</v>
      </c>
      <c r="F360" s="833" t="s">
        <v>1449</v>
      </c>
      <c r="G360" s="833" t="s">
        <v>1511</v>
      </c>
      <c r="H360" s="833" t="s">
        <v>611</v>
      </c>
      <c r="I360" s="833" t="s">
        <v>1304</v>
      </c>
      <c r="J360" s="833" t="s">
        <v>1305</v>
      </c>
      <c r="K360" s="833" t="s">
        <v>659</v>
      </c>
      <c r="L360" s="836">
        <v>170.52</v>
      </c>
      <c r="M360" s="836">
        <v>170.52</v>
      </c>
      <c r="N360" s="833">
        <v>1</v>
      </c>
      <c r="O360" s="837">
        <v>1</v>
      </c>
      <c r="P360" s="836">
        <v>170.52</v>
      </c>
      <c r="Q360" s="838">
        <v>1</v>
      </c>
      <c r="R360" s="833">
        <v>1</v>
      </c>
      <c r="S360" s="838">
        <v>1</v>
      </c>
      <c r="T360" s="837">
        <v>1</v>
      </c>
      <c r="U360" s="839">
        <v>1</v>
      </c>
    </row>
    <row r="361" spans="1:21" ht="14.45" customHeight="1" x14ac:dyDescent="0.2">
      <c r="A361" s="832">
        <v>25</v>
      </c>
      <c r="B361" s="833" t="s">
        <v>1448</v>
      </c>
      <c r="C361" s="833" t="s">
        <v>1453</v>
      </c>
      <c r="D361" s="834" t="s">
        <v>2302</v>
      </c>
      <c r="E361" s="835" t="s">
        <v>1501</v>
      </c>
      <c r="F361" s="833" t="s">
        <v>1449</v>
      </c>
      <c r="G361" s="833" t="s">
        <v>1511</v>
      </c>
      <c r="H361" s="833" t="s">
        <v>611</v>
      </c>
      <c r="I361" s="833" t="s">
        <v>1953</v>
      </c>
      <c r="J361" s="833" t="s">
        <v>1305</v>
      </c>
      <c r="K361" s="833" t="s">
        <v>1643</v>
      </c>
      <c r="L361" s="836">
        <v>85.27</v>
      </c>
      <c r="M361" s="836">
        <v>85.27</v>
      </c>
      <c r="N361" s="833">
        <v>1</v>
      </c>
      <c r="O361" s="837">
        <v>1</v>
      </c>
      <c r="P361" s="836"/>
      <c r="Q361" s="838">
        <v>0</v>
      </c>
      <c r="R361" s="833"/>
      <c r="S361" s="838">
        <v>0</v>
      </c>
      <c r="T361" s="837"/>
      <c r="U361" s="839">
        <v>0</v>
      </c>
    </row>
    <row r="362" spans="1:21" ht="14.45" customHeight="1" x14ac:dyDescent="0.2">
      <c r="A362" s="832">
        <v>25</v>
      </c>
      <c r="B362" s="833" t="s">
        <v>1448</v>
      </c>
      <c r="C362" s="833" t="s">
        <v>1453</v>
      </c>
      <c r="D362" s="834" t="s">
        <v>2302</v>
      </c>
      <c r="E362" s="835" t="s">
        <v>1501</v>
      </c>
      <c r="F362" s="833" t="s">
        <v>1449</v>
      </c>
      <c r="G362" s="833" t="s">
        <v>1511</v>
      </c>
      <c r="H362" s="833" t="s">
        <v>574</v>
      </c>
      <c r="I362" s="833" t="s">
        <v>1512</v>
      </c>
      <c r="J362" s="833" t="s">
        <v>1305</v>
      </c>
      <c r="K362" s="833" t="s">
        <v>1513</v>
      </c>
      <c r="L362" s="836">
        <v>272.83</v>
      </c>
      <c r="M362" s="836">
        <v>545.66</v>
      </c>
      <c r="N362" s="833">
        <v>2</v>
      </c>
      <c r="O362" s="837">
        <v>1</v>
      </c>
      <c r="P362" s="836">
        <v>545.66</v>
      </c>
      <c r="Q362" s="838">
        <v>1</v>
      </c>
      <c r="R362" s="833">
        <v>2</v>
      </c>
      <c r="S362" s="838">
        <v>1</v>
      </c>
      <c r="T362" s="837">
        <v>1</v>
      </c>
      <c r="U362" s="839">
        <v>1</v>
      </c>
    </row>
    <row r="363" spans="1:21" ht="14.45" customHeight="1" x14ac:dyDescent="0.2">
      <c r="A363" s="832">
        <v>25</v>
      </c>
      <c r="B363" s="833" t="s">
        <v>1448</v>
      </c>
      <c r="C363" s="833" t="s">
        <v>1453</v>
      </c>
      <c r="D363" s="834" t="s">
        <v>2302</v>
      </c>
      <c r="E363" s="835" t="s">
        <v>1501</v>
      </c>
      <c r="F363" s="833" t="s">
        <v>1449</v>
      </c>
      <c r="G363" s="833" t="s">
        <v>1546</v>
      </c>
      <c r="H363" s="833" t="s">
        <v>574</v>
      </c>
      <c r="I363" s="833" t="s">
        <v>1547</v>
      </c>
      <c r="J363" s="833" t="s">
        <v>1548</v>
      </c>
      <c r="K363" s="833" t="s">
        <v>659</v>
      </c>
      <c r="L363" s="836">
        <v>78.33</v>
      </c>
      <c r="M363" s="836">
        <v>234.99</v>
      </c>
      <c r="N363" s="833">
        <v>3</v>
      </c>
      <c r="O363" s="837">
        <v>1</v>
      </c>
      <c r="P363" s="836">
        <v>234.99</v>
      </c>
      <c r="Q363" s="838">
        <v>1</v>
      </c>
      <c r="R363" s="833">
        <v>3</v>
      </c>
      <c r="S363" s="838">
        <v>1</v>
      </c>
      <c r="T363" s="837">
        <v>1</v>
      </c>
      <c r="U363" s="839">
        <v>1</v>
      </c>
    </row>
    <row r="364" spans="1:21" ht="14.45" customHeight="1" x14ac:dyDescent="0.2">
      <c r="A364" s="832">
        <v>25</v>
      </c>
      <c r="B364" s="833" t="s">
        <v>1448</v>
      </c>
      <c r="C364" s="833" t="s">
        <v>1453</v>
      </c>
      <c r="D364" s="834" t="s">
        <v>2302</v>
      </c>
      <c r="E364" s="835" t="s">
        <v>1501</v>
      </c>
      <c r="F364" s="833" t="s">
        <v>1449</v>
      </c>
      <c r="G364" s="833" t="s">
        <v>1546</v>
      </c>
      <c r="H364" s="833" t="s">
        <v>574</v>
      </c>
      <c r="I364" s="833" t="s">
        <v>1954</v>
      </c>
      <c r="J364" s="833" t="s">
        <v>1040</v>
      </c>
      <c r="K364" s="833" t="s">
        <v>659</v>
      </c>
      <c r="L364" s="836">
        <v>78.33</v>
      </c>
      <c r="M364" s="836">
        <v>156.66</v>
      </c>
      <c r="N364" s="833">
        <v>2</v>
      </c>
      <c r="O364" s="837">
        <v>0.5</v>
      </c>
      <c r="P364" s="836"/>
      <c r="Q364" s="838">
        <v>0</v>
      </c>
      <c r="R364" s="833"/>
      <c r="S364" s="838">
        <v>0</v>
      </c>
      <c r="T364" s="837"/>
      <c r="U364" s="839">
        <v>0</v>
      </c>
    </row>
    <row r="365" spans="1:21" ht="14.45" customHeight="1" x14ac:dyDescent="0.2">
      <c r="A365" s="832">
        <v>25</v>
      </c>
      <c r="B365" s="833" t="s">
        <v>1448</v>
      </c>
      <c r="C365" s="833" t="s">
        <v>1453</v>
      </c>
      <c r="D365" s="834" t="s">
        <v>2302</v>
      </c>
      <c r="E365" s="835" t="s">
        <v>1501</v>
      </c>
      <c r="F365" s="833" t="s">
        <v>1449</v>
      </c>
      <c r="G365" s="833" t="s">
        <v>1658</v>
      </c>
      <c r="H365" s="833" t="s">
        <v>574</v>
      </c>
      <c r="I365" s="833" t="s">
        <v>1955</v>
      </c>
      <c r="J365" s="833" t="s">
        <v>1956</v>
      </c>
      <c r="K365" s="833" t="s">
        <v>1957</v>
      </c>
      <c r="L365" s="836">
        <v>52.87</v>
      </c>
      <c r="M365" s="836">
        <v>581.56999999999994</v>
      </c>
      <c r="N365" s="833">
        <v>11</v>
      </c>
      <c r="O365" s="837">
        <v>6.5</v>
      </c>
      <c r="P365" s="836">
        <v>158.60999999999999</v>
      </c>
      <c r="Q365" s="838">
        <v>0.27272727272727271</v>
      </c>
      <c r="R365" s="833">
        <v>3</v>
      </c>
      <c r="S365" s="838">
        <v>0.27272727272727271</v>
      </c>
      <c r="T365" s="837">
        <v>2</v>
      </c>
      <c r="U365" s="839">
        <v>0.30769230769230771</v>
      </c>
    </row>
    <row r="366" spans="1:21" ht="14.45" customHeight="1" x14ac:dyDescent="0.2">
      <c r="A366" s="832">
        <v>25</v>
      </c>
      <c r="B366" s="833" t="s">
        <v>1448</v>
      </c>
      <c r="C366" s="833" t="s">
        <v>1453</v>
      </c>
      <c r="D366" s="834" t="s">
        <v>2302</v>
      </c>
      <c r="E366" s="835" t="s">
        <v>1501</v>
      </c>
      <c r="F366" s="833" t="s">
        <v>1449</v>
      </c>
      <c r="G366" s="833" t="s">
        <v>1658</v>
      </c>
      <c r="H366" s="833" t="s">
        <v>574</v>
      </c>
      <c r="I366" s="833" t="s">
        <v>1935</v>
      </c>
      <c r="J366" s="833" t="s">
        <v>1665</v>
      </c>
      <c r="K366" s="833" t="s">
        <v>1936</v>
      </c>
      <c r="L366" s="836">
        <v>58.74</v>
      </c>
      <c r="M366" s="836">
        <v>58.74</v>
      </c>
      <c r="N366" s="833">
        <v>1</v>
      </c>
      <c r="O366" s="837">
        <v>1</v>
      </c>
      <c r="P366" s="836"/>
      <c r="Q366" s="838">
        <v>0</v>
      </c>
      <c r="R366" s="833"/>
      <c r="S366" s="838">
        <v>0</v>
      </c>
      <c r="T366" s="837"/>
      <c r="U366" s="839">
        <v>0</v>
      </c>
    </row>
    <row r="367" spans="1:21" ht="14.45" customHeight="1" x14ac:dyDescent="0.2">
      <c r="A367" s="832">
        <v>25</v>
      </c>
      <c r="B367" s="833" t="s">
        <v>1448</v>
      </c>
      <c r="C367" s="833" t="s">
        <v>1453</v>
      </c>
      <c r="D367" s="834" t="s">
        <v>2302</v>
      </c>
      <c r="E367" s="835" t="s">
        <v>1501</v>
      </c>
      <c r="F367" s="833" t="s">
        <v>1449</v>
      </c>
      <c r="G367" s="833" t="s">
        <v>1658</v>
      </c>
      <c r="H367" s="833" t="s">
        <v>574</v>
      </c>
      <c r="I367" s="833" t="s">
        <v>1937</v>
      </c>
      <c r="J367" s="833" t="s">
        <v>1938</v>
      </c>
      <c r="K367" s="833" t="s">
        <v>1939</v>
      </c>
      <c r="L367" s="836">
        <v>70.48</v>
      </c>
      <c r="M367" s="836">
        <v>70.48</v>
      </c>
      <c r="N367" s="833">
        <v>1</v>
      </c>
      <c r="O367" s="837">
        <v>1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25</v>
      </c>
      <c r="B368" s="833" t="s">
        <v>1448</v>
      </c>
      <c r="C368" s="833" t="s">
        <v>1453</v>
      </c>
      <c r="D368" s="834" t="s">
        <v>2302</v>
      </c>
      <c r="E368" s="835" t="s">
        <v>1501</v>
      </c>
      <c r="F368" s="833" t="s">
        <v>1449</v>
      </c>
      <c r="G368" s="833" t="s">
        <v>1673</v>
      </c>
      <c r="H368" s="833" t="s">
        <v>574</v>
      </c>
      <c r="I368" s="833" t="s">
        <v>1958</v>
      </c>
      <c r="J368" s="833" t="s">
        <v>1675</v>
      </c>
      <c r="K368" s="833" t="s">
        <v>1959</v>
      </c>
      <c r="L368" s="836">
        <v>273.33</v>
      </c>
      <c r="M368" s="836">
        <v>273.33</v>
      </c>
      <c r="N368" s="833">
        <v>1</v>
      </c>
      <c r="O368" s="837">
        <v>1</v>
      </c>
      <c r="P368" s="836">
        <v>273.33</v>
      </c>
      <c r="Q368" s="838">
        <v>1</v>
      </c>
      <c r="R368" s="833">
        <v>1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25</v>
      </c>
      <c r="B369" s="833" t="s">
        <v>1448</v>
      </c>
      <c r="C369" s="833" t="s">
        <v>1453</v>
      </c>
      <c r="D369" s="834" t="s">
        <v>2302</v>
      </c>
      <c r="E369" s="835" t="s">
        <v>1501</v>
      </c>
      <c r="F369" s="833" t="s">
        <v>1449</v>
      </c>
      <c r="G369" s="833" t="s">
        <v>1914</v>
      </c>
      <c r="H369" s="833" t="s">
        <v>574</v>
      </c>
      <c r="I369" s="833" t="s">
        <v>1915</v>
      </c>
      <c r="J369" s="833" t="s">
        <v>1916</v>
      </c>
      <c r="K369" s="833" t="s">
        <v>1917</v>
      </c>
      <c r="L369" s="836">
        <v>477.5</v>
      </c>
      <c r="M369" s="836">
        <v>955</v>
      </c>
      <c r="N369" s="833">
        <v>2</v>
      </c>
      <c r="O369" s="837">
        <v>2</v>
      </c>
      <c r="P369" s="836">
        <v>955</v>
      </c>
      <c r="Q369" s="838">
        <v>1</v>
      </c>
      <c r="R369" s="833">
        <v>2</v>
      </c>
      <c r="S369" s="838">
        <v>1</v>
      </c>
      <c r="T369" s="837">
        <v>2</v>
      </c>
      <c r="U369" s="839">
        <v>1</v>
      </c>
    </row>
    <row r="370" spans="1:21" ht="14.45" customHeight="1" x14ac:dyDescent="0.2">
      <c r="A370" s="832">
        <v>25</v>
      </c>
      <c r="B370" s="833" t="s">
        <v>1448</v>
      </c>
      <c r="C370" s="833" t="s">
        <v>1453</v>
      </c>
      <c r="D370" s="834" t="s">
        <v>2302</v>
      </c>
      <c r="E370" s="835" t="s">
        <v>1501</v>
      </c>
      <c r="F370" s="833" t="s">
        <v>1449</v>
      </c>
      <c r="G370" s="833" t="s">
        <v>1530</v>
      </c>
      <c r="H370" s="833" t="s">
        <v>611</v>
      </c>
      <c r="I370" s="833" t="s">
        <v>1350</v>
      </c>
      <c r="J370" s="833" t="s">
        <v>1351</v>
      </c>
      <c r="K370" s="833" t="s">
        <v>1352</v>
      </c>
      <c r="L370" s="836">
        <v>3231.81</v>
      </c>
      <c r="M370" s="836">
        <v>6463.62</v>
      </c>
      <c r="N370" s="833">
        <v>2</v>
      </c>
      <c r="O370" s="837">
        <v>0.5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5" customHeight="1" x14ac:dyDescent="0.2">
      <c r="A371" s="832">
        <v>25</v>
      </c>
      <c r="B371" s="833" t="s">
        <v>1448</v>
      </c>
      <c r="C371" s="833" t="s">
        <v>1453</v>
      </c>
      <c r="D371" s="834" t="s">
        <v>2302</v>
      </c>
      <c r="E371" s="835" t="s">
        <v>1501</v>
      </c>
      <c r="F371" s="833" t="s">
        <v>1449</v>
      </c>
      <c r="G371" s="833" t="s">
        <v>1680</v>
      </c>
      <c r="H371" s="833" t="s">
        <v>574</v>
      </c>
      <c r="I371" s="833" t="s">
        <v>1681</v>
      </c>
      <c r="J371" s="833" t="s">
        <v>1682</v>
      </c>
      <c r="K371" s="833" t="s">
        <v>1683</v>
      </c>
      <c r="L371" s="836">
        <v>121.07</v>
      </c>
      <c r="M371" s="836">
        <v>121.07</v>
      </c>
      <c r="N371" s="833">
        <v>1</v>
      </c>
      <c r="O371" s="837">
        <v>1</v>
      </c>
      <c r="P371" s="836">
        <v>121.07</v>
      </c>
      <c r="Q371" s="838">
        <v>1</v>
      </c>
      <c r="R371" s="833">
        <v>1</v>
      </c>
      <c r="S371" s="838">
        <v>1</v>
      </c>
      <c r="T371" s="837">
        <v>1</v>
      </c>
      <c r="U371" s="839">
        <v>1</v>
      </c>
    </row>
    <row r="372" spans="1:21" ht="14.45" customHeight="1" x14ac:dyDescent="0.2">
      <c r="A372" s="832">
        <v>25</v>
      </c>
      <c r="B372" s="833" t="s">
        <v>1448</v>
      </c>
      <c r="C372" s="833" t="s">
        <v>1453</v>
      </c>
      <c r="D372" s="834" t="s">
        <v>2302</v>
      </c>
      <c r="E372" s="835" t="s">
        <v>1501</v>
      </c>
      <c r="F372" s="833" t="s">
        <v>1449</v>
      </c>
      <c r="G372" s="833" t="s">
        <v>1960</v>
      </c>
      <c r="H372" s="833" t="s">
        <v>574</v>
      </c>
      <c r="I372" s="833" t="s">
        <v>1961</v>
      </c>
      <c r="J372" s="833" t="s">
        <v>1962</v>
      </c>
      <c r="K372" s="833" t="s">
        <v>1963</v>
      </c>
      <c r="L372" s="836">
        <v>0</v>
      </c>
      <c r="M372" s="836">
        <v>0</v>
      </c>
      <c r="N372" s="833">
        <v>2</v>
      </c>
      <c r="O372" s="837">
        <v>2</v>
      </c>
      <c r="P372" s="836">
        <v>0</v>
      </c>
      <c r="Q372" s="838"/>
      <c r="R372" s="833">
        <v>1</v>
      </c>
      <c r="S372" s="838">
        <v>0.5</v>
      </c>
      <c r="T372" s="837">
        <v>1</v>
      </c>
      <c r="U372" s="839">
        <v>0.5</v>
      </c>
    </row>
    <row r="373" spans="1:21" ht="14.45" customHeight="1" x14ac:dyDescent="0.2">
      <c r="A373" s="832">
        <v>25</v>
      </c>
      <c r="B373" s="833" t="s">
        <v>1448</v>
      </c>
      <c r="C373" s="833" t="s">
        <v>1453</v>
      </c>
      <c r="D373" s="834" t="s">
        <v>2302</v>
      </c>
      <c r="E373" s="835" t="s">
        <v>1501</v>
      </c>
      <c r="F373" s="833" t="s">
        <v>1449</v>
      </c>
      <c r="G373" s="833" t="s">
        <v>1519</v>
      </c>
      <c r="H373" s="833" t="s">
        <v>574</v>
      </c>
      <c r="I373" s="833" t="s">
        <v>1520</v>
      </c>
      <c r="J373" s="833" t="s">
        <v>1054</v>
      </c>
      <c r="K373" s="833" t="s">
        <v>1521</v>
      </c>
      <c r="L373" s="836">
        <v>42.14</v>
      </c>
      <c r="M373" s="836">
        <v>463.54</v>
      </c>
      <c r="N373" s="833">
        <v>11</v>
      </c>
      <c r="O373" s="837">
        <v>1</v>
      </c>
      <c r="P373" s="836">
        <v>463.54</v>
      </c>
      <c r="Q373" s="838">
        <v>1</v>
      </c>
      <c r="R373" s="833">
        <v>11</v>
      </c>
      <c r="S373" s="838">
        <v>1</v>
      </c>
      <c r="T373" s="837">
        <v>1</v>
      </c>
      <c r="U373" s="839">
        <v>1</v>
      </c>
    </row>
    <row r="374" spans="1:21" ht="14.45" customHeight="1" x14ac:dyDescent="0.2">
      <c r="A374" s="832">
        <v>25</v>
      </c>
      <c r="B374" s="833" t="s">
        <v>1448</v>
      </c>
      <c r="C374" s="833" t="s">
        <v>1453</v>
      </c>
      <c r="D374" s="834" t="s">
        <v>2302</v>
      </c>
      <c r="E374" s="835" t="s">
        <v>1501</v>
      </c>
      <c r="F374" s="833" t="s">
        <v>1449</v>
      </c>
      <c r="G374" s="833" t="s">
        <v>1522</v>
      </c>
      <c r="H374" s="833" t="s">
        <v>574</v>
      </c>
      <c r="I374" s="833" t="s">
        <v>1555</v>
      </c>
      <c r="J374" s="833" t="s">
        <v>1556</v>
      </c>
      <c r="K374" s="833" t="s">
        <v>1557</v>
      </c>
      <c r="L374" s="836">
        <v>68.599999999999994</v>
      </c>
      <c r="M374" s="836">
        <v>68.599999999999994</v>
      </c>
      <c r="N374" s="833">
        <v>1</v>
      </c>
      <c r="O374" s="837">
        <v>1</v>
      </c>
      <c r="P374" s="836">
        <v>68.599999999999994</v>
      </c>
      <c r="Q374" s="838">
        <v>1</v>
      </c>
      <c r="R374" s="833">
        <v>1</v>
      </c>
      <c r="S374" s="838">
        <v>1</v>
      </c>
      <c r="T374" s="837">
        <v>1</v>
      </c>
      <c r="U374" s="839">
        <v>1</v>
      </c>
    </row>
    <row r="375" spans="1:21" ht="14.45" customHeight="1" x14ac:dyDescent="0.2">
      <c r="A375" s="832">
        <v>25</v>
      </c>
      <c r="B375" s="833" t="s">
        <v>1448</v>
      </c>
      <c r="C375" s="833" t="s">
        <v>1453</v>
      </c>
      <c r="D375" s="834" t="s">
        <v>2302</v>
      </c>
      <c r="E375" s="835" t="s">
        <v>1501</v>
      </c>
      <c r="F375" s="833" t="s">
        <v>1449</v>
      </c>
      <c r="G375" s="833" t="s">
        <v>1522</v>
      </c>
      <c r="H375" s="833" t="s">
        <v>574</v>
      </c>
      <c r="I375" s="833" t="s">
        <v>1964</v>
      </c>
      <c r="J375" s="833" t="s">
        <v>1556</v>
      </c>
      <c r="K375" s="833" t="s">
        <v>1557</v>
      </c>
      <c r="L375" s="836">
        <v>68.599999999999994</v>
      </c>
      <c r="M375" s="836">
        <v>68.599999999999994</v>
      </c>
      <c r="N375" s="833">
        <v>1</v>
      </c>
      <c r="O375" s="837">
        <v>1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25</v>
      </c>
      <c r="B376" s="833" t="s">
        <v>1448</v>
      </c>
      <c r="C376" s="833" t="s">
        <v>1453</v>
      </c>
      <c r="D376" s="834" t="s">
        <v>2302</v>
      </c>
      <c r="E376" s="835" t="s">
        <v>1501</v>
      </c>
      <c r="F376" s="833" t="s">
        <v>1449</v>
      </c>
      <c r="G376" s="833" t="s">
        <v>1904</v>
      </c>
      <c r="H376" s="833" t="s">
        <v>574</v>
      </c>
      <c r="I376" s="833" t="s">
        <v>1905</v>
      </c>
      <c r="J376" s="833" t="s">
        <v>1906</v>
      </c>
      <c r="K376" s="833" t="s">
        <v>1798</v>
      </c>
      <c r="L376" s="836">
        <v>111.72</v>
      </c>
      <c r="M376" s="836">
        <v>223.44</v>
      </c>
      <c r="N376" s="833">
        <v>2</v>
      </c>
      <c r="O376" s="837">
        <v>1</v>
      </c>
      <c r="P376" s="836">
        <v>223.44</v>
      </c>
      <c r="Q376" s="838">
        <v>1</v>
      </c>
      <c r="R376" s="833">
        <v>2</v>
      </c>
      <c r="S376" s="838">
        <v>1</v>
      </c>
      <c r="T376" s="837">
        <v>1</v>
      </c>
      <c r="U376" s="839">
        <v>1</v>
      </c>
    </row>
    <row r="377" spans="1:21" ht="14.45" customHeight="1" x14ac:dyDescent="0.2">
      <c r="A377" s="832">
        <v>25</v>
      </c>
      <c r="B377" s="833" t="s">
        <v>1448</v>
      </c>
      <c r="C377" s="833" t="s">
        <v>1453</v>
      </c>
      <c r="D377" s="834" t="s">
        <v>2302</v>
      </c>
      <c r="E377" s="835" t="s">
        <v>1501</v>
      </c>
      <c r="F377" s="833" t="s">
        <v>1449</v>
      </c>
      <c r="G377" s="833" t="s">
        <v>1904</v>
      </c>
      <c r="H377" s="833" t="s">
        <v>574</v>
      </c>
      <c r="I377" s="833" t="s">
        <v>1965</v>
      </c>
      <c r="J377" s="833" t="s">
        <v>1906</v>
      </c>
      <c r="K377" s="833" t="s">
        <v>1798</v>
      </c>
      <c r="L377" s="836">
        <v>111.72</v>
      </c>
      <c r="M377" s="836">
        <v>111.72</v>
      </c>
      <c r="N377" s="833">
        <v>1</v>
      </c>
      <c r="O377" s="837">
        <v>1</v>
      </c>
      <c r="P377" s="836">
        <v>111.72</v>
      </c>
      <c r="Q377" s="838">
        <v>1</v>
      </c>
      <c r="R377" s="833">
        <v>1</v>
      </c>
      <c r="S377" s="838">
        <v>1</v>
      </c>
      <c r="T377" s="837">
        <v>1</v>
      </c>
      <c r="U377" s="839">
        <v>1</v>
      </c>
    </row>
    <row r="378" spans="1:21" ht="14.45" customHeight="1" x14ac:dyDescent="0.2">
      <c r="A378" s="832">
        <v>25</v>
      </c>
      <c r="B378" s="833" t="s">
        <v>1448</v>
      </c>
      <c r="C378" s="833" t="s">
        <v>1453</v>
      </c>
      <c r="D378" s="834" t="s">
        <v>2302</v>
      </c>
      <c r="E378" s="835" t="s">
        <v>1501</v>
      </c>
      <c r="F378" s="833" t="s">
        <v>1449</v>
      </c>
      <c r="G378" s="833" t="s">
        <v>1503</v>
      </c>
      <c r="H378" s="833" t="s">
        <v>574</v>
      </c>
      <c r="I378" s="833" t="s">
        <v>1504</v>
      </c>
      <c r="J378" s="833" t="s">
        <v>1505</v>
      </c>
      <c r="K378" s="833" t="s">
        <v>1506</v>
      </c>
      <c r="L378" s="836">
        <v>132.97999999999999</v>
      </c>
      <c r="M378" s="836">
        <v>3723.4399999999996</v>
      </c>
      <c r="N378" s="833">
        <v>28</v>
      </c>
      <c r="O378" s="837">
        <v>14</v>
      </c>
      <c r="P378" s="836">
        <v>1861.72</v>
      </c>
      <c r="Q378" s="838">
        <v>0.50000000000000011</v>
      </c>
      <c r="R378" s="833">
        <v>14</v>
      </c>
      <c r="S378" s="838">
        <v>0.5</v>
      </c>
      <c r="T378" s="837">
        <v>7</v>
      </c>
      <c r="U378" s="839">
        <v>0.5</v>
      </c>
    </row>
    <row r="379" spans="1:21" ht="14.45" customHeight="1" x14ac:dyDescent="0.2">
      <c r="A379" s="832">
        <v>25</v>
      </c>
      <c r="B379" s="833" t="s">
        <v>1448</v>
      </c>
      <c r="C379" s="833" t="s">
        <v>1453</v>
      </c>
      <c r="D379" s="834" t="s">
        <v>2302</v>
      </c>
      <c r="E379" s="835" t="s">
        <v>1501</v>
      </c>
      <c r="F379" s="833" t="s">
        <v>1449</v>
      </c>
      <c r="G379" s="833" t="s">
        <v>1966</v>
      </c>
      <c r="H379" s="833" t="s">
        <v>574</v>
      </c>
      <c r="I379" s="833" t="s">
        <v>1967</v>
      </c>
      <c r="J379" s="833" t="s">
        <v>1968</v>
      </c>
      <c r="K379" s="833" t="s">
        <v>1969</v>
      </c>
      <c r="L379" s="836">
        <v>577.88</v>
      </c>
      <c r="M379" s="836">
        <v>1733.6399999999999</v>
      </c>
      <c r="N379" s="833">
        <v>3</v>
      </c>
      <c r="O379" s="837">
        <v>1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5" customHeight="1" x14ac:dyDescent="0.2">
      <c r="A380" s="832">
        <v>25</v>
      </c>
      <c r="B380" s="833" t="s">
        <v>1448</v>
      </c>
      <c r="C380" s="833" t="s">
        <v>1453</v>
      </c>
      <c r="D380" s="834" t="s">
        <v>2302</v>
      </c>
      <c r="E380" s="835" t="s">
        <v>1501</v>
      </c>
      <c r="F380" s="833" t="s">
        <v>1449</v>
      </c>
      <c r="G380" s="833" t="s">
        <v>1700</v>
      </c>
      <c r="H380" s="833" t="s">
        <v>574</v>
      </c>
      <c r="I380" s="833" t="s">
        <v>1763</v>
      </c>
      <c r="J380" s="833" t="s">
        <v>864</v>
      </c>
      <c r="K380" s="833" t="s">
        <v>1702</v>
      </c>
      <c r="L380" s="836">
        <v>163.54</v>
      </c>
      <c r="M380" s="836">
        <v>654.16</v>
      </c>
      <c r="N380" s="833">
        <v>4</v>
      </c>
      <c r="O380" s="837">
        <v>1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25</v>
      </c>
      <c r="B381" s="833" t="s">
        <v>1448</v>
      </c>
      <c r="C381" s="833" t="s">
        <v>1453</v>
      </c>
      <c r="D381" s="834" t="s">
        <v>2302</v>
      </c>
      <c r="E381" s="835" t="s">
        <v>1501</v>
      </c>
      <c r="F381" s="833" t="s">
        <v>1449</v>
      </c>
      <c r="G381" s="833" t="s">
        <v>1970</v>
      </c>
      <c r="H381" s="833" t="s">
        <v>574</v>
      </c>
      <c r="I381" s="833" t="s">
        <v>1971</v>
      </c>
      <c r="J381" s="833" t="s">
        <v>1089</v>
      </c>
      <c r="K381" s="833" t="s">
        <v>1341</v>
      </c>
      <c r="L381" s="836">
        <v>7119.15</v>
      </c>
      <c r="M381" s="836">
        <v>14238.3</v>
      </c>
      <c r="N381" s="833">
        <v>2</v>
      </c>
      <c r="O381" s="837">
        <v>1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25</v>
      </c>
      <c r="B382" s="833" t="s">
        <v>1448</v>
      </c>
      <c r="C382" s="833" t="s">
        <v>1453</v>
      </c>
      <c r="D382" s="834" t="s">
        <v>2302</v>
      </c>
      <c r="E382" s="835" t="s">
        <v>1501</v>
      </c>
      <c r="F382" s="833" t="s">
        <v>1449</v>
      </c>
      <c r="G382" s="833" t="s">
        <v>1578</v>
      </c>
      <c r="H382" s="833" t="s">
        <v>574</v>
      </c>
      <c r="I382" s="833" t="s">
        <v>1972</v>
      </c>
      <c r="J382" s="833" t="s">
        <v>1052</v>
      </c>
      <c r="K382" s="833" t="s">
        <v>1973</v>
      </c>
      <c r="L382" s="836">
        <v>34.19</v>
      </c>
      <c r="M382" s="836">
        <v>68.38</v>
      </c>
      <c r="N382" s="833">
        <v>2</v>
      </c>
      <c r="O382" s="837">
        <v>0.5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25</v>
      </c>
      <c r="B383" s="833" t="s">
        <v>1448</v>
      </c>
      <c r="C383" s="833" t="s">
        <v>1453</v>
      </c>
      <c r="D383" s="834" t="s">
        <v>2302</v>
      </c>
      <c r="E383" s="835" t="s">
        <v>1501</v>
      </c>
      <c r="F383" s="833" t="s">
        <v>1449</v>
      </c>
      <c r="G383" s="833" t="s">
        <v>1974</v>
      </c>
      <c r="H383" s="833" t="s">
        <v>574</v>
      </c>
      <c r="I383" s="833" t="s">
        <v>1975</v>
      </c>
      <c r="J383" s="833" t="s">
        <v>1976</v>
      </c>
      <c r="K383" s="833" t="s">
        <v>1949</v>
      </c>
      <c r="L383" s="836">
        <v>105.32</v>
      </c>
      <c r="M383" s="836">
        <v>105.32</v>
      </c>
      <c r="N383" s="833">
        <v>1</v>
      </c>
      <c r="O383" s="837">
        <v>1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25</v>
      </c>
      <c r="B384" s="833" t="s">
        <v>1448</v>
      </c>
      <c r="C384" s="833" t="s">
        <v>1453</v>
      </c>
      <c r="D384" s="834" t="s">
        <v>2302</v>
      </c>
      <c r="E384" s="835" t="s">
        <v>1501</v>
      </c>
      <c r="F384" s="833" t="s">
        <v>1449</v>
      </c>
      <c r="G384" s="833" t="s">
        <v>1586</v>
      </c>
      <c r="H384" s="833" t="s">
        <v>574</v>
      </c>
      <c r="I384" s="833" t="s">
        <v>1707</v>
      </c>
      <c r="J384" s="833" t="s">
        <v>644</v>
      </c>
      <c r="K384" s="833" t="s">
        <v>1708</v>
      </c>
      <c r="L384" s="836">
        <v>35.25</v>
      </c>
      <c r="M384" s="836">
        <v>211.5</v>
      </c>
      <c r="N384" s="833">
        <v>6</v>
      </c>
      <c r="O384" s="837">
        <v>4</v>
      </c>
      <c r="P384" s="836"/>
      <c r="Q384" s="838">
        <v>0</v>
      </c>
      <c r="R384" s="833"/>
      <c r="S384" s="838">
        <v>0</v>
      </c>
      <c r="T384" s="837"/>
      <c r="U384" s="839">
        <v>0</v>
      </c>
    </row>
    <row r="385" spans="1:21" ht="14.45" customHeight="1" x14ac:dyDescent="0.2">
      <c r="A385" s="832">
        <v>25</v>
      </c>
      <c r="B385" s="833" t="s">
        <v>1448</v>
      </c>
      <c r="C385" s="833" t="s">
        <v>1453</v>
      </c>
      <c r="D385" s="834" t="s">
        <v>2302</v>
      </c>
      <c r="E385" s="835" t="s">
        <v>1501</v>
      </c>
      <c r="F385" s="833" t="s">
        <v>1449</v>
      </c>
      <c r="G385" s="833" t="s">
        <v>1586</v>
      </c>
      <c r="H385" s="833" t="s">
        <v>574</v>
      </c>
      <c r="I385" s="833" t="s">
        <v>1589</v>
      </c>
      <c r="J385" s="833" t="s">
        <v>644</v>
      </c>
      <c r="K385" s="833" t="s">
        <v>1590</v>
      </c>
      <c r="L385" s="836">
        <v>35.25</v>
      </c>
      <c r="M385" s="836">
        <v>423</v>
      </c>
      <c r="N385" s="833">
        <v>12</v>
      </c>
      <c r="O385" s="837">
        <v>7</v>
      </c>
      <c r="P385" s="836">
        <v>176.25</v>
      </c>
      <c r="Q385" s="838">
        <v>0.41666666666666669</v>
      </c>
      <c r="R385" s="833">
        <v>5</v>
      </c>
      <c r="S385" s="838">
        <v>0.41666666666666669</v>
      </c>
      <c r="T385" s="837">
        <v>2.5</v>
      </c>
      <c r="U385" s="839">
        <v>0.35714285714285715</v>
      </c>
    </row>
    <row r="386" spans="1:21" ht="14.45" customHeight="1" x14ac:dyDescent="0.2">
      <c r="A386" s="832">
        <v>25</v>
      </c>
      <c r="B386" s="833" t="s">
        <v>1448</v>
      </c>
      <c r="C386" s="833" t="s">
        <v>1453</v>
      </c>
      <c r="D386" s="834" t="s">
        <v>2302</v>
      </c>
      <c r="E386" s="835" t="s">
        <v>1501</v>
      </c>
      <c r="F386" s="833" t="s">
        <v>1449</v>
      </c>
      <c r="G386" s="833" t="s">
        <v>1586</v>
      </c>
      <c r="H386" s="833" t="s">
        <v>574</v>
      </c>
      <c r="I386" s="833" t="s">
        <v>1810</v>
      </c>
      <c r="J386" s="833" t="s">
        <v>847</v>
      </c>
      <c r="K386" s="833" t="s">
        <v>1811</v>
      </c>
      <c r="L386" s="836">
        <v>35.25</v>
      </c>
      <c r="M386" s="836">
        <v>141</v>
      </c>
      <c r="N386" s="833">
        <v>4</v>
      </c>
      <c r="O386" s="837">
        <v>2.5</v>
      </c>
      <c r="P386" s="836">
        <v>105.75</v>
      </c>
      <c r="Q386" s="838">
        <v>0.75</v>
      </c>
      <c r="R386" s="833">
        <v>3</v>
      </c>
      <c r="S386" s="838">
        <v>0.75</v>
      </c>
      <c r="T386" s="837">
        <v>1.5</v>
      </c>
      <c r="U386" s="839">
        <v>0.6</v>
      </c>
    </row>
    <row r="387" spans="1:21" ht="14.45" customHeight="1" x14ac:dyDescent="0.2">
      <c r="A387" s="832">
        <v>25</v>
      </c>
      <c r="B387" s="833" t="s">
        <v>1448</v>
      </c>
      <c r="C387" s="833" t="s">
        <v>1453</v>
      </c>
      <c r="D387" s="834" t="s">
        <v>2302</v>
      </c>
      <c r="E387" s="835" t="s">
        <v>1501</v>
      </c>
      <c r="F387" s="833" t="s">
        <v>1449</v>
      </c>
      <c r="G387" s="833" t="s">
        <v>1768</v>
      </c>
      <c r="H387" s="833" t="s">
        <v>611</v>
      </c>
      <c r="I387" s="833" t="s">
        <v>1218</v>
      </c>
      <c r="J387" s="833" t="s">
        <v>1216</v>
      </c>
      <c r="K387" s="833" t="s">
        <v>1219</v>
      </c>
      <c r="L387" s="836">
        <v>57.6</v>
      </c>
      <c r="M387" s="836">
        <v>230.4</v>
      </c>
      <c r="N387" s="833">
        <v>4</v>
      </c>
      <c r="O387" s="837">
        <v>1.5</v>
      </c>
      <c r="P387" s="836">
        <v>230.4</v>
      </c>
      <c r="Q387" s="838">
        <v>1</v>
      </c>
      <c r="R387" s="833">
        <v>4</v>
      </c>
      <c r="S387" s="838">
        <v>1</v>
      </c>
      <c r="T387" s="837">
        <v>1.5</v>
      </c>
      <c r="U387" s="839">
        <v>1</v>
      </c>
    </row>
    <row r="388" spans="1:21" ht="14.45" customHeight="1" x14ac:dyDescent="0.2">
      <c r="A388" s="832">
        <v>25</v>
      </c>
      <c r="B388" s="833" t="s">
        <v>1448</v>
      </c>
      <c r="C388" s="833" t="s">
        <v>1453</v>
      </c>
      <c r="D388" s="834" t="s">
        <v>2302</v>
      </c>
      <c r="E388" s="835" t="s">
        <v>1501</v>
      </c>
      <c r="F388" s="833" t="s">
        <v>1449</v>
      </c>
      <c r="G388" s="833" t="s">
        <v>1768</v>
      </c>
      <c r="H388" s="833" t="s">
        <v>574</v>
      </c>
      <c r="I388" s="833" t="s">
        <v>1977</v>
      </c>
      <c r="J388" s="833" t="s">
        <v>1216</v>
      </c>
      <c r="K388" s="833" t="s">
        <v>1978</v>
      </c>
      <c r="L388" s="836">
        <v>115.18</v>
      </c>
      <c r="M388" s="836">
        <v>345.54</v>
      </c>
      <c r="N388" s="833">
        <v>3</v>
      </c>
      <c r="O388" s="837">
        <v>1.5</v>
      </c>
      <c r="P388" s="836">
        <v>345.54</v>
      </c>
      <c r="Q388" s="838">
        <v>1</v>
      </c>
      <c r="R388" s="833">
        <v>3</v>
      </c>
      <c r="S388" s="838">
        <v>1</v>
      </c>
      <c r="T388" s="837">
        <v>1.5</v>
      </c>
      <c r="U388" s="839">
        <v>1</v>
      </c>
    </row>
    <row r="389" spans="1:21" ht="14.45" customHeight="1" x14ac:dyDescent="0.2">
      <c r="A389" s="832">
        <v>25</v>
      </c>
      <c r="B389" s="833" t="s">
        <v>1448</v>
      </c>
      <c r="C389" s="833" t="s">
        <v>1453</v>
      </c>
      <c r="D389" s="834" t="s">
        <v>2302</v>
      </c>
      <c r="E389" s="835" t="s">
        <v>1501</v>
      </c>
      <c r="F389" s="833" t="s">
        <v>1449</v>
      </c>
      <c r="G389" s="833" t="s">
        <v>1510</v>
      </c>
      <c r="H389" s="833" t="s">
        <v>611</v>
      </c>
      <c r="I389" s="833" t="s">
        <v>1372</v>
      </c>
      <c r="J389" s="833" t="s">
        <v>850</v>
      </c>
      <c r="K389" s="833" t="s">
        <v>852</v>
      </c>
      <c r="L389" s="836">
        <v>0</v>
      </c>
      <c r="M389" s="836">
        <v>0</v>
      </c>
      <c r="N389" s="833">
        <v>2</v>
      </c>
      <c r="O389" s="837">
        <v>0.5</v>
      </c>
      <c r="P389" s="836"/>
      <c r="Q389" s="838"/>
      <c r="R389" s="833"/>
      <c r="S389" s="838">
        <v>0</v>
      </c>
      <c r="T389" s="837"/>
      <c r="U389" s="839">
        <v>0</v>
      </c>
    </row>
    <row r="390" spans="1:21" ht="14.45" customHeight="1" x14ac:dyDescent="0.2">
      <c r="A390" s="832">
        <v>25</v>
      </c>
      <c r="B390" s="833" t="s">
        <v>1448</v>
      </c>
      <c r="C390" s="833" t="s">
        <v>1453</v>
      </c>
      <c r="D390" s="834" t="s">
        <v>2302</v>
      </c>
      <c r="E390" s="835" t="s">
        <v>1501</v>
      </c>
      <c r="F390" s="833" t="s">
        <v>1449</v>
      </c>
      <c r="G390" s="833" t="s">
        <v>1718</v>
      </c>
      <c r="H390" s="833" t="s">
        <v>574</v>
      </c>
      <c r="I390" s="833" t="s">
        <v>1719</v>
      </c>
      <c r="J390" s="833" t="s">
        <v>1720</v>
      </c>
      <c r="K390" s="833" t="s">
        <v>1721</v>
      </c>
      <c r="L390" s="836">
        <v>36.909999999999997</v>
      </c>
      <c r="M390" s="836">
        <v>332.18999999999994</v>
      </c>
      <c r="N390" s="833">
        <v>9</v>
      </c>
      <c r="O390" s="837">
        <v>1</v>
      </c>
      <c r="P390" s="836">
        <v>332.18999999999994</v>
      </c>
      <c r="Q390" s="838">
        <v>1</v>
      </c>
      <c r="R390" s="833">
        <v>9</v>
      </c>
      <c r="S390" s="838">
        <v>1</v>
      </c>
      <c r="T390" s="837">
        <v>1</v>
      </c>
      <c r="U390" s="839">
        <v>1</v>
      </c>
    </row>
    <row r="391" spans="1:21" ht="14.45" customHeight="1" x14ac:dyDescent="0.2">
      <c r="A391" s="832">
        <v>25</v>
      </c>
      <c r="B391" s="833" t="s">
        <v>1448</v>
      </c>
      <c r="C391" s="833" t="s">
        <v>1453</v>
      </c>
      <c r="D391" s="834" t="s">
        <v>2302</v>
      </c>
      <c r="E391" s="835" t="s">
        <v>1501</v>
      </c>
      <c r="F391" s="833" t="s">
        <v>1449</v>
      </c>
      <c r="G391" s="833" t="s">
        <v>1718</v>
      </c>
      <c r="H391" s="833" t="s">
        <v>574</v>
      </c>
      <c r="I391" s="833" t="s">
        <v>1722</v>
      </c>
      <c r="J391" s="833" t="s">
        <v>1720</v>
      </c>
      <c r="K391" s="833" t="s">
        <v>1723</v>
      </c>
      <c r="L391" s="836">
        <v>118.65</v>
      </c>
      <c r="M391" s="836">
        <v>355.95000000000005</v>
      </c>
      <c r="N391" s="833">
        <v>3</v>
      </c>
      <c r="O391" s="837">
        <v>0.5</v>
      </c>
      <c r="P391" s="836">
        <v>355.95000000000005</v>
      </c>
      <c r="Q391" s="838">
        <v>1</v>
      </c>
      <c r="R391" s="833">
        <v>3</v>
      </c>
      <c r="S391" s="838">
        <v>1</v>
      </c>
      <c r="T391" s="837">
        <v>0.5</v>
      </c>
      <c r="U391" s="839">
        <v>1</v>
      </c>
    </row>
    <row r="392" spans="1:21" ht="14.45" customHeight="1" x14ac:dyDescent="0.2">
      <c r="A392" s="832">
        <v>25</v>
      </c>
      <c r="B392" s="833" t="s">
        <v>1448</v>
      </c>
      <c r="C392" s="833" t="s">
        <v>1453</v>
      </c>
      <c r="D392" s="834" t="s">
        <v>2302</v>
      </c>
      <c r="E392" s="835" t="s">
        <v>1501</v>
      </c>
      <c r="F392" s="833" t="s">
        <v>1449</v>
      </c>
      <c r="G392" s="833" t="s">
        <v>1979</v>
      </c>
      <c r="H392" s="833" t="s">
        <v>574</v>
      </c>
      <c r="I392" s="833" t="s">
        <v>1980</v>
      </c>
      <c r="J392" s="833" t="s">
        <v>1981</v>
      </c>
      <c r="K392" s="833" t="s">
        <v>1982</v>
      </c>
      <c r="L392" s="836">
        <v>38.56</v>
      </c>
      <c r="M392" s="836">
        <v>77.12</v>
      </c>
      <c r="N392" s="833">
        <v>2</v>
      </c>
      <c r="O392" s="837">
        <v>0.5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25</v>
      </c>
      <c r="B393" s="833" t="s">
        <v>1448</v>
      </c>
      <c r="C393" s="833" t="s">
        <v>1453</v>
      </c>
      <c r="D393" s="834" t="s">
        <v>2302</v>
      </c>
      <c r="E393" s="835" t="s">
        <v>1501</v>
      </c>
      <c r="F393" s="833" t="s">
        <v>1449</v>
      </c>
      <c r="G393" s="833" t="s">
        <v>1502</v>
      </c>
      <c r="H393" s="833" t="s">
        <v>611</v>
      </c>
      <c r="I393" s="833" t="s">
        <v>1298</v>
      </c>
      <c r="J393" s="833" t="s">
        <v>1016</v>
      </c>
      <c r="K393" s="833" t="s">
        <v>1299</v>
      </c>
      <c r="L393" s="836">
        <v>154.36000000000001</v>
      </c>
      <c r="M393" s="836">
        <v>14046.759999999993</v>
      </c>
      <c r="N393" s="833">
        <v>91</v>
      </c>
      <c r="O393" s="837">
        <v>86.5</v>
      </c>
      <c r="P393" s="836">
        <v>6637.4799999999977</v>
      </c>
      <c r="Q393" s="838">
        <v>0.47252747252747263</v>
      </c>
      <c r="R393" s="833">
        <v>43</v>
      </c>
      <c r="S393" s="838">
        <v>0.47252747252747251</v>
      </c>
      <c r="T393" s="837">
        <v>41</v>
      </c>
      <c r="U393" s="839">
        <v>0.47398843930635837</v>
      </c>
    </row>
    <row r="394" spans="1:21" ht="14.45" customHeight="1" x14ac:dyDescent="0.2">
      <c r="A394" s="832">
        <v>25</v>
      </c>
      <c r="B394" s="833" t="s">
        <v>1448</v>
      </c>
      <c r="C394" s="833" t="s">
        <v>1453</v>
      </c>
      <c r="D394" s="834" t="s">
        <v>2302</v>
      </c>
      <c r="E394" s="835" t="s">
        <v>1501</v>
      </c>
      <c r="F394" s="833" t="s">
        <v>1449</v>
      </c>
      <c r="G394" s="833" t="s">
        <v>1502</v>
      </c>
      <c r="H394" s="833" t="s">
        <v>574</v>
      </c>
      <c r="I394" s="833" t="s">
        <v>1983</v>
      </c>
      <c r="J394" s="833" t="s">
        <v>1984</v>
      </c>
      <c r="K394" s="833" t="s">
        <v>1985</v>
      </c>
      <c r="L394" s="836">
        <v>111.22</v>
      </c>
      <c r="M394" s="836">
        <v>111.22</v>
      </c>
      <c r="N394" s="833">
        <v>1</v>
      </c>
      <c r="O394" s="837">
        <v>1</v>
      </c>
      <c r="P394" s="836"/>
      <c r="Q394" s="838">
        <v>0</v>
      </c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25</v>
      </c>
      <c r="B395" s="833" t="s">
        <v>1448</v>
      </c>
      <c r="C395" s="833" t="s">
        <v>1453</v>
      </c>
      <c r="D395" s="834" t="s">
        <v>2302</v>
      </c>
      <c r="E395" s="835" t="s">
        <v>1468</v>
      </c>
      <c r="F395" s="833" t="s">
        <v>1449</v>
      </c>
      <c r="G395" s="833" t="s">
        <v>1818</v>
      </c>
      <c r="H395" s="833" t="s">
        <v>611</v>
      </c>
      <c r="I395" s="833" t="s">
        <v>1986</v>
      </c>
      <c r="J395" s="833" t="s">
        <v>1987</v>
      </c>
      <c r="K395" s="833" t="s">
        <v>1952</v>
      </c>
      <c r="L395" s="836">
        <v>103.8</v>
      </c>
      <c r="M395" s="836">
        <v>103.8</v>
      </c>
      <c r="N395" s="833">
        <v>1</v>
      </c>
      <c r="O395" s="837">
        <v>0.5</v>
      </c>
      <c r="P395" s="836">
        <v>103.8</v>
      </c>
      <c r="Q395" s="838">
        <v>1</v>
      </c>
      <c r="R395" s="833">
        <v>1</v>
      </c>
      <c r="S395" s="838">
        <v>1</v>
      </c>
      <c r="T395" s="837">
        <v>0.5</v>
      </c>
      <c r="U395" s="839">
        <v>1</v>
      </c>
    </row>
    <row r="396" spans="1:21" ht="14.45" customHeight="1" x14ac:dyDescent="0.2">
      <c r="A396" s="832">
        <v>25</v>
      </c>
      <c r="B396" s="833" t="s">
        <v>1448</v>
      </c>
      <c r="C396" s="833" t="s">
        <v>1453</v>
      </c>
      <c r="D396" s="834" t="s">
        <v>2302</v>
      </c>
      <c r="E396" s="835" t="s">
        <v>1468</v>
      </c>
      <c r="F396" s="833" t="s">
        <v>1449</v>
      </c>
      <c r="G396" s="833" t="s">
        <v>1536</v>
      </c>
      <c r="H396" s="833" t="s">
        <v>574</v>
      </c>
      <c r="I396" s="833" t="s">
        <v>1988</v>
      </c>
      <c r="J396" s="833" t="s">
        <v>1538</v>
      </c>
      <c r="K396" s="833" t="s">
        <v>1989</v>
      </c>
      <c r="L396" s="836">
        <v>0</v>
      </c>
      <c r="M396" s="836">
        <v>0</v>
      </c>
      <c r="N396" s="833">
        <v>1</v>
      </c>
      <c r="O396" s="837">
        <v>0.5</v>
      </c>
      <c r="P396" s="836"/>
      <c r="Q396" s="838"/>
      <c r="R396" s="833"/>
      <c r="S396" s="838">
        <v>0</v>
      </c>
      <c r="T396" s="837"/>
      <c r="U396" s="839">
        <v>0</v>
      </c>
    </row>
    <row r="397" spans="1:21" ht="14.45" customHeight="1" x14ac:dyDescent="0.2">
      <c r="A397" s="832">
        <v>25</v>
      </c>
      <c r="B397" s="833" t="s">
        <v>1448</v>
      </c>
      <c r="C397" s="833" t="s">
        <v>1453</v>
      </c>
      <c r="D397" s="834" t="s">
        <v>2302</v>
      </c>
      <c r="E397" s="835" t="s">
        <v>1468</v>
      </c>
      <c r="F397" s="833" t="s">
        <v>1449</v>
      </c>
      <c r="G397" s="833" t="s">
        <v>1511</v>
      </c>
      <c r="H397" s="833" t="s">
        <v>574</v>
      </c>
      <c r="I397" s="833" t="s">
        <v>1797</v>
      </c>
      <c r="J397" s="833" t="s">
        <v>1642</v>
      </c>
      <c r="K397" s="833" t="s">
        <v>1798</v>
      </c>
      <c r="L397" s="836">
        <v>134.44999999999999</v>
      </c>
      <c r="M397" s="836">
        <v>134.44999999999999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25</v>
      </c>
      <c r="B398" s="833" t="s">
        <v>1448</v>
      </c>
      <c r="C398" s="833" t="s">
        <v>1453</v>
      </c>
      <c r="D398" s="834" t="s">
        <v>2302</v>
      </c>
      <c r="E398" s="835" t="s">
        <v>1468</v>
      </c>
      <c r="F398" s="833" t="s">
        <v>1449</v>
      </c>
      <c r="G398" s="833" t="s">
        <v>1511</v>
      </c>
      <c r="H398" s="833" t="s">
        <v>611</v>
      </c>
      <c r="I398" s="833" t="s">
        <v>1304</v>
      </c>
      <c r="J398" s="833" t="s">
        <v>1305</v>
      </c>
      <c r="K398" s="833" t="s">
        <v>659</v>
      </c>
      <c r="L398" s="836">
        <v>96.04</v>
      </c>
      <c r="M398" s="836">
        <v>192.08</v>
      </c>
      <c r="N398" s="833">
        <v>2</v>
      </c>
      <c r="O398" s="837">
        <v>1.5</v>
      </c>
      <c r="P398" s="836">
        <v>96.04</v>
      </c>
      <c r="Q398" s="838">
        <v>0.5</v>
      </c>
      <c r="R398" s="833">
        <v>1</v>
      </c>
      <c r="S398" s="838">
        <v>0.5</v>
      </c>
      <c r="T398" s="837">
        <v>1</v>
      </c>
      <c r="U398" s="839">
        <v>0.66666666666666663</v>
      </c>
    </row>
    <row r="399" spans="1:21" ht="14.45" customHeight="1" x14ac:dyDescent="0.2">
      <c r="A399" s="832">
        <v>25</v>
      </c>
      <c r="B399" s="833" t="s">
        <v>1448</v>
      </c>
      <c r="C399" s="833" t="s">
        <v>1453</v>
      </c>
      <c r="D399" s="834" t="s">
        <v>2302</v>
      </c>
      <c r="E399" s="835" t="s">
        <v>1468</v>
      </c>
      <c r="F399" s="833" t="s">
        <v>1449</v>
      </c>
      <c r="G399" s="833" t="s">
        <v>1546</v>
      </c>
      <c r="H399" s="833" t="s">
        <v>574</v>
      </c>
      <c r="I399" s="833" t="s">
        <v>1954</v>
      </c>
      <c r="J399" s="833" t="s">
        <v>1040</v>
      </c>
      <c r="K399" s="833" t="s">
        <v>659</v>
      </c>
      <c r="L399" s="836">
        <v>78.33</v>
      </c>
      <c r="M399" s="836">
        <v>156.66</v>
      </c>
      <c r="N399" s="833">
        <v>2</v>
      </c>
      <c r="O399" s="837">
        <v>0.5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5" customHeight="1" x14ac:dyDescent="0.2">
      <c r="A400" s="832">
        <v>25</v>
      </c>
      <c r="B400" s="833" t="s">
        <v>1448</v>
      </c>
      <c r="C400" s="833" t="s">
        <v>1453</v>
      </c>
      <c r="D400" s="834" t="s">
        <v>2302</v>
      </c>
      <c r="E400" s="835" t="s">
        <v>1468</v>
      </c>
      <c r="F400" s="833" t="s">
        <v>1449</v>
      </c>
      <c r="G400" s="833" t="s">
        <v>1735</v>
      </c>
      <c r="H400" s="833" t="s">
        <v>611</v>
      </c>
      <c r="I400" s="833" t="s">
        <v>1990</v>
      </c>
      <c r="J400" s="833" t="s">
        <v>660</v>
      </c>
      <c r="K400" s="833" t="s">
        <v>1991</v>
      </c>
      <c r="L400" s="836">
        <v>264</v>
      </c>
      <c r="M400" s="836">
        <v>264</v>
      </c>
      <c r="N400" s="833">
        <v>1</v>
      </c>
      <c r="O400" s="837">
        <v>0.5</v>
      </c>
      <c r="P400" s="836">
        <v>264</v>
      </c>
      <c r="Q400" s="838">
        <v>1</v>
      </c>
      <c r="R400" s="833">
        <v>1</v>
      </c>
      <c r="S400" s="838">
        <v>1</v>
      </c>
      <c r="T400" s="837">
        <v>0.5</v>
      </c>
      <c r="U400" s="839">
        <v>1</v>
      </c>
    </row>
    <row r="401" spans="1:21" ht="14.45" customHeight="1" x14ac:dyDescent="0.2">
      <c r="A401" s="832">
        <v>25</v>
      </c>
      <c r="B401" s="833" t="s">
        <v>1448</v>
      </c>
      <c r="C401" s="833" t="s">
        <v>1453</v>
      </c>
      <c r="D401" s="834" t="s">
        <v>2302</v>
      </c>
      <c r="E401" s="835" t="s">
        <v>1468</v>
      </c>
      <c r="F401" s="833" t="s">
        <v>1449</v>
      </c>
      <c r="G401" s="833" t="s">
        <v>1648</v>
      </c>
      <c r="H401" s="833" t="s">
        <v>574</v>
      </c>
      <c r="I401" s="833" t="s">
        <v>1652</v>
      </c>
      <c r="J401" s="833" t="s">
        <v>1650</v>
      </c>
      <c r="K401" s="833" t="s">
        <v>1653</v>
      </c>
      <c r="L401" s="836">
        <v>58.77</v>
      </c>
      <c r="M401" s="836">
        <v>58.77</v>
      </c>
      <c r="N401" s="833">
        <v>1</v>
      </c>
      <c r="O401" s="837">
        <v>1</v>
      </c>
      <c r="P401" s="836"/>
      <c r="Q401" s="838">
        <v>0</v>
      </c>
      <c r="R401" s="833"/>
      <c r="S401" s="838">
        <v>0</v>
      </c>
      <c r="T401" s="837"/>
      <c r="U401" s="839">
        <v>0</v>
      </c>
    </row>
    <row r="402" spans="1:21" ht="14.45" customHeight="1" x14ac:dyDescent="0.2">
      <c r="A402" s="832">
        <v>25</v>
      </c>
      <c r="B402" s="833" t="s">
        <v>1448</v>
      </c>
      <c r="C402" s="833" t="s">
        <v>1453</v>
      </c>
      <c r="D402" s="834" t="s">
        <v>2302</v>
      </c>
      <c r="E402" s="835" t="s">
        <v>1468</v>
      </c>
      <c r="F402" s="833" t="s">
        <v>1449</v>
      </c>
      <c r="G402" s="833" t="s">
        <v>1648</v>
      </c>
      <c r="H402" s="833" t="s">
        <v>574</v>
      </c>
      <c r="I402" s="833" t="s">
        <v>1992</v>
      </c>
      <c r="J402" s="833" t="s">
        <v>1993</v>
      </c>
      <c r="K402" s="833" t="s">
        <v>1994</v>
      </c>
      <c r="L402" s="836">
        <v>19.59</v>
      </c>
      <c r="M402" s="836">
        <v>19.59</v>
      </c>
      <c r="N402" s="833">
        <v>1</v>
      </c>
      <c r="O402" s="837">
        <v>0.5</v>
      </c>
      <c r="P402" s="836"/>
      <c r="Q402" s="838">
        <v>0</v>
      </c>
      <c r="R402" s="833"/>
      <c r="S402" s="838">
        <v>0</v>
      </c>
      <c r="T402" s="837"/>
      <c r="U402" s="839">
        <v>0</v>
      </c>
    </row>
    <row r="403" spans="1:21" ht="14.45" customHeight="1" x14ac:dyDescent="0.2">
      <c r="A403" s="832">
        <v>25</v>
      </c>
      <c r="B403" s="833" t="s">
        <v>1448</v>
      </c>
      <c r="C403" s="833" t="s">
        <v>1453</v>
      </c>
      <c r="D403" s="834" t="s">
        <v>2302</v>
      </c>
      <c r="E403" s="835" t="s">
        <v>1468</v>
      </c>
      <c r="F403" s="833" t="s">
        <v>1449</v>
      </c>
      <c r="G403" s="833" t="s">
        <v>1931</v>
      </c>
      <c r="H403" s="833" t="s">
        <v>574</v>
      </c>
      <c r="I403" s="833" t="s">
        <v>1995</v>
      </c>
      <c r="J403" s="833" t="s">
        <v>927</v>
      </c>
      <c r="K403" s="833" t="s">
        <v>928</v>
      </c>
      <c r="L403" s="836">
        <v>47.47</v>
      </c>
      <c r="M403" s="836">
        <v>47.47</v>
      </c>
      <c r="N403" s="833">
        <v>1</v>
      </c>
      <c r="O403" s="837">
        <v>0.5</v>
      </c>
      <c r="P403" s="836"/>
      <c r="Q403" s="838">
        <v>0</v>
      </c>
      <c r="R403" s="833"/>
      <c r="S403" s="838">
        <v>0</v>
      </c>
      <c r="T403" s="837"/>
      <c r="U403" s="839">
        <v>0</v>
      </c>
    </row>
    <row r="404" spans="1:21" ht="14.45" customHeight="1" x14ac:dyDescent="0.2">
      <c r="A404" s="832">
        <v>25</v>
      </c>
      <c r="B404" s="833" t="s">
        <v>1448</v>
      </c>
      <c r="C404" s="833" t="s">
        <v>1453</v>
      </c>
      <c r="D404" s="834" t="s">
        <v>2302</v>
      </c>
      <c r="E404" s="835" t="s">
        <v>1468</v>
      </c>
      <c r="F404" s="833" t="s">
        <v>1449</v>
      </c>
      <c r="G404" s="833" t="s">
        <v>1931</v>
      </c>
      <c r="H404" s="833" t="s">
        <v>574</v>
      </c>
      <c r="I404" s="833" t="s">
        <v>1934</v>
      </c>
      <c r="J404" s="833" t="s">
        <v>824</v>
      </c>
      <c r="K404" s="833" t="s">
        <v>1933</v>
      </c>
      <c r="L404" s="836">
        <v>42.05</v>
      </c>
      <c r="M404" s="836">
        <v>42.05</v>
      </c>
      <c r="N404" s="833">
        <v>1</v>
      </c>
      <c r="O404" s="837">
        <v>0.5</v>
      </c>
      <c r="P404" s="836">
        <v>42.05</v>
      </c>
      <c r="Q404" s="838">
        <v>1</v>
      </c>
      <c r="R404" s="833">
        <v>1</v>
      </c>
      <c r="S404" s="838">
        <v>1</v>
      </c>
      <c r="T404" s="837">
        <v>0.5</v>
      </c>
      <c r="U404" s="839">
        <v>1</v>
      </c>
    </row>
    <row r="405" spans="1:21" ht="14.45" customHeight="1" x14ac:dyDescent="0.2">
      <c r="A405" s="832">
        <v>25</v>
      </c>
      <c r="B405" s="833" t="s">
        <v>1448</v>
      </c>
      <c r="C405" s="833" t="s">
        <v>1453</v>
      </c>
      <c r="D405" s="834" t="s">
        <v>2302</v>
      </c>
      <c r="E405" s="835" t="s">
        <v>1468</v>
      </c>
      <c r="F405" s="833" t="s">
        <v>1449</v>
      </c>
      <c r="G405" s="833" t="s">
        <v>1744</v>
      </c>
      <c r="H405" s="833" t="s">
        <v>574</v>
      </c>
      <c r="I405" s="833" t="s">
        <v>1996</v>
      </c>
      <c r="J405" s="833" t="s">
        <v>681</v>
      </c>
      <c r="K405" s="833" t="s">
        <v>1997</v>
      </c>
      <c r="L405" s="836">
        <v>18.809999999999999</v>
      </c>
      <c r="M405" s="836">
        <v>18.809999999999999</v>
      </c>
      <c r="N405" s="833">
        <v>1</v>
      </c>
      <c r="O405" s="837">
        <v>0.5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25</v>
      </c>
      <c r="B406" s="833" t="s">
        <v>1448</v>
      </c>
      <c r="C406" s="833" t="s">
        <v>1453</v>
      </c>
      <c r="D406" s="834" t="s">
        <v>2302</v>
      </c>
      <c r="E406" s="835" t="s">
        <v>1468</v>
      </c>
      <c r="F406" s="833" t="s">
        <v>1449</v>
      </c>
      <c r="G406" s="833" t="s">
        <v>1744</v>
      </c>
      <c r="H406" s="833" t="s">
        <v>574</v>
      </c>
      <c r="I406" s="833" t="s">
        <v>1998</v>
      </c>
      <c r="J406" s="833" t="s">
        <v>681</v>
      </c>
      <c r="K406" s="833" t="s">
        <v>1605</v>
      </c>
      <c r="L406" s="836">
        <v>46.81</v>
      </c>
      <c r="M406" s="836">
        <v>46.81</v>
      </c>
      <c r="N406" s="833">
        <v>1</v>
      </c>
      <c r="O406" s="837">
        <v>0.5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5" customHeight="1" x14ac:dyDescent="0.2">
      <c r="A407" s="832">
        <v>25</v>
      </c>
      <c r="B407" s="833" t="s">
        <v>1448</v>
      </c>
      <c r="C407" s="833" t="s">
        <v>1453</v>
      </c>
      <c r="D407" s="834" t="s">
        <v>2302</v>
      </c>
      <c r="E407" s="835" t="s">
        <v>1468</v>
      </c>
      <c r="F407" s="833" t="s">
        <v>1449</v>
      </c>
      <c r="G407" s="833" t="s">
        <v>1658</v>
      </c>
      <c r="H407" s="833" t="s">
        <v>574</v>
      </c>
      <c r="I407" s="833" t="s">
        <v>1846</v>
      </c>
      <c r="J407" s="833" t="s">
        <v>1847</v>
      </c>
      <c r="K407" s="833" t="s">
        <v>1848</v>
      </c>
      <c r="L407" s="836">
        <v>0</v>
      </c>
      <c r="M407" s="836">
        <v>0</v>
      </c>
      <c r="N407" s="833">
        <v>1</v>
      </c>
      <c r="O407" s="837">
        <v>0.5</v>
      </c>
      <c r="P407" s="836">
        <v>0</v>
      </c>
      <c r="Q407" s="838"/>
      <c r="R407" s="833">
        <v>1</v>
      </c>
      <c r="S407" s="838">
        <v>1</v>
      </c>
      <c r="T407" s="837">
        <v>0.5</v>
      </c>
      <c r="U407" s="839">
        <v>1</v>
      </c>
    </row>
    <row r="408" spans="1:21" ht="14.45" customHeight="1" x14ac:dyDescent="0.2">
      <c r="A408" s="832">
        <v>25</v>
      </c>
      <c r="B408" s="833" t="s">
        <v>1448</v>
      </c>
      <c r="C408" s="833" t="s">
        <v>1453</v>
      </c>
      <c r="D408" s="834" t="s">
        <v>2302</v>
      </c>
      <c r="E408" s="835" t="s">
        <v>1468</v>
      </c>
      <c r="F408" s="833" t="s">
        <v>1449</v>
      </c>
      <c r="G408" s="833" t="s">
        <v>1658</v>
      </c>
      <c r="H408" s="833" t="s">
        <v>574</v>
      </c>
      <c r="I408" s="833" t="s">
        <v>1662</v>
      </c>
      <c r="J408" s="833" t="s">
        <v>685</v>
      </c>
      <c r="K408" s="833" t="s">
        <v>1663</v>
      </c>
      <c r="L408" s="836">
        <v>46.99</v>
      </c>
      <c r="M408" s="836">
        <v>46.99</v>
      </c>
      <c r="N408" s="833">
        <v>1</v>
      </c>
      <c r="O408" s="837">
        <v>1</v>
      </c>
      <c r="P408" s="836">
        <v>46.99</v>
      </c>
      <c r="Q408" s="838">
        <v>1</v>
      </c>
      <c r="R408" s="833">
        <v>1</v>
      </c>
      <c r="S408" s="838">
        <v>1</v>
      </c>
      <c r="T408" s="837">
        <v>1</v>
      </c>
      <c r="U408" s="839">
        <v>1</v>
      </c>
    </row>
    <row r="409" spans="1:21" ht="14.45" customHeight="1" x14ac:dyDescent="0.2">
      <c r="A409" s="832">
        <v>25</v>
      </c>
      <c r="B409" s="833" t="s">
        <v>1448</v>
      </c>
      <c r="C409" s="833" t="s">
        <v>1453</v>
      </c>
      <c r="D409" s="834" t="s">
        <v>2302</v>
      </c>
      <c r="E409" s="835" t="s">
        <v>1468</v>
      </c>
      <c r="F409" s="833" t="s">
        <v>1449</v>
      </c>
      <c r="G409" s="833" t="s">
        <v>1658</v>
      </c>
      <c r="H409" s="833" t="s">
        <v>574</v>
      </c>
      <c r="I409" s="833" t="s">
        <v>1999</v>
      </c>
      <c r="J409" s="833" t="s">
        <v>2000</v>
      </c>
      <c r="K409" s="833" t="s">
        <v>2001</v>
      </c>
      <c r="L409" s="836">
        <v>23.49</v>
      </c>
      <c r="M409" s="836">
        <v>23.49</v>
      </c>
      <c r="N409" s="833">
        <v>1</v>
      </c>
      <c r="O409" s="837">
        <v>1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5" customHeight="1" x14ac:dyDescent="0.2">
      <c r="A410" s="832">
        <v>25</v>
      </c>
      <c r="B410" s="833" t="s">
        <v>1448</v>
      </c>
      <c r="C410" s="833" t="s">
        <v>1453</v>
      </c>
      <c r="D410" s="834" t="s">
        <v>2302</v>
      </c>
      <c r="E410" s="835" t="s">
        <v>1468</v>
      </c>
      <c r="F410" s="833" t="s">
        <v>1449</v>
      </c>
      <c r="G410" s="833" t="s">
        <v>2002</v>
      </c>
      <c r="H410" s="833" t="s">
        <v>574</v>
      </c>
      <c r="I410" s="833" t="s">
        <v>2003</v>
      </c>
      <c r="J410" s="833" t="s">
        <v>2004</v>
      </c>
      <c r="K410" s="833" t="s">
        <v>2005</v>
      </c>
      <c r="L410" s="836">
        <v>46.75</v>
      </c>
      <c r="M410" s="836">
        <v>46.75</v>
      </c>
      <c r="N410" s="833">
        <v>1</v>
      </c>
      <c r="O410" s="837">
        <v>1</v>
      </c>
      <c r="P410" s="836"/>
      <c r="Q410" s="838">
        <v>0</v>
      </c>
      <c r="R410" s="833"/>
      <c r="S410" s="838">
        <v>0</v>
      </c>
      <c r="T410" s="837"/>
      <c r="U410" s="839">
        <v>0</v>
      </c>
    </row>
    <row r="411" spans="1:21" ht="14.45" customHeight="1" x14ac:dyDescent="0.2">
      <c r="A411" s="832">
        <v>25</v>
      </c>
      <c r="B411" s="833" t="s">
        <v>1448</v>
      </c>
      <c r="C411" s="833" t="s">
        <v>1453</v>
      </c>
      <c r="D411" s="834" t="s">
        <v>2302</v>
      </c>
      <c r="E411" s="835" t="s">
        <v>1468</v>
      </c>
      <c r="F411" s="833" t="s">
        <v>1449</v>
      </c>
      <c r="G411" s="833" t="s">
        <v>2006</v>
      </c>
      <c r="H411" s="833" t="s">
        <v>574</v>
      </c>
      <c r="I411" s="833" t="s">
        <v>2007</v>
      </c>
      <c r="J411" s="833" t="s">
        <v>858</v>
      </c>
      <c r="K411" s="833" t="s">
        <v>2008</v>
      </c>
      <c r="L411" s="836">
        <v>0</v>
      </c>
      <c r="M411" s="836">
        <v>0</v>
      </c>
      <c r="N411" s="833">
        <v>1</v>
      </c>
      <c r="O411" s="837">
        <v>0.5</v>
      </c>
      <c r="P411" s="836">
        <v>0</v>
      </c>
      <c r="Q411" s="838"/>
      <c r="R411" s="833">
        <v>1</v>
      </c>
      <c r="S411" s="838">
        <v>1</v>
      </c>
      <c r="T411" s="837">
        <v>0.5</v>
      </c>
      <c r="U411" s="839">
        <v>1</v>
      </c>
    </row>
    <row r="412" spans="1:21" ht="14.45" customHeight="1" x14ac:dyDescent="0.2">
      <c r="A412" s="832">
        <v>25</v>
      </c>
      <c r="B412" s="833" t="s">
        <v>1448</v>
      </c>
      <c r="C412" s="833" t="s">
        <v>1453</v>
      </c>
      <c r="D412" s="834" t="s">
        <v>2302</v>
      </c>
      <c r="E412" s="835" t="s">
        <v>1468</v>
      </c>
      <c r="F412" s="833" t="s">
        <v>1449</v>
      </c>
      <c r="G412" s="833" t="s">
        <v>1687</v>
      </c>
      <c r="H412" s="833" t="s">
        <v>574</v>
      </c>
      <c r="I412" s="833" t="s">
        <v>2009</v>
      </c>
      <c r="J412" s="833" t="s">
        <v>1689</v>
      </c>
      <c r="K412" s="833" t="s">
        <v>2010</v>
      </c>
      <c r="L412" s="836">
        <v>94.7</v>
      </c>
      <c r="M412" s="836">
        <v>94.7</v>
      </c>
      <c r="N412" s="833">
        <v>1</v>
      </c>
      <c r="O412" s="837">
        <v>1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5" customHeight="1" x14ac:dyDescent="0.2">
      <c r="A413" s="832">
        <v>25</v>
      </c>
      <c r="B413" s="833" t="s">
        <v>1448</v>
      </c>
      <c r="C413" s="833" t="s">
        <v>1453</v>
      </c>
      <c r="D413" s="834" t="s">
        <v>2302</v>
      </c>
      <c r="E413" s="835" t="s">
        <v>1468</v>
      </c>
      <c r="F413" s="833" t="s">
        <v>1449</v>
      </c>
      <c r="G413" s="833" t="s">
        <v>1549</v>
      </c>
      <c r="H413" s="833" t="s">
        <v>574</v>
      </c>
      <c r="I413" s="833" t="s">
        <v>1550</v>
      </c>
      <c r="J413" s="833" t="s">
        <v>1551</v>
      </c>
      <c r="K413" s="833" t="s">
        <v>1552</v>
      </c>
      <c r="L413" s="836">
        <v>159.71</v>
      </c>
      <c r="M413" s="836">
        <v>479.13</v>
      </c>
      <c r="N413" s="833">
        <v>3</v>
      </c>
      <c r="O413" s="837">
        <v>1</v>
      </c>
      <c r="P413" s="836"/>
      <c r="Q413" s="838">
        <v>0</v>
      </c>
      <c r="R413" s="833"/>
      <c r="S413" s="838">
        <v>0</v>
      </c>
      <c r="T413" s="837"/>
      <c r="U413" s="839">
        <v>0</v>
      </c>
    </row>
    <row r="414" spans="1:21" ht="14.45" customHeight="1" x14ac:dyDescent="0.2">
      <c r="A414" s="832">
        <v>25</v>
      </c>
      <c r="B414" s="833" t="s">
        <v>1448</v>
      </c>
      <c r="C414" s="833" t="s">
        <v>1453</v>
      </c>
      <c r="D414" s="834" t="s">
        <v>2302</v>
      </c>
      <c r="E414" s="835" t="s">
        <v>1468</v>
      </c>
      <c r="F414" s="833" t="s">
        <v>1449</v>
      </c>
      <c r="G414" s="833" t="s">
        <v>1519</v>
      </c>
      <c r="H414" s="833" t="s">
        <v>574</v>
      </c>
      <c r="I414" s="833" t="s">
        <v>1520</v>
      </c>
      <c r="J414" s="833" t="s">
        <v>1054</v>
      </c>
      <c r="K414" s="833" t="s">
        <v>1521</v>
      </c>
      <c r="L414" s="836">
        <v>42.14</v>
      </c>
      <c r="M414" s="836">
        <v>421.4</v>
      </c>
      <c r="N414" s="833">
        <v>10</v>
      </c>
      <c r="O414" s="837">
        <v>8</v>
      </c>
      <c r="P414" s="836">
        <v>84.28</v>
      </c>
      <c r="Q414" s="838">
        <v>0.2</v>
      </c>
      <c r="R414" s="833">
        <v>2</v>
      </c>
      <c r="S414" s="838">
        <v>0.2</v>
      </c>
      <c r="T414" s="837">
        <v>1.5</v>
      </c>
      <c r="U414" s="839">
        <v>0.1875</v>
      </c>
    </row>
    <row r="415" spans="1:21" ht="14.45" customHeight="1" x14ac:dyDescent="0.2">
      <c r="A415" s="832">
        <v>25</v>
      </c>
      <c r="B415" s="833" t="s">
        <v>1448</v>
      </c>
      <c r="C415" s="833" t="s">
        <v>1453</v>
      </c>
      <c r="D415" s="834" t="s">
        <v>2302</v>
      </c>
      <c r="E415" s="835" t="s">
        <v>1468</v>
      </c>
      <c r="F415" s="833" t="s">
        <v>1449</v>
      </c>
      <c r="G415" s="833" t="s">
        <v>1558</v>
      </c>
      <c r="H415" s="833" t="s">
        <v>574</v>
      </c>
      <c r="I415" s="833" t="s">
        <v>1559</v>
      </c>
      <c r="J415" s="833" t="s">
        <v>1560</v>
      </c>
      <c r="K415" s="833" t="s">
        <v>1561</v>
      </c>
      <c r="L415" s="836">
        <v>19.579999999999998</v>
      </c>
      <c r="M415" s="836">
        <v>39.159999999999997</v>
      </c>
      <c r="N415" s="833">
        <v>2</v>
      </c>
      <c r="O415" s="837">
        <v>2</v>
      </c>
      <c r="P415" s="836">
        <v>39.159999999999997</v>
      </c>
      <c r="Q415" s="838">
        <v>1</v>
      </c>
      <c r="R415" s="833">
        <v>2</v>
      </c>
      <c r="S415" s="838">
        <v>1</v>
      </c>
      <c r="T415" s="837">
        <v>2</v>
      </c>
      <c r="U415" s="839">
        <v>1</v>
      </c>
    </row>
    <row r="416" spans="1:21" ht="14.45" customHeight="1" x14ac:dyDescent="0.2">
      <c r="A416" s="832">
        <v>25</v>
      </c>
      <c r="B416" s="833" t="s">
        <v>1448</v>
      </c>
      <c r="C416" s="833" t="s">
        <v>1453</v>
      </c>
      <c r="D416" s="834" t="s">
        <v>2302</v>
      </c>
      <c r="E416" s="835" t="s">
        <v>1468</v>
      </c>
      <c r="F416" s="833" t="s">
        <v>1449</v>
      </c>
      <c r="G416" s="833" t="s">
        <v>1904</v>
      </c>
      <c r="H416" s="833" t="s">
        <v>574</v>
      </c>
      <c r="I416" s="833" t="s">
        <v>1905</v>
      </c>
      <c r="J416" s="833" t="s">
        <v>1906</v>
      </c>
      <c r="K416" s="833" t="s">
        <v>1798</v>
      </c>
      <c r="L416" s="836">
        <v>111.72</v>
      </c>
      <c r="M416" s="836">
        <v>111.72</v>
      </c>
      <c r="N416" s="833">
        <v>1</v>
      </c>
      <c r="O416" s="837">
        <v>0.5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25</v>
      </c>
      <c r="B417" s="833" t="s">
        <v>1448</v>
      </c>
      <c r="C417" s="833" t="s">
        <v>1453</v>
      </c>
      <c r="D417" s="834" t="s">
        <v>2302</v>
      </c>
      <c r="E417" s="835" t="s">
        <v>1468</v>
      </c>
      <c r="F417" s="833" t="s">
        <v>1449</v>
      </c>
      <c r="G417" s="833" t="s">
        <v>1503</v>
      </c>
      <c r="H417" s="833" t="s">
        <v>574</v>
      </c>
      <c r="I417" s="833" t="s">
        <v>1504</v>
      </c>
      <c r="J417" s="833" t="s">
        <v>1505</v>
      </c>
      <c r="K417" s="833" t="s">
        <v>1506</v>
      </c>
      <c r="L417" s="836">
        <v>132.97999999999999</v>
      </c>
      <c r="M417" s="836">
        <v>3324.5</v>
      </c>
      <c r="N417" s="833">
        <v>25</v>
      </c>
      <c r="O417" s="837">
        <v>18.5</v>
      </c>
      <c r="P417" s="836">
        <v>930.8599999999999</v>
      </c>
      <c r="Q417" s="838">
        <v>0.27999999999999997</v>
      </c>
      <c r="R417" s="833">
        <v>7</v>
      </c>
      <c r="S417" s="838">
        <v>0.28000000000000003</v>
      </c>
      <c r="T417" s="837">
        <v>5.5</v>
      </c>
      <c r="U417" s="839">
        <v>0.29729729729729731</v>
      </c>
    </row>
    <row r="418" spans="1:21" ht="14.45" customHeight="1" x14ac:dyDescent="0.2">
      <c r="A418" s="832">
        <v>25</v>
      </c>
      <c r="B418" s="833" t="s">
        <v>1448</v>
      </c>
      <c r="C418" s="833" t="s">
        <v>1453</v>
      </c>
      <c r="D418" s="834" t="s">
        <v>2302</v>
      </c>
      <c r="E418" s="835" t="s">
        <v>1468</v>
      </c>
      <c r="F418" s="833" t="s">
        <v>1449</v>
      </c>
      <c r="G418" s="833" t="s">
        <v>1503</v>
      </c>
      <c r="H418" s="833" t="s">
        <v>574</v>
      </c>
      <c r="I418" s="833" t="s">
        <v>2011</v>
      </c>
      <c r="J418" s="833" t="s">
        <v>1505</v>
      </c>
      <c r="K418" s="833" t="s">
        <v>2012</v>
      </c>
      <c r="L418" s="836">
        <v>77.52</v>
      </c>
      <c r="M418" s="836">
        <v>77.52</v>
      </c>
      <c r="N418" s="833">
        <v>1</v>
      </c>
      <c r="O418" s="837">
        <v>0.5</v>
      </c>
      <c r="P418" s="836">
        <v>77.52</v>
      </c>
      <c r="Q418" s="838">
        <v>1</v>
      </c>
      <c r="R418" s="833">
        <v>1</v>
      </c>
      <c r="S418" s="838">
        <v>1</v>
      </c>
      <c r="T418" s="837">
        <v>0.5</v>
      </c>
      <c r="U418" s="839">
        <v>1</v>
      </c>
    </row>
    <row r="419" spans="1:21" ht="14.45" customHeight="1" x14ac:dyDescent="0.2">
      <c r="A419" s="832">
        <v>25</v>
      </c>
      <c r="B419" s="833" t="s">
        <v>1448</v>
      </c>
      <c r="C419" s="833" t="s">
        <v>1453</v>
      </c>
      <c r="D419" s="834" t="s">
        <v>2302</v>
      </c>
      <c r="E419" s="835" t="s">
        <v>1468</v>
      </c>
      <c r="F419" s="833" t="s">
        <v>1449</v>
      </c>
      <c r="G419" s="833" t="s">
        <v>1760</v>
      </c>
      <c r="H419" s="833" t="s">
        <v>574</v>
      </c>
      <c r="I419" s="833" t="s">
        <v>2013</v>
      </c>
      <c r="J419" s="833" t="s">
        <v>633</v>
      </c>
      <c r="K419" s="833" t="s">
        <v>1831</v>
      </c>
      <c r="L419" s="836">
        <v>31.65</v>
      </c>
      <c r="M419" s="836">
        <v>31.65</v>
      </c>
      <c r="N419" s="833">
        <v>1</v>
      </c>
      <c r="O419" s="837">
        <v>0.5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25</v>
      </c>
      <c r="B420" s="833" t="s">
        <v>1448</v>
      </c>
      <c r="C420" s="833" t="s">
        <v>1453</v>
      </c>
      <c r="D420" s="834" t="s">
        <v>2302</v>
      </c>
      <c r="E420" s="835" t="s">
        <v>1468</v>
      </c>
      <c r="F420" s="833" t="s">
        <v>1449</v>
      </c>
      <c r="G420" s="833" t="s">
        <v>1700</v>
      </c>
      <c r="H420" s="833" t="s">
        <v>574</v>
      </c>
      <c r="I420" s="833" t="s">
        <v>1763</v>
      </c>
      <c r="J420" s="833" t="s">
        <v>864</v>
      </c>
      <c r="K420" s="833" t="s">
        <v>1702</v>
      </c>
      <c r="L420" s="836">
        <v>163.54</v>
      </c>
      <c r="M420" s="836">
        <v>327.08</v>
      </c>
      <c r="N420" s="833">
        <v>2</v>
      </c>
      <c r="O420" s="837">
        <v>1</v>
      </c>
      <c r="P420" s="836">
        <v>327.08</v>
      </c>
      <c r="Q420" s="838">
        <v>1</v>
      </c>
      <c r="R420" s="833">
        <v>2</v>
      </c>
      <c r="S420" s="838">
        <v>1</v>
      </c>
      <c r="T420" s="837">
        <v>1</v>
      </c>
      <c r="U420" s="839">
        <v>1</v>
      </c>
    </row>
    <row r="421" spans="1:21" ht="14.45" customHeight="1" x14ac:dyDescent="0.2">
      <c r="A421" s="832">
        <v>25</v>
      </c>
      <c r="B421" s="833" t="s">
        <v>1448</v>
      </c>
      <c r="C421" s="833" t="s">
        <v>1453</v>
      </c>
      <c r="D421" s="834" t="s">
        <v>2302</v>
      </c>
      <c r="E421" s="835" t="s">
        <v>1468</v>
      </c>
      <c r="F421" s="833" t="s">
        <v>1449</v>
      </c>
      <c r="G421" s="833" t="s">
        <v>1574</v>
      </c>
      <c r="H421" s="833" t="s">
        <v>574</v>
      </c>
      <c r="I421" s="833" t="s">
        <v>1575</v>
      </c>
      <c r="J421" s="833" t="s">
        <v>1576</v>
      </c>
      <c r="K421" s="833" t="s">
        <v>1577</v>
      </c>
      <c r="L421" s="836">
        <v>53.57</v>
      </c>
      <c r="M421" s="836">
        <v>53.57</v>
      </c>
      <c r="N421" s="833">
        <v>1</v>
      </c>
      <c r="O421" s="837"/>
      <c r="P421" s="836"/>
      <c r="Q421" s="838">
        <v>0</v>
      </c>
      <c r="R421" s="833"/>
      <c r="S421" s="838">
        <v>0</v>
      </c>
      <c r="T421" s="837"/>
      <c r="U421" s="839"/>
    </row>
    <row r="422" spans="1:21" ht="14.45" customHeight="1" x14ac:dyDescent="0.2">
      <c r="A422" s="832">
        <v>25</v>
      </c>
      <c r="B422" s="833" t="s">
        <v>1448</v>
      </c>
      <c r="C422" s="833" t="s">
        <v>1453</v>
      </c>
      <c r="D422" s="834" t="s">
        <v>2302</v>
      </c>
      <c r="E422" s="835" t="s">
        <v>1468</v>
      </c>
      <c r="F422" s="833" t="s">
        <v>1449</v>
      </c>
      <c r="G422" s="833" t="s">
        <v>1578</v>
      </c>
      <c r="H422" s="833" t="s">
        <v>574</v>
      </c>
      <c r="I422" s="833" t="s">
        <v>1579</v>
      </c>
      <c r="J422" s="833" t="s">
        <v>1052</v>
      </c>
      <c r="K422" s="833" t="s">
        <v>1580</v>
      </c>
      <c r="L422" s="836">
        <v>34.19</v>
      </c>
      <c r="M422" s="836">
        <v>34.19</v>
      </c>
      <c r="N422" s="833">
        <v>1</v>
      </c>
      <c r="O422" s="837">
        <v>0.5</v>
      </c>
      <c r="P422" s="836"/>
      <c r="Q422" s="838">
        <v>0</v>
      </c>
      <c r="R422" s="833"/>
      <c r="S422" s="838">
        <v>0</v>
      </c>
      <c r="T422" s="837"/>
      <c r="U422" s="839">
        <v>0</v>
      </c>
    </row>
    <row r="423" spans="1:21" ht="14.45" customHeight="1" x14ac:dyDescent="0.2">
      <c r="A423" s="832">
        <v>25</v>
      </c>
      <c r="B423" s="833" t="s">
        <v>1448</v>
      </c>
      <c r="C423" s="833" t="s">
        <v>1453</v>
      </c>
      <c r="D423" s="834" t="s">
        <v>2302</v>
      </c>
      <c r="E423" s="835" t="s">
        <v>1468</v>
      </c>
      <c r="F423" s="833" t="s">
        <v>1449</v>
      </c>
      <c r="G423" s="833" t="s">
        <v>1578</v>
      </c>
      <c r="H423" s="833" t="s">
        <v>574</v>
      </c>
      <c r="I423" s="833" t="s">
        <v>1972</v>
      </c>
      <c r="J423" s="833" t="s">
        <v>1052</v>
      </c>
      <c r="K423" s="833" t="s">
        <v>1973</v>
      </c>
      <c r="L423" s="836">
        <v>34.19</v>
      </c>
      <c r="M423" s="836">
        <v>136.76</v>
      </c>
      <c r="N423" s="833">
        <v>4</v>
      </c>
      <c r="O423" s="837">
        <v>2</v>
      </c>
      <c r="P423" s="836">
        <v>34.19</v>
      </c>
      <c r="Q423" s="838">
        <v>0.25</v>
      </c>
      <c r="R423" s="833">
        <v>1</v>
      </c>
      <c r="S423" s="838">
        <v>0.25</v>
      </c>
      <c r="T423" s="837">
        <v>0.5</v>
      </c>
      <c r="U423" s="839">
        <v>0.25</v>
      </c>
    </row>
    <row r="424" spans="1:21" ht="14.45" customHeight="1" x14ac:dyDescent="0.2">
      <c r="A424" s="832">
        <v>25</v>
      </c>
      <c r="B424" s="833" t="s">
        <v>1448</v>
      </c>
      <c r="C424" s="833" t="s">
        <v>1453</v>
      </c>
      <c r="D424" s="834" t="s">
        <v>2302</v>
      </c>
      <c r="E424" s="835" t="s">
        <v>1468</v>
      </c>
      <c r="F424" s="833" t="s">
        <v>1449</v>
      </c>
      <c r="G424" s="833" t="s">
        <v>1581</v>
      </c>
      <c r="H424" s="833" t="s">
        <v>611</v>
      </c>
      <c r="I424" s="833" t="s">
        <v>1414</v>
      </c>
      <c r="J424" s="833" t="s">
        <v>1415</v>
      </c>
      <c r="K424" s="833" t="s">
        <v>1416</v>
      </c>
      <c r="L424" s="836">
        <v>141.25</v>
      </c>
      <c r="M424" s="836">
        <v>282.5</v>
      </c>
      <c r="N424" s="833">
        <v>2</v>
      </c>
      <c r="O424" s="837">
        <v>1</v>
      </c>
      <c r="P424" s="836">
        <v>282.5</v>
      </c>
      <c r="Q424" s="838">
        <v>1</v>
      </c>
      <c r="R424" s="833">
        <v>2</v>
      </c>
      <c r="S424" s="838">
        <v>1</v>
      </c>
      <c r="T424" s="837">
        <v>1</v>
      </c>
      <c r="U424" s="839">
        <v>1</v>
      </c>
    </row>
    <row r="425" spans="1:21" ht="14.45" customHeight="1" x14ac:dyDescent="0.2">
      <c r="A425" s="832">
        <v>25</v>
      </c>
      <c r="B425" s="833" t="s">
        <v>1448</v>
      </c>
      <c r="C425" s="833" t="s">
        <v>1453</v>
      </c>
      <c r="D425" s="834" t="s">
        <v>2302</v>
      </c>
      <c r="E425" s="835" t="s">
        <v>1468</v>
      </c>
      <c r="F425" s="833" t="s">
        <v>1449</v>
      </c>
      <c r="G425" s="833" t="s">
        <v>2014</v>
      </c>
      <c r="H425" s="833" t="s">
        <v>574</v>
      </c>
      <c r="I425" s="833" t="s">
        <v>2015</v>
      </c>
      <c r="J425" s="833" t="s">
        <v>2016</v>
      </c>
      <c r="K425" s="833" t="s">
        <v>2017</v>
      </c>
      <c r="L425" s="836">
        <v>0</v>
      </c>
      <c r="M425" s="836">
        <v>0</v>
      </c>
      <c r="N425" s="833">
        <v>2</v>
      </c>
      <c r="O425" s="837">
        <v>1.5</v>
      </c>
      <c r="P425" s="836">
        <v>0</v>
      </c>
      <c r="Q425" s="838"/>
      <c r="R425" s="833">
        <v>1</v>
      </c>
      <c r="S425" s="838">
        <v>0.5</v>
      </c>
      <c r="T425" s="837">
        <v>0.5</v>
      </c>
      <c r="U425" s="839">
        <v>0.33333333333333331</v>
      </c>
    </row>
    <row r="426" spans="1:21" ht="14.45" customHeight="1" x14ac:dyDescent="0.2">
      <c r="A426" s="832">
        <v>25</v>
      </c>
      <c r="B426" s="833" t="s">
        <v>1448</v>
      </c>
      <c r="C426" s="833" t="s">
        <v>1453</v>
      </c>
      <c r="D426" s="834" t="s">
        <v>2302</v>
      </c>
      <c r="E426" s="835" t="s">
        <v>1468</v>
      </c>
      <c r="F426" s="833" t="s">
        <v>1449</v>
      </c>
      <c r="G426" s="833" t="s">
        <v>1586</v>
      </c>
      <c r="H426" s="833" t="s">
        <v>574</v>
      </c>
      <c r="I426" s="833" t="s">
        <v>1587</v>
      </c>
      <c r="J426" s="833" t="s">
        <v>644</v>
      </c>
      <c r="K426" s="833" t="s">
        <v>1588</v>
      </c>
      <c r="L426" s="836">
        <v>17.62</v>
      </c>
      <c r="M426" s="836">
        <v>35.24</v>
      </c>
      <c r="N426" s="833">
        <v>2</v>
      </c>
      <c r="O426" s="837">
        <v>1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25</v>
      </c>
      <c r="B427" s="833" t="s">
        <v>1448</v>
      </c>
      <c r="C427" s="833" t="s">
        <v>1453</v>
      </c>
      <c r="D427" s="834" t="s">
        <v>2302</v>
      </c>
      <c r="E427" s="835" t="s">
        <v>1468</v>
      </c>
      <c r="F427" s="833" t="s">
        <v>1449</v>
      </c>
      <c r="G427" s="833" t="s">
        <v>1586</v>
      </c>
      <c r="H427" s="833" t="s">
        <v>574</v>
      </c>
      <c r="I427" s="833" t="s">
        <v>1707</v>
      </c>
      <c r="J427" s="833" t="s">
        <v>644</v>
      </c>
      <c r="K427" s="833" t="s">
        <v>1708</v>
      </c>
      <c r="L427" s="836">
        <v>35.25</v>
      </c>
      <c r="M427" s="836">
        <v>35.25</v>
      </c>
      <c r="N427" s="833">
        <v>1</v>
      </c>
      <c r="O427" s="837">
        <v>0.5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5" customHeight="1" x14ac:dyDescent="0.2">
      <c r="A428" s="832">
        <v>25</v>
      </c>
      <c r="B428" s="833" t="s">
        <v>1448</v>
      </c>
      <c r="C428" s="833" t="s">
        <v>1453</v>
      </c>
      <c r="D428" s="834" t="s">
        <v>2302</v>
      </c>
      <c r="E428" s="835" t="s">
        <v>1468</v>
      </c>
      <c r="F428" s="833" t="s">
        <v>1449</v>
      </c>
      <c r="G428" s="833" t="s">
        <v>1586</v>
      </c>
      <c r="H428" s="833" t="s">
        <v>574</v>
      </c>
      <c r="I428" s="833" t="s">
        <v>1589</v>
      </c>
      <c r="J428" s="833" t="s">
        <v>644</v>
      </c>
      <c r="K428" s="833" t="s">
        <v>1590</v>
      </c>
      <c r="L428" s="836">
        <v>35.25</v>
      </c>
      <c r="M428" s="836">
        <v>211.5</v>
      </c>
      <c r="N428" s="833">
        <v>6</v>
      </c>
      <c r="O428" s="837">
        <v>4</v>
      </c>
      <c r="P428" s="836">
        <v>70.5</v>
      </c>
      <c r="Q428" s="838">
        <v>0.33333333333333331</v>
      </c>
      <c r="R428" s="833">
        <v>2</v>
      </c>
      <c r="S428" s="838">
        <v>0.33333333333333331</v>
      </c>
      <c r="T428" s="837">
        <v>1.5</v>
      </c>
      <c r="U428" s="839">
        <v>0.375</v>
      </c>
    </row>
    <row r="429" spans="1:21" ht="14.45" customHeight="1" x14ac:dyDescent="0.2">
      <c r="A429" s="832">
        <v>25</v>
      </c>
      <c r="B429" s="833" t="s">
        <v>1448</v>
      </c>
      <c r="C429" s="833" t="s">
        <v>1453</v>
      </c>
      <c r="D429" s="834" t="s">
        <v>2302</v>
      </c>
      <c r="E429" s="835" t="s">
        <v>1468</v>
      </c>
      <c r="F429" s="833" t="s">
        <v>1449</v>
      </c>
      <c r="G429" s="833" t="s">
        <v>1586</v>
      </c>
      <c r="H429" s="833" t="s">
        <v>574</v>
      </c>
      <c r="I429" s="833" t="s">
        <v>1810</v>
      </c>
      <c r="J429" s="833" t="s">
        <v>847</v>
      </c>
      <c r="K429" s="833" t="s">
        <v>1811</v>
      </c>
      <c r="L429" s="836">
        <v>35.25</v>
      </c>
      <c r="M429" s="836">
        <v>246.75</v>
      </c>
      <c r="N429" s="833">
        <v>7</v>
      </c>
      <c r="O429" s="837">
        <v>5</v>
      </c>
      <c r="P429" s="836">
        <v>35.25</v>
      </c>
      <c r="Q429" s="838">
        <v>0.14285714285714285</v>
      </c>
      <c r="R429" s="833">
        <v>1</v>
      </c>
      <c r="S429" s="838">
        <v>0.14285714285714285</v>
      </c>
      <c r="T429" s="837">
        <v>1</v>
      </c>
      <c r="U429" s="839">
        <v>0.2</v>
      </c>
    </row>
    <row r="430" spans="1:21" ht="14.45" customHeight="1" x14ac:dyDescent="0.2">
      <c r="A430" s="832">
        <v>25</v>
      </c>
      <c r="B430" s="833" t="s">
        <v>1448</v>
      </c>
      <c r="C430" s="833" t="s">
        <v>1453</v>
      </c>
      <c r="D430" s="834" t="s">
        <v>2302</v>
      </c>
      <c r="E430" s="835" t="s">
        <v>1468</v>
      </c>
      <c r="F430" s="833" t="s">
        <v>1449</v>
      </c>
      <c r="G430" s="833" t="s">
        <v>1586</v>
      </c>
      <c r="H430" s="833" t="s">
        <v>574</v>
      </c>
      <c r="I430" s="833" t="s">
        <v>1591</v>
      </c>
      <c r="J430" s="833" t="s">
        <v>644</v>
      </c>
      <c r="K430" s="833" t="s">
        <v>1592</v>
      </c>
      <c r="L430" s="836">
        <v>17.62</v>
      </c>
      <c r="M430" s="836">
        <v>352.40000000000003</v>
      </c>
      <c r="N430" s="833">
        <v>20</v>
      </c>
      <c r="O430" s="837">
        <v>12</v>
      </c>
      <c r="P430" s="836">
        <v>176.20000000000002</v>
      </c>
      <c r="Q430" s="838">
        <v>0.5</v>
      </c>
      <c r="R430" s="833">
        <v>10</v>
      </c>
      <c r="S430" s="838">
        <v>0.5</v>
      </c>
      <c r="T430" s="837">
        <v>6</v>
      </c>
      <c r="U430" s="839">
        <v>0.5</v>
      </c>
    </row>
    <row r="431" spans="1:21" ht="14.45" customHeight="1" x14ac:dyDescent="0.2">
      <c r="A431" s="832">
        <v>25</v>
      </c>
      <c r="B431" s="833" t="s">
        <v>1448</v>
      </c>
      <c r="C431" s="833" t="s">
        <v>1453</v>
      </c>
      <c r="D431" s="834" t="s">
        <v>2302</v>
      </c>
      <c r="E431" s="835" t="s">
        <v>1468</v>
      </c>
      <c r="F431" s="833" t="s">
        <v>1449</v>
      </c>
      <c r="G431" s="833" t="s">
        <v>1586</v>
      </c>
      <c r="H431" s="833" t="s">
        <v>574</v>
      </c>
      <c r="I431" s="833" t="s">
        <v>1874</v>
      </c>
      <c r="J431" s="833" t="s">
        <v>644</v>
      </c>
      <c r="K431" s="833" t="s">
        <v>1811</v>
      </c>
      <c r="L431" s="836">
        <v>35.25</v>
      </c>
      <c r="M431" s="836">
        <v>35.25</v>
      </c>
      <c r="N431" s="833">
        <v>1</v>
      </c>
      <c r="O431" s="837">
        <v>0.5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5" customHeight="1" x14ac:dyDescent="0.2">
      <c r="A432" s="832">
        <v>25</v>
      </c>
      <c r="B432" s="833" t="s">
        <v>1448</v>
      </c>
      <c r="C432" s="833" t="s">
        <v>1453</v>
      </c>
      <c r="D432" s="834" t="s">
        <v>2302</v>
      </c>
      <c r="E432" s="835" t="s">
        <v>1468</v>
      </c>
      <c r="F432" s="833" t="s">
        <v>1449</v>
      </c>
      <c r="G432" s="833" t="s">
        <v>1586</v>
      </c>
      <c r="H432" s="833" t="s">
        <v>574</v>
      </c>
      <c r="I432" s="833" t="s">
        <v>1832</v>
      </c>
      <c r="J432" s="833" t="s">
        <v>644</v>
      </c>
      <c r="K432" s="833" t="s">
        <v>1833</v>
      </c>
      <c r="L432" s="836">
        <v>17.62</v>
      </c>
      <c r="M432" s="836">
        <v>35.24</v>
      </c>
      <c r="N432" s="833">
        <v>2</v>
      </c>
      <c r="O432" s="837">
        <v>1</v>
      </c>
      <c r="P432" s="836">
        <v>17.62</v>
      </c>
      <c r="Q432" s="838">
        <v>0.5</v>
      </c>
      <c r="R432" s="833">
        <v>1</v>
      </c>
      <c r="S432" s="838">
        <v>0.5</v>
      </c>
      <c r="T432" s="837">
        <v>0.5</v>
      </c>
      <c r="U432" s="839">
        <v>0.5</v>
      </c>
    </row>
    <row r="433" spans="1:21" ht="14.45" customHeight="1" x14ac:dyDescent="0.2">
      <c r="A433" s="832">
        <v>25</v>
      </c>
      <c r="B433" s="833" t="s">
        <v>1448</v>
      </c>
      <c r="C433" s="833" t="s">
        <v>1453</v>
      </c>
      <c r="D433" s="834" t="s">
        <v>2302</v>
      </c>
      <c r="E433" s="835" t="s">
        <v>1468</v>
      </c>
      <c r="F433" s="833" t="s">
        <v>1449</v>
      </c>
      <c r="G433" s="833" t="s">
        <v>1507</v>
      </c>
      <c r="H433" s="833" t="s">
        <v>574</v>
      </c>
      <c r="I433" s="833" t="s">
        <v>1595</v>
      </c>
      <c r="J433" s="833" t="s">
        <v>746</v>
      </c>
      <c r="K433" s="833" t="s">
        <v>1596</v>
      </c>
      <c r="L433" s="836">
        <v>32.25</v>
      </c>
      <c r="M433" s="836">
        <v>64.5</v>
      </c>
      <c r="N433" s="833">
        <v>2</v>
      </c>
      <c r="O433" s="837">
        <v>1</v>
      </c>
      <c r="P433" s="836">
        <v>64.5</v>
      </c>
      <c r="Q433" s="838">
        <v>1</v>
      </c>
      <c r="R433" s="833">
        <v>2</v>
      </c>
      <c r="S433" s="838">
        <v>1</v>
      </c>
      <c r="T433" s="837">
        <v>1</v>
      </c>
      <c r="U433" s="839">
        <v>1</v>
      </c>
    </row>
    <row r="434" spans="1:21" ht="14.45" customHeight="1" x14ac:dyDescent="0.2">
      <c r="A434" s="832">
        <v>25</v>
      </c>
      <c r="B434" s="833" t="s">
        <v>1448</v>
      </c>
      <c r="C434" s="833" t="s">
        <v>1453</v>
      </c>
      <c r="D434" s="834" t="s">
        <v>2302</v>
      </c>
      <c r="E434" s="835" t="s">
        <v>1468</v>
      </c>
      <c r="F434" s="833" t="s">
        <v>1449</v>
      </c>
      <c r="G434" s="833" t="s">
        <v>1507</v>
      </c>
      <c r="H434" s="833" t="s">
        <v>574</v>
      </c>
      <c r="I434" s="833" t="s">
        <v>1508</v>
      </c>
      <c r="J434" s="833" t="s">
        <v>746</v>
      </c>
      <c r="K434" s="833" t="s">
        <v>1509</v>
      </c>
      <c r="L434" s="836">
        <v>103.67</v>
      </c>
      <c r="M434" s="836">
        <v>311.01</v>
      </c>
      <c r="N434" s="833">
        <v>3</v>
      </c>
      <c r="O434" s="837">
        <v>2</v>
      </c>
      <c r="P434" s="836">
        <v>103.67</v>
      </c>
      <c r="Q434" s="838">
        <v>0.33333333333333337</v>
      </c>
      <c r="R434" s="833">
        <v>1</v>
      </c>
      <c r="S434" s="838">
        <v>0.33333333333333331</v>
      </c>
      <c r="T434" s="837">
        <v>0.5</v>
      </c>
      <c r="U434" s="839">
        <v>0.25</v>
      </c>
    </row>
    <row r="435" spans="1:21" ht="14.45" customHeight="1" x14ac:dyDescent="0.2">
      <c r="A435" s="832">
        <v>25</v>
      </c>
      <c r="B435" s="833" t="s">
        <v>1448</v>
      </c>
      <c r="C435" s="833" t="s">
        <v>1453</v>
      </c>
      <c r="D435" s="834" t="s">
        <v>2302</v>
      </c>
      <c r="E435" s="835" t="s">
        <v>1468</v>
      </c>
      <c r="F435" s="833" t="s">
        <v>1449</v>
      </c>
      <c r="G435" s="833" t="s">
        <v>1507</v>
      </c>
      <c r="H435" s="833" t="s">
        <v>574</v>
      </c>
      <c r="I435" s="833" t="s">
        <v>2018</v>
      </c>
      <c r="J435" s="833" t="s">
        <v>746</v>
      </c>
      <c r="K435" s="833" t="s">
        <v>1509</v>
      </c>
      <c r="L435" s="836">
        <v>301.2</v>
      </c>
      <c r="M435" s="836">
        <v>301.2</v>
      </c>
      <c r="N435" s="833">
        <v>1</v>
      </c>
      <c r="O435" s="837">
        <v>1</v>
      </c>
      <c r="P435" s="836"/>
      <c r="Q435" s="838">
        <v>0</v>
      </c>
      <c r="R435" s="833"/>
      <c r="S435" s="838">
        <v>0</v>
      </c>
      <c r="T435" s="837"/>
      <c r="U435" s="839">
        <v>0</v>
      </c>
    </row>
    <row r="436" spans="1:21" ht="14.45" customHeight="1" x14ac:dyDescent="0.2">
      <c r="A436" s="832">
        <v>25</v>
      </c>
      <c r="B436" s="833" t="s">
        <v>1448</v>
      </c>
      <c r="C436" s="833" t="s">
        <v>1453</v>
      </c>
      <c r="D436" s="834" t="s">
        <v>2302</v>
      </c>
      <c r="E436" s="835" t="s">
        <v>1468</v>
      </c>
      <c r="F436" s="833" t="s">
        <v>1449</v>
      </c>
      <c r="G436" s="833" t="s">
        <v>1768</v>
      </c>
      <c r="H436" s="833" t="s">
        <v>611</v>
      </c>
      <c r="I436" s="833" t="s">
        <v>1215</v>
      </c>
      <c r="J436" s="833" t="s">
        <v>1216</v>
      </c>
      <c r="K436" s="833" t="s">
        <v>1217</v>
      </c>
      <c r="L436" s="836">
        <v>16.12</v>
      </c>
      <c r="M436" s="836">
        <v>16.12</v>
      </c>
      <c r="N436" s="833">
        <v>1</v>
      </c>
      <c r="O436" s="837">
        <v>1</v>
      </c>
      <c r="P436" s="836">
        <v>16.12</v>
      </c>
      <c r="Q436" s="838">
        <v>1</v>
      </c>
      <c r="R436" s="833">
        <v>1</v>
      </c>
      <c r="S436" s="838">
        <v>1</v>
      </c>
      <c r="T436" s="837">
        <v>1</v>
      </c>
      <c r="U436" s="839">
        <v>1</v>
      </c>
    </row>
    <row r="437" spans="1:21" ht="14.45" customHeight="1" x14ac:dyDescent="0.2">
      <c r="A437" s="832">
        <v>25</v>
      </c>
      <c r="B437" s="833" t="s">
        <v>1448</v>
      </c>
      <c r="C437" s="833" t="s">
        <v>1453</v>
      </c>
      <c r="D437" s="834" t="s">
        <v>2302</v>
      </c>
      <c r="E437" s="835" t="s">
        <v>1468</v>
      </c>
      <c r="F437" s="833" t="s">
        <v>1449</v>
      </c>
      <c r="G437" s="833" t="s">
        <v>1709</v>
      </c>
      <c r="H437" s="833" t="s">
        <v>574</v>
      </c>
      <c r="I437" s="833" t="s">
        <v>1710</v>
      </c>
      <c r="J437" s="833" t="s">
        <v>625</v>
      </c>
      <c r="K437" s="833" t="s">
        <v>1711</v>
      </c>
      <c r="L437" s="836">
        <v>127.91</v>
      </c>
      <c r="M437" s="836">
        <v>127.91</v>
      </c>
      <c r="N437" s="833">
        <v>1</v>
      </c>
      <c r="O437" s="837">
        <v>0.5</v>
      </c>
      <c r="P437" s="836"/>
      <c r="Q437" s="838">
        <v>0</v>
      </c>
      <c r="R437" s="833"/>
      <c r="S437" s="838">
        <v>0</v>
      </c>
      <c r="T437" s="837"/>
      <c r="U437" s="839">
        <v>0</v>
      </c>
    </row>
    <row r="438" spans="1:21" ht="14.45" customHeight="1" x14ac:dyDescent="0.2">
      <c r="A438" s="832">
        <v>25</v>
      </c>
      <c r="B438" s="833" t="s">
        <v>1448</v>
      </c>
      <c r="C438" s="833" t="s">
        <v>1453</v>
      </c>
      <c r="D438" s="834" t="s">
        <v>2302</v>
      </c>
      <c r="E438" s="835" t="s">
        <v>1468</v>
      </c>
      <c r="F438" s="833" t="s">
        <v>1449</v>
      </c>
      <c r="G438" s="833" t="s">
        <v>1611</v>
      </c>
      <c r="H438" s="833" t="s">
        <v>611</v>
      </c>
      <c r="I438" s="833" t="s">
        <v>1400</v>
      </c>
      <c r="J438" s="833" t="s">
        <v>1401</v>
      </c>
      <c r="K438" s="833" t="s">
        <v>1402</v>
      </c>
      <c r="L438" s="836">
        <v>122.96</v>
      </c>
      <c r="M438" s="836">
        <v>122.96</v>
      </c>
      <c r="N438" s="833">
        <v>1</v>
      </c>
      <c r="O438" s="837">
        <v>0.5</v>
      </c>
      <c r="P438" s="836"/>
      <c r="Q438" s="838">
        <v>0</v>
      </c>
      <c r="R438" s="833"/>
      <c r="S438" s="838">
        <v>0</v>
      </c>
      <c r="T438" s="837"/>
      <c r="U438" s="839">
        <v>0</v>
      </c>
    </row>
    <row r="439" spans="1:21" ht="14.45" customHeight="1" x14ac:dyDescent="0.2">
      <c r="A439" s="832">
        <v>25</v>
      </c>
      <c r="B439" s="833" t="s">
        <v>1448</v>
      </c>
      <c r="C439" s="833" t="s">
        <v>1453</v>
      </c>
      <c r="D439" s="834" t="s">
        <v>2302</v>
      </c>
      <c r="E439" s="835" t="s">
        <v>1468</v>
      </c>
      <c r="F439" s="833" t="s">
        <v>1449</v>
      </c>
      <c r="G439" s="833" t="s">
        <v>1510</v>
      </c>
      <c r="H439" s="833" t="s">
        <v>611</v>
      </c>
      <c r="I439" s="833" t="s">
        <v>1372</v>
      </c>
      <c r="J439" s="833" t="s">
        <v>850</v>
      </c>
      <c r="K439" s="833" t="s">
        <v>852</v>
      </c>
      <c r="L439" s="836">
        <v>0</v>
      </c>
      <c r="M439" s="836">
        <v>0</v>
      </c>
      <c r="N439" s="833">
        <v>21</v>
      </c>
      <c r="O439" s="837">
        <v>13.5</v>
      </c>
      <c r="P439" s="836">
        <v>0</v>
      </c>
      <c r="Q439" s="838"/>
      <c r="R439" s="833">
        <v>8</v>
      </c>
      <c r="S439" s="838">
        <v>0.38095238095238093</v>
      </c>
      <c r="T439" s="837">
        <v>5</v>
      </c>
      <c r="U439" s="839">
        <v>0.37037037037037035</v>
      </c>
    </row>
    <row r="440" spans="1:21" ht="14.45" customHeight="1" x14ac:dyDescent="0.2">
      <c r="A440" s="832">
        <v>25</v>
      </c>
      <c r="B440" s="833" t="s">
        <v>1448</v>
      </c>
      <c r="C440" s="833" t="s">
        <v>1453</v>
      </c>
      <c r="D440" s="834" t="s">
        <v>2302</v>
      </c>
      <c r="E440" s="835" t="s">
        <v>1468</v>
      </c>
      <c r="F440" s="833" t="s">
        <v>1449</v>
      </c>
      <c r="G440" s="833" t="s">
        <v>2019</v>
      </c>
      <c r="H440" s="833" t="s">
        <v>574</v>
      </c>
      <c r="I440" s="833" t="s">
        <v>2020</v>
      </c>
      <c r="J440" s="833" t="s">
        <v>1084</v>
      </c>
      <c r="K440" s="833" t="s">
        <v>2021</v>
      </c>
      <c r="L440" s="836">
        <v>219.37</v>
      </c>
      <c r="M440" s="836">
        <v>438.74</v>
      </c>
      <c r="N440" s="833">
        <v>2</v>
      </c>
      <c r="O440" s="837">
        <v>1</v>
      </c>
      <c r="P440" s="836">
        <v>438.74</v>
      </c>
      <c r="Q440" s="838">
        <v>1</v>
      </c>
      <c r="R440" s="833">
        <v>2</v>
      </c>
      <c r="S440" s="838">
        <v>1</v>
      </c>
      <c r="T440" s="837">
        <v>1</v>
      </c>
      <c r="U440" s="839">
        <v>1</v>
      </c>
    </row>
    <row r="441" spans="1:21" ht="14.45" customHeight="1" x14ac:dyDescent="0.2">
      <c r="A441" s="832">
        <v>25</v>
      </c>
      <c r="B441" s="833" t="s">
        <v>1448</v>
      </c>
      <c r="C441" s="833" t="s">
        <v>1453</v>
      </c>
      <c r="D441" s="834" t="s">
        <v>2302</v>
      </c>
      <c r="E441" s="835" t="s">
        <v>1468</v>
      </c>
      <c r="F441" s="833" t="s">
        <v>1449</v>
      </c>
      <c r="G441" s="833" t="s">
        <v>1718</v>
      </c>
      <c r="H441" s="833" t="s">
        <v>574</v>
      </c>
      <c r="I441" s="833" t="s">
        <v>2022</v>
      </c>
      <c r="J441" s="833" t="s">
        <v>2023</v>
      </c>
      <c r="K441" s="833" t="s">
        <v>1721</v>
      </c>
      <c r="L441" s="836">
        <v>36.909999999999997</v>
      </c>
      <c r="M441" s="836">
        <v>110.72999999999999</v>
      </c>
      <c r="N441" s="833">
        <v>3</v>
      </c>
      <c r="O441" s="837">
        <v>0.5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25</v>
      </c>
      <c r="B442" s="833" t="s">
        <v>1448</v>
      </c>
      <c r="C442" s="833" t="s">
        <v>1453</v>
      </c>
      <c r="D442" s="834" t="s">
        <v>2302</v>
      </c>
      <c r="E442" s="835" t="s">
        <v>1468</v>
      </c>
      <c r="F442" s="833" t="s">
        <v>1449</v>
      </c>
      <c r="G442" s="833" t="s">
        <v>1783</v>
      </c>
      <c r="H442" s="833" t="s">
        <v>574</v>
      </c>
      <c r="I442" s="833" t="s">
        <v>2024</v>
      </c>
      <c r="J442" s="833" t="s">
        <v>1079</v>
      </c>
      <c r="K442" s="833" t="s">
        <v>1080</v>
      </c>
      <c r="L442" s="836">
        <v>61.97</v>
      </c>
      <c r="M442" s="836">
        <v>61.97</v>
      </c>
      <c r="N442" s="833">
        <v>1</v>
      </c>
      <c r="O442" s="837">
        <v>0.5</v>
      </c>
      <c r="P442" s="836">
        <v>61.97</v>
      </c>
      <c r="Q442" s="838">
        <v>1</v>
      </c>
      <c r="R442" s="833">
        <v>1</v>
      </c>
      <c r="S442" s="838">
        <v>1</v>
      </c>
      <c r="T442" s="837">
        <v>0.5</v>
      </c>
      <c r="U442" s="839">
        <v>1</v>
      </c>
    </row>
    <row r="443" spans="1:21" ht="14.45" customHeight="1" x14ac:dyDescent="0.2">
      <c r="A443" s="832">
        <v>25</v>
      </c>
      <c r="B443" s="833" t="s">
        <v>1448</v>
      </c>
      <c r="C443" s="833" t="s">
        <v>1453</v>
      </c>
      <c r="D443" s="834" t="s">
        <v>2302</v>
      </c>
      <c r="E443" s="835" t="s">
        <v>1468</v>
      </c>
      <c r="F443" s="833" t="s">
        <v>1449</v>
      </c>
      <c r="G443" s="833" t="s">
        <v>1783</v>
      </c>
      <c r="H443" s="833" t="s">
        <v>574</v>
      </c>
      <c r="I443" s="833" t="s">
        <v>2025</v>
      </c>
      <c r="J443" s="833" t="s">
        <v>1079</v>
      </c>
      <c r="K443" s="833" t="s">
        <v>1785</v>
      </c>
      <c r="L443" s="836">
        <v>61.97</v>
      </c>
      <c r="M443" s="836">
        <v>61.97</v>
      </c>
      <c r="N443" s="833">
        <v>1</v>
      </c>
      <c r="O443" s="837">
        <v>0.5</v>
      </c>
      <c r="P443" s="836">
        <v>61.97</v>
      </c>
      <c r="Q443" s="838">
        <v>1</v>
      </c>
      <c r="R443" s="833">
        <v>1</v>
      </c>
      <c r="S443" s="838">
        <v>1</v>
      </c>
      <c r="T443" s="837">
        <v>0.5</v>
      </c>
      <c r="U443" s="839">
        <v>1</v>
      </c>
    </row>
    <row r="444" spans="1:21" ht="14.45" customHeight="1" x14ac:dyDescent="0.2">
      <c r="A444" s="832">
        <v>25</v>
      </c>
      <c r="B444" s="833" t="s">
        <v>1448</v>
      </c>
      <c r="C444" s="833" t="s">
        <v>1453</v>
      </c>
      <c r="D444" s="834" t="s">
        <v>2302</v>
      </c>
      <c r="E444" s="835" t="s">
        <v>1468</v>
      </c>
      <c r="F444" s="833" t="s">
        <v>1449</v>
      </c>
      <c r="G444" s="833" t="s">
        <v>1526</v>
      </c>
      <c r="H444" s="833" t="s">
        <v>574</v>
      </c>
      <c r="I444" s="833" t="s">
        <v>2026</v>
      </c>
      <c r="J444" s="833" t="s">
        <v>2027</v>
      </c>
      <c r="K444" s="833" t="s">
        <v>2028</v>
      </c>
      <c r="L444" s="836">
        <v>93.96</v>
      </c>
      <c r="M444" s="836">
        <v>93.96</v>
      </c>
      <c r="N444" s="833">
        <v>1</v>
      </c>
      <c r="O444" s="837">
        <v>0.5</v>
      </c>
      <c r="P444" s="836">
        <v>93.96</v>
      </c>
      <c r="Q444" s="838">
        <v>1</v>
      </c>
      <c r="R444" s="833">
        <v>1</v>
      </c>
      <c r="S444" s="838">
        <v>1</v>
      </c>
      <c r="T444" s="837">
        <v>0.5</v>
      </c>
      <c r="U444" s="839">
        <v>1</v>
      </c>
    </row>
    <row r="445" spans="1:21" ht="14.45" customHeight="1" x14ac:dyDescent="0.2">
      <c r="A445" s="832">
        <v>25</v>
      </c>
      <c r="B445" s="833" t="s">
        <v>1448</v>
      </c>
      <c r="C445" s="833" t="s">
        <v>1453</v>
      </c>
      <c r="D445" s="834" t="s">
        <v>2302</v>
      </c>
      <c r="E445" s="835" t="s">
        <v>1468</v>
      </c>
      <c r="F445" s="833" t="s">
        <v>1449</v>
      </c>
      <c r="G445" s="833" t="s">
        <v>1625</v>
      </c>
      <c r="H445" s="833" t="s">
        <v>574</v>
      </c>
      <c r="I445" s="833" t="s">
        <v>2029</v>
      </c>
      <c r="J445" s="833" t="s">
        <v>833</v>
      </c>
      <c r="K445" s="833" t="s">
        <v>2030</v>
      </c>
      <c r="L445" s="836">
        <v>0</v>
      </c>
      <c r="M445" s="836">
        <v>0</v>
      </c>
      <c r="N445" s="833">
        <v>2</v>
      </c>
      <c r="O445" s="837">
        <v>1.5</v>
      </c>
      <c r="P445" s="836">
        <v>0</v>
      </c>
      <c r="Q445" s="838"/>
      <c r="R445" s="833">
        <v>2</v>
      </c>
      <c r="S445" s="838">
        <v>1</v>
      </c>
      <c r="T445" s="837">
        <v>1.5</v>
      </c>
      <c r="U445" s="839">
        <v>1</v>
      </c>
    </row>
    <row r="446" spans="1:21" ht="14.45" customHeight="1" x14ac:dyDescent="0.2">
      <c r="A446" s="832">
        <v>25</v>
      </c>
      <c r="B446" s="833" t="s">
        <v>1448</v>
      </c>
      <c r="C446" s="833" t="s">
        <v>1453</v>
      </c>
      <c r="D446" s="834" t="s">
        <v>2302</v>
      </c>
      <c r="E446" s="835" t="s">
        <v>1468</v>
      </c>
      <c r="F446" s="833" t="s">
        <v>1449</v>
      </c>
      <c r="G446" s="833" t="s">
        <v>1625</v>
      </c>
      <c r="H446" s="833" t="s">
        <v>574</v>
      </c>
      <c r="I446" s="833" t="s">
        <v>2031</v>
      </c>
      <c r="J446" s="833" t="s">
        <v>1627</v>
      </c>
      <c r="K446" s="833" t="s">
        <v>2032</v>
      </c>
      <c r="L446" s="836">
        <v>0</v>
      </c>
      <c r="M446" s="836">
        <v>0</v>
      </c>
      <c r="N446" s="833">
        <v>3</v>
      </c>
      <c r="O446" s="837">
        <v>2</v>
      </c>
      <c r="P446" s="836">
        <v>0</v>
      </c>
      <c r="Q446" s="838"/>
      <c r="R446" s="833">
        <v>1</v>
      </c>
      <c r="S446" s="838">
        <v>0.33333333333333331</v>
      </c>
      <c r="T446" s="837">
        <v>1</v>
      </c>
      <c r="U446" s="839">
        <v>0.5</v>
      </c>
    </row>
    <row r="447" spans="1:21" ht="14.45" customHeight="1" x14ac:dyDescent="0.2">
      <c r="A447" s="832">
        <v>25</v>
      </c>
      <c r="B447" s="833" t="s">
        <v>1448</v>
      </c>
      <c r="C447" s="833" t="s">
        <v>1453</v>
      </c>
      <c r="D447" s="834" t="s">
        <v>2302</v>
      </c>
      <c r="E447" s="835" t="s">
        <v>1468</v>
      </c>
      <c r="F447" s="833" t="s">
        <v>1449</v>
      </c>
      <c r="G447" s="833" t="s">
        <v>1857</v>
      </c>
      <c r="H447" s="833" t="s">
        <v>574</v>
      </c>
      <c r="I447" s="833" t="s">
        <v>2033</v>
      </c>
      <c r="J447" s="833" t="s">
        <v>2034</v>
      </c>
      <c r="K447" s="833" t="s">
        <v>1859</v>
      </c>
      <c r="L447" s="836">
        <v>10252.75</v>
      </c>
      <c r="M447" s="836">
        <v>20505.5</v>
      </c>
      <c r="N447" s="833">
        <v>2</v>
      </c>
      <c r="O447" s="837">
        <v>0.5</v>
      </c>
      <c r="P447" s="836">
        <v>20505.5</v>
      </c>
      <c r="Q447" s="838">
        <v>1</v>
      </c>
      <c r="R447" s="833">
        <v>2</v>
      </c>
      <c r="S447" s="838">
        <v>1</v>
      </c>
      <c r="T447" s="837">
        <v>0.5</v>
      </c>
      <c r="U447" s="839">
        <v>1</v>
      </c>
    </row>
    <row r="448" spans="1:21" ht="14.45" customHeight="1" x14ac:dyDescent="0.2">
      <c r="A448" s="832">
        <v>25</v>
      </c>
      <c r="B448" s="833" t="s">
        <v>1448</v>
      </c>
      <c r="C448" s="833" t="s">
        <v>1453</v>
      </c>
      <c r="D448" s="834" t="s">
        <v>2302</v>
      </c>
      <c r="E448" s="835" t="s">
        <v>1468</v>
      </c>
      <c r="F448" s="833" t="s">
        <v>1449</v>
      </c>
      <c r="G448" s="833" t="s">
        <v>1502</v>
      </c>
      <c r="H448" s="833" t="s">
        <v>611</v>
      </c>
      <c r="I448" s="833" t="s">
        <v>1298</v>
      </c>
      <c r="J448" s="833" t="s">
        <v>1016</v>
      </c>
      <c r="K448" s="833" t="s">
        <v>1299</v>
      </c>
      <c r="L448" s="836">
        <v>154.36000000000001</v>
      </c>
      <c r="M448" s="836">
        <v>13892.399999999994</v>
      </c>
      <c r="N448" s="833">
        <v>90</v>
      </c>
      <c r="O448" s="837">
        <v>69</v>
      </c>
      <c r="P448" s="836">
        <v>5093.88</v>
      </c>
      <c r="Q448" s="838">
        <v>0.36666666666666681</v>
      </c>
      <c r="R448" s="833">
        <v>33</v>
      </c>
      <c r="S448" s="838">
        <v>0.36666666666666664</v>
      </c>
      <c r="T448" s="837">
        <v>24</v>
      </c>
      <c r="U448" s="839">
        <v>0.34782608695652173</v>
      </c>
    </row>
    <row r="449" spans="1:21" ht="14.45" customHeight="1" x14ac:dyDescent="0.2">
      <c r="A449" s="832">
        <v>25</v>
      </c>
      <c r="B449" s="833" t="s">
        <v>1448</v>
      </c>
      <c r="C449" s="833" t="s">
        <v>1453</v>
      </c>
      <c r="D449" s="834" t="s">
        <v>2302</v>
      </c>
      <c r="E449" s="835" t="s">
        <v>1468</v>
      </c>
      <c r="F449" s="833" t="s">
        <v>1449</v>
      </c>
      <c r="G449" s="833" t="s">
        <v>1502</v>
      </c>
      <c r="H449" s="833" t="s">
        <v>611</v>
      </c>
      <c r="I449" s="833" t="s">
        <v>1442</v>
      </c>
      <c r="J449" s="833" t="s">
        <v>1443</v>
      </c>
      <c r="K449" s="833" t="s">
        <v>1444</v>
      </c>
      <c r="L449" s="836">
        <v>149.52000000000001</v>
      </c>
      <c r="M449" s="836">
        <v>448.56000000000006</v>
      </c>
      <c r="N449" s="833">
        <v>3</v>
      </c>
      <c r="O449" s="837">
        <v>1.5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5" customHeight="1" x14ac:dyDescent="0.2">
      <c r="A450" s="832">
        <v>25</v>
      </c>
      <c r="B450" s="833" t="s">
        <v>1448</v>
      </c>
      <c r="C450" s="833" t="s">
        <v>1453</v>
      </c>
      <c r="D450" s="834" t="s">
        <v>2302</v>
      </c>
      <c r="E450" s="835" t="s">
        <v>1468</v>
      </c>
      <c r="F450" s="833" t="s">
        <v>1449</v>
      </c>
      <c r="G450" s="833" t="s">
        <v>1502</v>
      </c>
      <c r="H450" s="833" t="s">
        <v>611</v>
      </c>
      <c r="I450" s="833" t="s">
        <v>1794</v>
      </c>
      <c r="J450" s="833" t="s">
        <v>1150</v>
      </c>
      <c r="K450" s="833" t="s">
        <v>1795</v>
      </c>
      <c r="L450" s="836">
        <v>80.28</v>
      </c>
      <c r="M450" s="836">
        <v>80.28</v>
      </c>
      <c r="N450" s="833">
        <v>1</v>
      </c>
      <c r="O450" s="837">
        <v>1</v>
      </c>
      <c r="P450" s="836"/>
      <c r="Q450" s="838">
        <v>0</v>
      </c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25</v>
      </c>
      <c r="B451" s="833" t="s">
        <v>1448</v>
      </c>
      <c r="C451" s="833" t="s">
        <v>1453</v>
      </c>
      <c r="D451" s="834" t="s">
        <v>2302</v>
      </c>
      <c r="E451" s="835" t="s">
        <v>1468</v>
      </c>
      <c r="F451" s="833" t="s">
        <v>1449</v>
      </c>
      <c r="G451" s="833" t="s">
        <v>1502</v>
      </c>
      <c r="H451" s="833" t="s">
        <v>574</v>
      </c>
      <c r="I451" s="833" t="s">
        <v>1796</v>
      </c>
      <c r="J451" s="833" t="s">
        <v>1016</v>
      </c>
      <c r="K451" s="833" t="s">
        <v>1299</v>
      </c>
      <c r="L451" s="836">
        <v>154.36000000000001</v>
      </c>
      <c r="M451" s="836">
        <v>2161.04</v>
      </c>
      <c r="N451" s="833">
        <v>14</v>
      </c>
      <c r="O451" s="837">
        <v>11.5</v>
      </c>
      <c r="P451" s="836">
        <v>926.16000000000008</v>
      </c>
      <c r="Q451" s="838">
        <v>0.4285714285714286</v>
      </c>
      <c r="R451" s="833">
        <v>6</v>
      </c>
      <c r="S451" s="838">
        <v>0.42857142857142855</v>
      </c>
      <c r="T451" s="837">
        <v>5.5</v>
      </c>
      <c r="U451" s="839">
        <v>0.47826086956521741</v>
      </c>
    </row>
    <row r="452" spans="1:21" ht="14.45" customHeight="1" x14ac:dyDescent="0.2">
      <c r="A452" s="832">
        <v>25</v>
      </c>
      <c r="B452" s="833" t="s">
        <v>1448</v>
      </c>
      <c r="C452" s="833" t="s">
        <v>1453</v>
      </c>
      <c r="D452" s="834" t="s">
        <v>2302</v>
      </c>
      <c r="E452" s="835" t="s">
        <v>1468</v>
      </c>
      <c r="F452" s="833" t="s">
        <v>1449</v>
      </c>
      <c r="G452" s="833" t="s">
        <v>1502</v>
      </c>
      <c r="H452" s="833" t="s">
        <v>574</v>
      </c>
      <c r="I452" s="833" t="s">
        <v>1837</v>
      </c>
      <c r="J452" s="833" t="s">
        <v>1016</v>
      </c>
      <c r="K452" s="833" t="s">
        <v>1838</v>
      </c>
      <c r="L452" s="836">
        <v>225.06</v>
      </c>
      <c r="M452" s="836">
        <v>1800.48</v>
      </c>
      <c r="N452" s="833">
        <v>8</v>
      </c>
      <c r="O452" s="837">
        <v>6.5</v>
      </c>
      <c r="P452" s="836">
        <v>675.18000000000006</v>
      </c>
      <c r="Q452" s="838">
        <v>0.37500000000000006</v>
      </c>
      <c r="R452" s="833">
        <v>3</v>
      </c>
      <c r="S452" s="838">
        <v>0.375</v>
      </c>
      <c r="T452" s="837">
        <v>3</v>
      </c>
      <c r="U452" s="839">
        <v>0.46153846153846156</v>
      </c>
    </row>
    <row r="453" spans="1:21" ht="14.45" customHeight="1" x14ac:dyDescent="0.2">
      <c r="A453" s="832">
        <v>25</v>
      </c>
      <c r="B453" s="833" t="s">
        <v>1448</v>
      </c>
      <c r="C453" s="833" t="s">
        <v>1453</v>
      </c>
      <c r="D453" s="834" t="s">
        <v>2302</v>
      </c>
      <c r="E453" s="835" t="s">
        <v>1468</v>
      </c>
      <c r="F453" s="833" t="s">
        <v>1449</v>
      </c>
      <c r="G453" s="833" t="s">
        <v>1502</v>
      </c>
      <c r="H453" s="833" t="s">
        <v>574</v>
      </c>
      <c r="I453" s="833" t="s">
        <v>2035</v>
      </c>
      <c r="J453" s="833" t="s">
        <v>1016</v>
      </c>
      <c r="K453" s="833" t="s">
        <v>1299</v>
      </c>
      <c r="L453" s="836">
        <v>154.36000000000001</v>
      </c>
      <c r="M453" s="836">
        <v>308.72000000000003</v>
      </c>
      <c r="N453" s="833">
        <v>2</v>
      </c>
      <c r="O453" s="837">
        <v>1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25</v>
      </c>
      <c r="B454" s="833" t="s">
        <v>1448</v>
      </c>
      <c r="C454" s="833" t="s">
        <v>1453</v>
      </c>
      <c r="D454" s="834" t="s">
        <v>2302</v>
      </c>
      <c r="E454" s="835" t="s">
        <v>1468</v>
      </c>
      <c r="F454" s="833" t="s">
        <v>1449</v>
      </c>
      <c r="G454" s="833" t="s">
        <v>1502</v>
      </c>
      <c r="H454" s="833" t="s">
        <v>574</v>
      </c>
      <c r="I454" s="833" t="s">
        <v>2036</v>
      </c>
      <c r="J454" s="833" t="s">
        <v>1016</v>
      </c>
      <c r="K454" s="833" t="s">
        <v>1838</v>
      </c>
      <c r="L454" s="836">
        <v>225.06</v>
      </c>
      <c r="M454" s="836">
        <v>450.12</v>
      </c>
      <c r="N454" s="833">
        <v>2</v>
      </c>
      <c r="O454" s="837">
        <v>1</v>
      </c>
      <c r="P454" s="836">
        <v>225.06</v>
      </c>
      <c r="Q454" s="838">
        <v>0.5</v>
      </c>
      <c r="R454" s="833">
        <v>1</v>
      </c>
      <c r="S454" s="838">
        <v>0.5</v>
      </c>
      <c r="T454" s="837">
        <v>0.5</v>
      </c>
      <c r="U454" s="839">
        <v>0.5</v>
      </c>
    </row>
    <row r="455" spans="1:21" ht="14.45" customHeight="1" x14ac:dyDescent="0.2">
      <c r="A455" s="832">
        <v>25</v>
      </c>
      <c r="B455" s="833" t="s">
        <v>1448</v>
      </c>
      <c r="C455" s="833" t="s">
        <v>1453</v>
      </c>
      <c r="D455" s="834" t="s">
        <v>2302</v>
      </c>
      <c r="E455" s="835" t="s">
        <v>1468</v>
      </c>
      <c r="F455" s="833" t="s">
        <v>1449</v>
      </c>
      <c r="G455" s="833" t="s">
        <v>1502</v>
      </c>
      <c r="H455" s="833" t="s">
        <v>574</v>
      </c>
      <c r="I455" s="833" t="s">
        <v>2037</v>
      </c>
      <c r="J455" s="833" t="s">
        <v>1815</v>
      </c>
      <c r="K455" s="833" t="s">
        <v>1816</v>
      </c>
      <c r="L455" s="836">
        <v>154.36000000000001</v>
      </c>
      <c r="M455" s="836">
        <v>154.36000000000001</v>
      </c>
      <c r="N455" s="833">
        <v>1</v>
      </c>
      <c r="O455" s="837">
        <v>1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5" customHeight="1" x14ac:dyDescent="0.2">
      <c r="A456" s="832">
        <v>25</v>
      </c>
      <c r="B456" s="833" t="s">
        <v>1448</v>
      </c>
      <c r="C456" s="833" t="s">
        <v>1453</v>
      </c>
      <c r="D456" s="834" t="s">
        <v>2302</v>
      </c>
      <c r="E456" s="835" t="s">
        <v>1480</v>
      </c>
      <c r="F456" s="833" t="s">
        <v>1449</v>
      </c>
      <c r="G456" s="833" t="s">
        <v>1586</v>
      </c>
      <c r="H456" s="833" t="s">
        <v>574</v>
      </c>
      <c r="I456" s="833" t="s">
        <v>1587</v>
      </c>
      <c r="J456" s="833" t="s">
        <v>644</v>
      </c>
      <c r="K456" s="833" t="s">
        <v>1588</v>
      </c>
      <c r="L456" s="836">
        <v>17.62</v>
      </c>
      <c r="M456" s="836">
        <v>17.62</v>
      </c>
      <c r="N456" s="833">
        <v>1</v>
      </c>
      <c r="O456" s="837">
        <v>0.5</v>
      </c>
      <c r="P456" s="836">
        <v>17.62</v>
      </c>
      <c r="Q456" s="838">
        <v>1</v>
      </c>
      <c r="R456" s="833">
        <v>1</v>
      </c>
      <c r="S456" s="838">
        <v>1</v>
      </c>
      <c r="T456" s="837">
        <v>0.5</v>
      </c>
      <c r="U456" s="839">
        <v>1</v>
      </c>
    </row>
    <row r="457" spans="1:21" ht="14.45" customHeight="1" x14ac:dyDescent="0.2">
      <c r="A457" s="832">
        <v>25</v>
      </c>
      <c r="B457" s="833" t="s">
        <v>1448</v>
      </c>
      <c r="C457" s="833" t="s">
        <v>1453</v>
      </c>
      <c r="D457" s="834" t="s">
        <v>2302</v>
      </c>
      <c r="E457" s="835" t="s">
        <v>1480</v>
      </c>
      <c r="F457" s="833" t="s">
        <v>1449</v>
      </c>
      <c r="G457" s="833" t="s">
        <v>1502</v>
      </c>
      <c r="H457" s="833" t="s">
        <v>611</v>
      </c>
      <c r="I457" s="833" t="s">
        <v>1298</v>
      </c>
      <c r="J457" s="833" t="s">
        <v>1016</v>
      </c>
      <c r="K457" s="833" t="s">
        <v>1299</v>
      </c>
      <c r="L457" s="836">
        <v>154.36000000000001</v>
      </c>
      <c r="M457" s="836">
        <v>154.36000000000001</v>
      </c>
      <c r="N457" s="833">
        <v>1</v>
      </c>
      <c r="O457" s="837">
        <v>0.5</v>
      </c>
      <c r="P457" s="836">
        <v>154.36000000000001</v>
      </c>
      <c r="Q457" s="838">
        <v>1</v>
      </c>
      <c r="R457" s="833">
        <v>1</v>
      </c>
      <c r="S457" s="838">
        <v>1</v>
      </c>
      <c r="T457" s="837">
        <v>0.5</v>
      </c>
      <c r="U457" s="839">
        <v>1</v>
      </c>
    </row>
    <row r="458" spans="1:21" ht="14.45" customHeight="1" x14ac:dyDescent="0.2">
      <c r="A458" s="832">
        <v>25</v>
      </c>
      <c r="B458" s="833" t="s">
        <v>1448</v>
      </c>
      <c r="C458" s="833" t="s">
        <v>1453</v>
      </c>
      <c r="D458" s="834" t="s">
        <v>2302</v>
      </c>
      <c r="E458" s="835" t="s">
        <v>1462</v>
      </c>
      <c r="F458" s="833" t="s">
        <v>1449</v>
      </c>
      <c r="G458" s="833" t="s">
        <v>1502</v>
      </c>
      <c r="H458" s="833" t="s">
        <v>611</v>
      </c>
      <c r="I458" s="833" t="s">
        <v>1298</v>
      </c>
      <c r="J458" s="833" t="s">
        <v>1016</v>
      </c>
      <c r="K458" s="833" t="s">
        <v>1299</v>
      </c>
      <c r="L458" s="836">
        <v>154.36000000000001</v>
      </c>
      <c r="M458" s="836">
        <v>1389.2400000000002</v>
      </c>
      <c r="N458" s="833">
        <v>9</v>
      </c>
      <c r="O458" s="837"/>
      <c r="P458" s="836">
        <v>617.44000000000005</v>
      </c>
      <c r="Q458" s="838">
        <v>0.44444444444444442</v>
      </c>
      <c r="R458" s="833">
        <v>4</v>
      </c>
      <c r="S458" s="838">
        <v>0.44444444444444442</v>
      </c>
      <c r="T458" s="837"/>
      <c r="U458" s="839"/>
    </row>
    <row r="459" spans="1:21" ht="14.45" customHeight="1" x14ac:dyDescent="0.2">
      <c r="A459" s="832">
        <v>25</v>
      </c>
      <c r="B459" s="833" t="s">
        <v>1448</v>
      </c>
      <c r="C459" s="833" t="s">
        <v>1453</v>
      </c>
      <c r="D459" s="834" t="s">
        <v>2302</v>
      </c>
      <c r="E459" s="835" t="s">
        <v>1465</v>
      </c>
      <c r="F459" s="833" t="s">
        <v>1449</v>
      </c>
      <c r="G459" s="833" t="s">
        <v>1511</v>
      </c>
      <c r="H459" s="833" t="s">
        <v>611</v>
      </c>
      <c r="I459" s="833" t="s">
        <v>1304</v>
      </c>
      <c r="J459" s="833" t="s">
        <v>1305</v>
      </c>
      <c r="K459" s="833" t="s">
        <v>659</v>
      </c>
      <c r="L459" s="836">
        <v>170.52</v>
      </c>
      <c r="M459" s="836">
        <v>341.04</v>
      </c>
      <c r="N459" s="833">
        <v>2</v>
      </c>
      <c r="O459" s="837">
        <v>1.5</v>
      </c>
      <c r="P459" s="836">
        <v>170.52</v>
      </c>
      <c r="Q459" s="838">
        <v>0.5</v>
      </c>
      <c r="R459" s="833">
        <v>1</v>
      </c>
      <c r="S459" s="838">
        <v>0.5</v>
      </c>
      <c r="T459" s="837">
        <v>1</v>
      </c>
      <c r="U459" s="839">
        <v>0.66666666666666663</v>
      </c>
    </row>
    <row r="460" spans="1:21" ht="14.45" customHeight="1" x14ac:dyDescent="0.2">
      <c r="A460" s="832">
        <v>25</v>
      </c>
      <c r="B460" s="833" t="s">
        <v>1448</v>
      </c>
      <c r="C460" s="833" t="s">
        <v>1453</v>
      </c>
      <c r="D460" s="834" t="s">
        <v>2302</v>
      </c>
      <c r="E460" s="835" t="s">
        <v>1465</v>
      </c>
      <c r="F460" s="833" t="s">
        <v>1449</v>
      </c>
      <c r="G460" s="833" t="s">
        <v>1511</v>
      </c>
      <c r="H460" s="833" t="s">
        <v>611</v>
      </c>
      <c r="I460" s="833" t="s">
        <v>1304</v>
      </c>
      <c r="J460" s="833" t="s">
        <v>1305</v>
      </c>
      <c r="K460" s="833" t="s">
        <v>659</v>
      </c>
      <c r="L460" s="836">
        <v>96.04</v>
      </c>
      <c r="M460" s="836">
        <v>192.08</v>
      </c>
      <c r="N460" s="833">
        <v>2</v>
      </c>
      <c r="O460" s="837">
        <v>1.5</v>
      </c>
      <c r="P460" s="836"/>
      <c r="Q460" s="838">
        <v>0</v>
      </c>
      <c r="R460" s="833"/>
      <c r="S460" s="838">
        <v>0</v>
      </c>
      <c r="T460" s="837"/>
      <c r="U460" s="839">
        <v>0</v>
      </c>
    </row>
    <row r="461" spans="1:21" ht="14.45" customHeight="1" x14ac:dyDescent="0.2">
      <c r="A461" s="832">
        <v>25</v>
      </c>
      <c r="B461" s="833" t="s">
        <v>1448</v>
      </c>
      <c r="C461" s="833" t="s">
        <v>1453</v>
      </c>
      <c r="D461" s="834" t="s">
        <v>2302</v>
      </c>
      <c r="E461" s="835" t="s">
        <v>1465</v>
      </c>
      <c r="F461" s="833" t="s">
        <v>1449</v>
      </c>
      <c r="G461" s="833" t="s">
        <v>1511</v>
      </c>
      <c r="H461" s="833" t="s">
        <v>574</v>
      </c>
      <c r="I461" s="833" t="s">
        <v>1512</v>
      </c>
      <c r="J461" s="833" t="s">
        <v>1305</v>
      </c>
      <c r="K461" s="833" t="s">
        <v>1513</v>
      </c>
      <c r="L461" s="836">
        <v>272.83</v>
      </c>
      <c r="M461" s="836">
        <v>272.83</v>
      </c>
      <c r="N461" s="833">
        <v>1</v>
      </c>
      <c r="O461" s="837">
        <v>1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25</v>
      </c>
      <c r="B462" s="833" t="s">
        <v>1448</v>
      </c>
      <c r="C462" s="833" t="s">
        <v>1453</v>
      </c>
      <c r="D462" s="834" t="s">
        <v>2302</v>
      </c>
      <c r="E462" s="835" t="s">
        <v>1465</v>
      </c>
      <c r="F462" s="833" t="s">
        <v>1449</v>
      </c>
      <c r="G462" s="833" t="s">
        <v>1511</v>
      </c>
      <c r="H462" s="833" t="s">
        <v>574</v>
      </c>
      <c r="I462" s="833" t="s">
        <v>1512</v>
      </c>
      <c r="J462" s="833" t="s">
        <v>1305</v>
      </c>
      <c r="K462" s="833" t="s">
        <v>1513</v>
      </c>
      <c r="L462" s="836">
        <v>153.65</v>
      </c>
      <c r="M462" s="836">
        <v>307.3</v>
      </c>
      <c r="N462" s="833">
        <v>2</v>
      </c>
      <c r="O462" s="837">
        <v>1.5</v>
      </c>
      <c r="P462" s="836">
        <v>307.3</v>
      </c>
      <c r="Q462" s="838">
        <v>1</v>
      </c>
      <c r="R462" s="833">
        <v>2</v>
      </c>
      <c r="S462" s="838">
        <v>1</v>
      </c>
      <c r="T462" s="837">
        <v>1.5</v>
      </c>
      <c r="U462" s="839">
        <v>1</v>
      </c>
    </row>
    <row r="463" spans="1:21" ht="14.45" customHeight="1" x14ac:dyDescent="0.2">
      <c r="A463" s="832">
        <v>25</v>
      </c>
      <c r="B463" s="833" t="s">
        <v>1448</v>
      </c>
      <c r="C463" s="833" t="s">
        <v>1453</v>
      </c>
      <c r="D463" s="834" t="s">
        <v>2302</v>
      </c>
      <c r="E463" s="835" t="s">
        <v>1465</v>
      </c>
      <c r="F463" s="833" t="s">
        <v>1449</v>
      </c>
      <c r="G463" s="833" t="s">
        <v>1511</v>
      </c>
      <c r="H463" s="833" t="s">
        <v>574</v>
      </c>
      <c r="I463" s="833" t="s">
        <v>2038</v>
      </c>
      <c r="J463" s="833" t="s">
        <v>1305</v>
      </c>
      <c r="K463" s="833" t="s">
        <v>1798</v>
      </c>
      <c r="L463" s="836">
        <v>134.44999999999999</v>
      </c>
      <c r="M463" s="836">
        <v>134.44999999999999</v>
      </c>
      <c r="N463" s="833">
        <v>1</v>
      </c>
      <c r="O463" s="837">
        <v>1</v>
      </c>
      <c r="P463" s="836">
        <v>134.44999999999999</v>
      </c>
      <c r="Q463" s="838">
        <v>1</v>
      </c>
      <c r="R463" s="833">
        <v>1</v>
      </c>
      <c r="S463" s="838">
        <v>1</v>
      </c>
      <c r="T463" s="837">
        <v>1</v>
      </c>
      <c r="U463" s="839">
        <v>1</v>
      </c>
    </row>
    <row r="464" spans="1:21" ht="14.45" customHeight="1" x14ac:dyDescent="0.2">
      <c r="A464" s="832">
        <v>25</v>
      </c>
      <c r="B464" s="833" t="s">
        <v>1448</v>
      </c>
      <c r="C464" s="833" t="s">
        <v>1453</v>
      </c>
      <c r="D464" s="834" t="s">
        <v>2302</v>
      </c>
      <c r="E464" s="835" t="s">
        <v>1465</v>
      </c>
      <c r="F464" s="833" t="s">
        <v>1449</v>
      </c>
      <c r="G464" s="833" t="s">
        <v>1735</v>
      </c>
      <c r="H464" s="833" t="s">
        <v>611</v>
      </c>
      <c r="I464" s="833" t="s">
        <v>2039</v>
      </c>
      <c r="J464" s="833" t="s">
        <v>660</v>
      </c>
      <c r="K464" s="833" t="s">
        <v>1991</v>
      </c>
      <c r="L464" s="836">
        <v>264</v>
      </c>
      <c r="M464" s="836">
        <v>264</v>
      </c>
      <c r="N464" s="833">
        <v>1</v>
      </c>
      <c r="O464" s="837">
        <v>0.5</v>
      </c>
      <c r="P464" s="836">
        <v>264</v>
      </c>
      <c r="Q464" s="838">
        <v>1</v>
      </c>
      <c r="R464" s="833">
        <v>1</v>
      </c>
      <c r="S464" s="838">
        <v>1</v>
      </c>
      <c r="T464" s="837">
        <v>0.5</v>
      </c>
      <c r="U464" s="839">
        <v>1</v>
      </c>
    </row>
    <row r="465" spans="1:21" ht="14.45" customHeight="1" x14ac:dyDescent="0.2">
      <c r="A465" s="832">
        <v>25</v>
      </c>
      <c r="B465" s="833" t="s">
        <v>1448</v>
      </c>
      <c r="C465" s="833" t="s">
        <v>1453</v>
      </c>
      <c r="D465" s="834" t="s">
        <v>2302</v>
      </c>
      <c r="E465" s="835" t="s">
        <v>1465</v>
      </c>
      <c r="F465" s="833" t="s">
        <v>1449</v>
      </c>
      <c r="G465" s="833" t="s">
        <v>2040</v>
      </c>
      <c r="H465" s="833" t="s">
        <v>574</v>
      </c>
      <c r="I465" s="833" t="s">
        <v>2041</v>
      </c>
      <c r="J465" s="833" t="s">
        <v>2042</v>
      </c>
      <c r="K465" s="833" t="s">
        <v>2043</v>
      </c>
      <c r="L465" s="836">
        <v>0</v>
      </c>
      <c r="M465" s="836">
        <v>0</v>
      </c>
      <c r="N465" s="833">
        <v>1</v>
      </c>
      <c r="O465" s="837">
        <v>1</v>
      </c>
      <c r="P465" s="836"/>
      <c r="Q465" s="838"/>
      <c r="R465" s="833"/>
      <c r="S465" s="838">
        <v>0</v>
      </c>
      <c r="T465" s="837"/>
      <c r="U465" s="839">
        <v>0</v>
      </c>
    </row>
    <row r="466" spans="1:21" ht="14.45" customHeight="1" x14ac:dyDescent="0.2">
      <c r="A466" s="832">
        <v>25</v>
      </c>
      <c r="B466" s="833" t="s">
        <v>1448</v>
      </c>
      <c r="C466" s="833" t="s">
        <v>1453</v>
      </c>
      <c r="D466" s="834" t="s">
        <v>2302</v>
      </c>
      <c r="E466" s="835" t="s">
        <v>1465</v>
      </c>
      <c r="F466" s="833" t="s">
        <v>1449</v>
      </c>
      <c r="G466" s="833" t="s">
        <v>2044</v>
      </c>
      <c r="H466" s="833" t="s">
        <v>574</v>
      </c>
      <c r="I466" s="833" t="s">
        <v>2045</v>
      </c>
      <c r="J466" s="833" t="s">
        <v>677</v>
      </c>
      <c r="K466" s="833" t="s">
        <v>2046</v>
      </c>
      <c r="L466" s="836">
        <v>656.81</v>
      </c>
      <c r="M466" s="836">
        <v>656.81</v>
      </c>
      <c r="N466" s="833">
        <v>1</v>
      </c>
      <c r="O466" s="837">
        <v>1</v>
      </c>
      <c r="P466" s="836">
        <v>656.81</v>
      </c>
      <c r="Q466" s="838">
        <v>1</v>
      </c>
      <c r="R466" s="833">
        <v>1</v>
      </c>
      <c r="S466" s="838">
        <v>1</v>
      </c>
      <c r="T466" s="837">
        <v>1</v>
      </c>
      <c r="U466" s="839">
        <v>1</v>
      </c>
    </row>
    <row r="467" spans="1:21" ht="14.45" customHeight="1" x14ac:dyDescent="0.2">
      <c r="A467" s="832">
        <v>25</v>
      </c>
      <c r="B467" s="833" t="s">
        <v>1448</v>
      </c>
      <c r="C467" s="833" t="s">
        <v>1453</v>
      </c>
      <c r="D467" s="834" t="s">
        <v>2302</v>
      </c>
      <c r="E467" s="835" t="s">
        <v>1465</v>
      </c>
      <c r="F467" s="833" t="s">
        <v>1449</v>
      </c>
      <c r="G467" s="833" t="s">
        <v>1658</v>
      </c>
      <c r="H467" s="833" t="s">
        <v>574</v>
      </c>
      <c r="I467" s="833" t="s">
        <v>1955</v>
      </c>
      <c r="J467" s="833" t="s">
        <v>1956</v>
      </c>
      <c r="K467" s="833" t="s">
        <v>1957</v>
      </c>
      <c r="L467" s="836">
        <v>52.87</v>
      </c>
      <c r="M467" s="836">
        <v>52.87</v>
      </c>
      <c r="N467" s="833">
        <v>1</v>
      </c>
      <c r="O467" s="837">
        <v>1</v>
      </c>
      <c r="P467" s="836"/>
      <c r="Q467" s="838">
        <v>0</v>
      </c>
      <c r="R467" s="833"/>
      <c r="S467" s="838">
        <v>0</v>
      </c>
      <c r="T467" s="837"/>
      <c r="U467" s="839">
        <v>0</v>
      </c>
    </row>
    <row r="468" spans="1:21" ht="14.45" customHeight="1" x14ac:dyDescent="0.2">
      <c r="A468" s="832">
        <v>25</v>
      </c>
      <c r="B468" s="833" t="s">
        <v>1448</v>
      </c>
      <c r="C468" s="833" t="s">
        <v>1453</v>
      </c>
      <c r="D468" s="834" t="s">
        <v>2302</v>
      </c>
      <c r="E468" s="835" t="s">
        <v>1465</v>
      </c>
      <c r="F468" s="833" t="s">
        <v>1449</v>
      </c>
      <c r="G468" s="833" t="s">
        <v>1914</v>
      </c>
      <c r="H468" s="833" t="s">
        <v>574</v>
      </c>
      <c r="I468" s="833" t="s">
        <v>2047</v>
      </c>
      <c r="J468" s="833" t="s">
        <v>1916</v>
      </c>
      <c r="K468" s="833" t="s">
        <v>2048</v>
      </c>
      <c r="L468" s="836">
        <v>159.16999999999999</v>
      </c>
      <c r="M468" s="836">
        <v>159.16999999999999</v>
      </c>
      <c r="N468" s="833">
        <v>1</v>
      </c>
      <c r="O468" s="837">
        <v>1</v>
      </c>
      <c r="P468" s="836">
        <v>159.16999999999999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5" customHeight="1" x14ac:dyDescent="0.2">
      <c r="A469" s="832">
        <v>25</v>
      </c>
      <c r="B469" s="833" t="s">
        <v>1448</v>
      </c>
      <c r="C469" s="833" t="s">
        <v>1453</v>
      </c>
      <c r="D469" s="834" t="s">
        <v>2302</v>
      </c>
      <c r="E469" s="835" t="s">
        <v>1465</v>
      </c>
      <c r="F469" s="833" t="s">
        <v>1449</v>
      </c>
      <c r="G469" s="833" t="s">
        <v>1530</v>
      </c>
      <c r="H469" s="833" t="s">
        <v>611</v>
      </c>
      <c r="I469" s="833" t="s">
        <v>1350</v>
      </c>
      <c r="J469" s="833" t="s">
        <v>1351</v>
      </c>
      <c r="K469" s="833" t="s">
        <v>1352</v>
      </c>
      <c r="L469" s="836">
        <v>3231.81</v>
      </c>
      <c r="M469" s="836">
        <v>3231.81</v>
      </c>
      <c r="N469" s="833">
        <v>1</v>
      </c>
      <c r="O469" s="837">
        <v>1</v>
      </c>
      <c r="P469" s="836">
        <v>3231.81</v>
      </c>
      <c r="Q469" s="838">
        <v>1</v>
      </c>
      <c r="R469" s="833">
        <v>1</v>
      </c>
      <c r="S469" s="838">
        <v>1</v>
      </c>
      <c r="T469" s="837">
        <v>1</v>
      </c>
      <c r="U469" s="839">
        <v>1</v>
      </c>
    </row>
    <row r="470" spans="1:21" ht="14.45" customHeight="1" x14ac:dyDescent="0.2">
      <c r="A470" s="832">
        <v>25</v>
      </c>
      <c r="B470" s="833" t="s">
        <v>1448</v>
      </c>
      <c r="C470" s="833" t="s">
        <v>1453</v>
      </c>
      <c r="D470" s="834" t="s">
        <v>2302</v>
      </c>
      <c r="E470" s="835" t="s">
        <v>1465</v>
      </c>
      <c r="F470" s="833" t="s">
        <v>1449</v>
      </c>
      <c r="G470" s="833" t="s">
        <v>1680</v>
      </c>
      <c r="H470" s="833" t="s">
        <v>574</v>
      </c>
      <c r="I470" s="833" t="s">
        <v>1681</v>
      </c>
      <c r="J470" s="833" t="s">
        <v>1682</v>
      </c>
      <c r="K470" s="833" t="s">
        <v>1683</v>
      </c>
      <c r="L470" s="836">
        <v>121.07</v>
      </c>
      <c r="M470" s="836">
        <v>363.21</v>
      </c>
      <c r="N470" s="833">
        <v>3</v>
      </c>
      <c r="O470" s="837">
        <v>2.5</v>
      </c>
      <c r="P470" s="836"/>
      <c r="Q470" s="838">
        <v>0</v>
      </c>
      <c r="R470" s="833"/>
      <c r="S470" s="838">
        <v>0</v>
      </c>
      <c r="T470" s="837"/>
      <c r="U470" s="839">
        <v>0</v>
      </c>
    </row>
    <row r="471" spans="1:21" ht="14.45" customHeight="1" x14ac:dyDescent="0.2">
      <c r="A471" s="832">
        <v>25</v>
      </c>
      <c r="B471" s="833" t="s">
        <v>1448</v>
      </c>
      <c r="C471" s="833" t="s">
        <v>1453</v>
      </c>
      <c r="D471" s="834" t="s">
        <v>2302</v>
      </c>
      <c r="E471" s="835" t="s">
        <v>1465</v>
      </c>
      <c r="F471" s="833" t="s">
        <v>1449</v>
      </c>
      <c r="G471" s="833" t="s">
        <v>2049</v>
      </c>
      <c r="H471" s="833" t="s">
        <v>574</v>
      </c>
      <c r="I471" s="833" t="s">
        <v>2050</v>
      </c>
      <c r="J471" s="833" t="s">
        <v>2051</v>
      </c>
      <c r="K471" s="833" t="s">
        <v>2052</v>
      </c>
      <c r="L471" s="836">
        <v>159.71</v>
      </c>
      <c r="M471" s="836">
        <v>159.71</v>
      </c>
      <c r="N471" s="833">
        <v>1</v>
      </c>
      <c r="O471" s="837">
        <v>1</v>
      </c>
      <c r="P471" s="836"/>
      <c r="Q471" s="838">
        <v>0</v>
      </c>
      <c r="R471" s="833"/>
      <c r="S471" s="838">
        <v>0</v>
      </c>
      <c r="T471" s="837"/>
      <c r="U471" s="839">
        <v>0</v>
      </c>
    </row>
    <row r="472" spans="1:21" ht="14.45" customHeight="1" x14ac:dyDescent="0.2">
      <c r="A472" s="832">
        <v>25</v>
      </c>
      <c r="B472" s="833" t="s">
        <v>1448</v>
      </c>
      <c r="C472" s="833" t="s">
        <v>1453</v>
      </c>
      <c r="D472" s="834" t="s">
        <v>2302</v>
      </c>
      <c r="E472" s="835" t="s">
        <v>1465</v>
      </c>
      <c r="F472" s="833" t="s">
        <v>1449</v>
      </c>
      <c r="G472" s="833" t="s">
        <v>1549</v>
      </c>
      <c r="H472" s="833" t="s">
        <v>574</v>
      </c>
      <c r="I472" s="833" t="s">
        <v>1550</v>
      </c>
      <c r="J472" s="833" t="s">
        <v>1551</v>
      </c>
      <c r="K472" s="833" t="s">
        <v>1552</v>
      </c>
      <c r="L472" s="836">
        <v>159.71</v>
      </c>
      <c r="M472" s="836">
        <v>638.84</v>
      </c>
      <c r="N472" s="833">
        <v>4</v>
      </c>
      <c r="O472" s="837">
        <v>2.5</v>
      </c>
      <c r="P472" s="836">
        <v>479.13</v>
      </c>
      <c r="Q472" s="838">
        <v>0.75</v>
      </c>
      <c r="R472" s="833">
        <v>3</v>
      </c>
      <c r="S472" s="838">
        <v>0.75</v>
      </c>
      <c r="T472" s="837">
        <v>1.5</v>
      </c>
      <c r="U472" s="839">
        <v>0.6</v>
      </c>
    </row>
    <row r="473" spans="1:21" ht="14.45" customHeight="1" x14ac:dyDescent="0.2">
      <c r="A473" s="832">
        <v>25</v>
      </c>
      <c r="B473" s="833" t="s">
        <v>1448</v>
      </c>
      <c r="C473" s="833" t="s">
        <v>1453</v>
      </c>
      <c r="D473" s="834" t="s">
        <v>2302</v>
      </c>
      <c r="E473" s="835" t="s">
        <v>1465</v>
      </c>
      <c r="F473" s="833" t="s">
        <v>1449</v>
      </c>
      <c r="G473" s="833" t="s">
        <v>1549</v>
      </c>
      <c r="H473" s="833" t="s">
        <v>574</v>
      </c>
      <c r="I473" s="833" t="s">
        <v>2053</v>
      </c>
      <c r="J473" s="833" t="s">
        <v>1551</v>
      </c>
      <c r="K473" s="833" t="s">
        <v>2054</v>
      </c>
      <c r="L473" s="836">
        <v>0</v>
      </c>
      <c r="M473" s="836">
        <v>0</v>
      </c>
      <c r="N473" s="833">
        <v>2</v>
      </c>
      <c r="O473" s="837">
        <v>1.5</v>
      </c>
      <c r="P473" s="836">
        <v>0</v>
      </c>
      <c r="Q473" s="838"/>
      <c r="R473" s="833">
        <v>1</v>
      </c>
      <c r="S473" s="838">
        <v>0.5</v>
      </c>
      <c r="T473" s="837">
        <v>0.5</v>
      </c>
      <c r="U473" s="839">
        <v>0.33333333333333331</v>
      </c>
    </row>
    <row r="474" spans="1:21" ht="14.45" customHeight="1" x14ac:dyDescent="0.2">
      <c r="A474" s="832">
        <v>25</v>
      </c>
      <c r="B474" s="833" t="s">
        <v>1448</v>
      </c>
      <c r="C474" s="833" t="s">
        <v>1453</v>
      </c>
      <c r="D474" s="834" t="s">
        <v>2302</v>
      </c>
      <c r="E474" s="835" t="s">
        <v>1465</v>
      </c>
      <c r="F474" s="833" t="s">
        <v>1449</v>
      </c>
      <c r="G474" s="833" t="s">
        <v>1519</v>
      </c>
      <c r="H474" s="833" t="s">
        <v>574</v>
      </c>
      <c r="I474" s="833" t="s">
        <v>1520</v>
      </c>
      <c r="J474" s="833" t="s">
        <v>1054</v>
      </c>
      <c r="K474" s="833" t="s">
        <v>1521</v>
      </c>
      <c r="L474" s="836">
        <v>42.14</v>
      </c>
      <c r="M474" s="836">
        <v>42.14</v>
      </c>
      <c r="N474" s="833">
        <v>1</v>
      </c>
      <c r="O474" s="837">
        <v>0.5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5" customHeight="1" x14ac:dyDescent="0.2">
      <c r="A475" s="832">
        <v>25</v>
      </c>
      <c r="B475" s="833" t="s">
        <v>1448</v>
      </c>
      <c r="C475" s="833" t="s">
        <v>1453</v>
      </c>
      <c r="D475" s="834" t="s">
        <v>2302</v>
      </c>
      <c r="E475" s="835" t="s">
        <v>1465</v>
      </c>
      <c r="F475" s="833" t="s">
        <v>1449</v>
      </c>
      <c r="G475" s="833" t="s">
        <v>1558</v>
      </c>
      <c r="H475" s="833" t="s">
        <v>574</v>
      </c>
      <c r="I475" s="833" t="s">
        <v>1559</v>
      </c>
      <c r="J475" s="833" t="s">
        <v>1560</v>
      </c>
      <c r="K475" s="833" t="s">
        <v>1561</v>
      </c>
      <c r="L475" s="836">
        <v>19.579999999999998</v>
      </c>
      <c r="M475" s="836">
        <v>117.47999999999999</v>
      </c>
      <c r="N475" s="833">
        <v>6</v>
      </c>
      <c r="O475" s="837">
        <v>3.5</v>
      </c>
      <c r="P475" s="836">
        <v>39.159999999999997</v>
      </c>
      <c r="Q475" s="838">
        <v>0.33333333333333331</v>
      </c>
      <c r="R475" s="833">
        <v>2</v>
      </c>
      <c r="S475" s="838">
        <v>0.33333333333333331</v>
      </c>
      <c r="T475" s="837">
        <v>1</v>
      </c>
      <c r="U475" s="839">
        <v>0.2857142857142857</v>
      </c>
    </row>
    <row r="476" spans="1:21" ht="14.45" customHeight="1" x14ac:dyDescent="0.2">
      <c r="A476" s="832">
        <v>25</v>
      </c>
      <c r="B476" s="833" t="s">
        <v>1448</v>
      </c>
      <c r="C476" s="833" t="s">
        <v>1453</v>
      </c>
      <c r="D476" s="834" t="s">
        <v>2302</v>
      </c>
      <c r="E476" s="835" t="s">
        <v>1465</v>
      </c>
      <c r="F476" s="833" t="s">
        <v>1449</v>
      </c>
      <c r="G476" s="833" t="s">
        <v>1558</v>
      </c>
      <c r="H476" s="833" t="s">
        <v>574</v>
      </c>
      <c r="I476" s="833" t="s">
        <v>2055</v>
      </c>
      <c r="J476" s="833" t="s">
        <v>1560</v>
      </c>
      <c r="K476" s="833" t="s">
        <v>2056</v>
      </c>
      <c r="L476" s="836">
        <v>76.180000000000007</v>
      </c>
      <c r="M476" s="836">
        <v>76.180000000000007</v>
      </c>
      <c r="N476" s="833">
        <v>1</v>
      </c>
      <c r="O476" s="837">
        <v>1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25</v>
      </c>
      <c r="B477" s="833" t="s">
        <v>1448</v>
      </c>
      <c r="C477" s="833" t="s">
        <v>1453</v>
      </c>
      <c r="D477" s="834" t="s">
        <v>2302</v>
      </c>
      <c r="E477" s="835" t="s">
        <v>1465</v>
      </c>
      <c r="F477" s="833" t="s">
        <v>1449</v>
      </c>
      <c r="G477" s="833" t="s">
        <v>1503</v>
      </c>
      <c r="H477" s="833" t="s">
        <v>574</v>
      </c>
      <c r="I477" s="833" t="s">
        <v>1504</v>
      </c>
      <c r="J477" s="833" t="s">
        <v>1505</v>
      </c>
      <c r="K477" s="833" t="s">
        <v>1506</v>
      </c>
      <c r="L477" s="836">
        <v>132.97999999999999</v>
      </c>
      <c r="M477" s="836">
        <v>5186.2199999999993</v>
      </c>
      <c r="N477" s="833">
        <v>39</v>
      </c>
      <c r="O477" s="837">
        <v>21</v>
      </c>
      <c r="P477" s="836">
        <v>3058.54</v>
      </c>
      <c r="Q477" s="838">
        <v>0.58974358974358976</v>
      </c>
      <c r="R477" s="833">
        <v>23</v>
      </c>
      <c r="S477" s="838">
        <v>0.58974358974358976</v>
      </c>
      <c r="T477" s="837">
        <v>13.5</v>
      </c>
      <c r="U477" s="839">
        <v>0.6428571428571429</v>
      </c>
    </row>
    <row r="478" spans="1:21" ht="14.45" customHeight="1" x14ac:dyDescent="0.2">
      <c r="A478" s="832">
        <v>25</v>
      </c>
      <c r="B478" s="833" t="s">
        <v>1448</v>
      </c>
      <c r="C478" s="833" t="s">
        <v>1453</v>
      </c>
      <c r="D478" s="834" t="s">
        <v>2302</v>
      </c>
      <c r="E478" s="835" t="s">
        <v>1465</v>
      </c>
      <c r="F478" s="833" t="s">
        <v>1449</v>
      </c>
      <c r="G478" s="833" t="s">
        <v>1562</v>
      </c>
      <c r="H478" s="833" t="s">
        <v>574</v>
      </c>
      <c r="I478" s="833" t="s">
        <v>1563</v>
      </c>
      <c r="J478" s="833" t="s">
        <v>1564</v>
      </c>
      <c r="K478" s="833" t="s">
        <v>1565</v>
      </c>
      <c r="L478" s="836">
        <v>49.37</v>
      </c>
      <c r="M478" s="836">
        <v>49.37</v>
      </c>
      <c r="N478" s="833">
        <v>1</v>
      </c>
      <c r="O478" s="837">
        <v>1</v>
      </c>
      <c r="P478" s="836">
        <v>49.37</v>
      </c>
      <c r="Q478" s="838">
        <v>1</v>
      </c>
      <c r="R478" s="833">
        <v>1</v>
      </c>
      <c r="S478" s="838">
        <v>1</v>
      </c>
      <c r="T478" s="837">
        <v>1</v>
      </c>
      <c r="U478" s="839">
        <v>1</v>
      </c>
    </row>
    <row r="479" spans="1:21" ht="14.45" customHeight="1" x14ac:dyDescent="0.2">
      <c r="A479" s="832">
        <v>25</v>
      </c>
      <c r="B479" s="833" t="s">
        <v>1448</v>
      </c>
      <c r="C479" s="833" t="s">
        <v>1453</v>
      </c>
      <c r="D479" s="834" t="s">
        <v>2302</v>
      </c>
      <c r="E479" s="835" t="s">
        <v>1465</v>
      </c>
      <c r="F479" s="833" t="s">
        <v>1449</v>
      </c>
      <c r="G479" s="833" t="s">
        <v>2057</v>
      </c>
      <c r="H479" s="833" t="s">
        <v>611</v>
      </c>
      <c r="I479" s="833" t="s">
        <v>2058</v>
      </c>
      <c r="J479" s="833" t="s">
        <v>2059</v>
      </c>
      <c r="K479" s="833" t="s">
        <v>2060</v>
      </c>
      <c r="L479" s="836">
        <v>39.549999999999997</v>
      </c>
      <c r="M479" s="836">
        <v>39.549999999999997</v>
      </c>
      <c r="N479" s="833">
        <v>1</v>
      </c>
      <c r="O479" s="837">
        <v>1</v>
      </c>
      <c r="P479" s="836"/>
      <c r="Q479" s="838">
        <v>0</v>
      </c>
      <c r="R479" s="833"/>
      <c r="S479" s="838">
        <v>0</v>
      </c>
      <c r="T479" s="837"/>
      <c r="U479" s="839">
        <v>0</v>
      </c>
    </row>
    <row r="480" spans="1:21" ht="14.45" customHeight="1" x14ac:dyDescent="0.2">
      <c r="A480" s="832">
        <v>25</v>
      </c>
      <c r="B480" s="833" t="s">
        <v>1448</v>
      </c>
      <c r="C480" s="833" t="s">
        <v>1453</v>
      </c>
      <c r="D480" s="834" t="s">
        <v>2302</v>
      </c>
      <c r="E480" s="835" t="s">
        <v>1465</v>
      </c>
      <c r="F480" s="833" t="s">
        <v>1449</v>
      </c>
      <c r="G480" s="833" t="s">
        <v>1578</v>
      </c>
      <c r="H480" s="833" t="s">
        <v>574</v>
      </c>
      <c r="I480" s="833" t="s">
        <v>1579</v>
      </c>
      <c r="J480" s="833" t="s">
        <v>1052</v>
      </c>
      <c r="K480" s="833" t="s">
        <v>1580</v>
      </c>
      <c r="L480" s="836">
        <v>34.19</v>
      </c>
      <c r="M480" s="836">
        <v>68.38</v>
      </c>
      <c r="N480" s="833">
        <v>2</v>
      </c>
      <c r="O480" s="837">
        <v>0.5</v>
      </c>
      <c r="P480" s="836"/>
      <c r="Q480" s="838">
        <v>0</v>
      </c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25</v>
      </c>
      <c r="B481" s="833" t="s">
        <v>1448</v>
      </c>
      <c r="C481" s="833" t="s">
        <v>1453</v>
      </c>
      <c r="D481" s="834" t="s">
        <v>2302</v>
      </c>
      <c r="E481" s="835" t="s">
        <v>1465</v>
      </c>
      <c r="F481" s="833" t="s">
        <v>1449</v>
      </c>
      <c r="G481" s="833" t="s">
        <v>1581</v>
      </c>
      <c r="H481" s="833" t="s">
        <v>611</v>
      </c>
      <c r="I481" s="833" t="s">
        <v>1414</v>
      </c>
      <c r="J481" s="833" t="s">
        <v>1415</v>
      </c>
      <c r="K481" s="833" t="s">
        <v>1416</v>
      </c>
      <c r="L481" s="836">
        <v>141.25</v>
      </c>
      <c r="M481" s="836">
        <v>282.5</v>
      </c>
      <c r="N481" s="833">
        <v>2</v>
      </c>
      <c r="O481" s="837">
        <v>2</v>
      </c>
      <c r="P481" s="836">
        <v>282.5</v>
      </c>
      <c r="Q481" s="838">
        <v>1</v>
      </c>
      <c r="R481" s="833">
        <v>2</v>
      </c>
      <c r="S481" s="838">
        <v>1</v>
      </c>
      <c r="T481" s="837">
        <v>2</v>
      </c>
      <c r="U481" s="839">
        <v>1</v>
      </c>
    </row>
    <row r="482" spans="1:21" ht="14.45" customHeight="1" x14ac:dyDescent="0.2">
      <c r="A482" s="832">
        <v>25</v>
      </c>
      <c r="B482" s="833" t="s">
        <v>1448</v>
      </c>
      <c r="C482" s="833" t="s">
        <v>1453</v>
      </c>
      <c r="D482" s="834" t="s">
        <v>2302</v>
      </c>
      <c r="E482" s="835" t="s">
        <v>1465</v>
      </c>
      <c r="F482" s="833" t="s">
        <v>1449</v>
      </c>
      <c r="G482" s="833" t="s">
        <v>1585</v>
      </c>
      <c r="H482" s="833" t="s">
        <v>611</v>
      </c>
      <c r="I482" s="833" t="s">
        <v>1238</v>
      </c>
      <c r="J482" s="833" t="s">
        <v>729</v>
      </c>
      <c r="K482" s="833" t="s">
        <v>1239</v>
      </c>
      <c r="L482" s="836">
        <v>490.89</v>
      </c>
      <c r="M482" s="836">
        <v>490.89</v>
      </c>
      <c r="N482" s="833">
        <v>1</v>
      </c>
      <c r="O482" s="837">
        <v>1</v>
      </c>
      <c r="P482" s="836"/>
      <c r="Q482" s="838">
        <v>0</v>
      </c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25</v>
      </c>
      <c r="B483" s="833" t="s">
        <v>1448</v>
      </c>
      <c r="C483" s="833" t="s">
        <v>1453</v>
      </c>
      <c r="D483" s="834" t="s">
        <v>2302</v>
      </c>
      <c r="E483" s="835" t="s">
        <v>1465</v>
      </c>
      <c r="F483" s="833" t="s">
        <v>1449</v>
      </c>
      <c r="G483" s="833" t="s">
        <v>1586</v>
      </c>
      <c r="H483" s="833" t="s">
        <v>574</v>
      </c>
      <c r="I483" s="833" t="s">
        <v>1587</v>
      </c>
      <c r="J483" s="833" t="s">
        <v>644</v>
      </c>
      <c r="K483" s="833" t="s">
        <v>1588</v>
      </c>
      <c r="L483" s="836">
        <v>17.62</v>
      </c>
      <c r="M483" s="836">
        <v>17.62</v>
      </c>
      <c r="N483" s="833">
        <v>1</v>
      </c>
      <c r="O483" s="837">
        <v>0.5</v>
      </c>
      <c r="P483" s="836">
        <v>17.62</v>
      </c>
      <c r="Q483" s="838">
        <v>1</v>
      </c>
      <c r="R483" s="833">
        <v>1</v>
      </c>
      <c r="S483" s="838">
        <v>1</v>
      </c>
      <c r="T483" s="837">
        <v>0.5</v>
      </c>
      <c r="U483" s="839">
        <v>1</v>
      </c>
    </row>
    <row r="484" spans="1:21" ht="14.45" customHeight="1" x14ac:dyDescent="0.2">
      <c r="A484" s="832">
        <v>25</v>
      </c>
      <c r="B484" s="833" t="s">
        <v>1448</v>
      </c>
      <c r="C484" s="833" t="s">
        <v>1453</v>
      </c>
      <c r="D484" s="834" t="s">
        <v>2302</v>
      </c>
      <c r="E484" s="835" t="s">
        <v>1465</v>
      </c>
      <c r="F484" s="833" t="s">
        <v>1449</v>
      </c>
      <c r="G484" s="833" t="s">
        <v>1586</v>
      </c>
      <c r="H484" s="833" t="s">
        <v>574</v>
      </c>
      <c r="I484" s="833" t="s">
        <v>1589</v>
      </c>
      <c r="J484" s="833" t="s">
        <v>644</v>
      </c>
      <c r="K484" s="833" t="s">
        <v>1590</v>
      </c>
      <c r="L484" s="836">
        <v>35.25</v>
      </c>
      <c r="M484" s="836">
        <v>35.25</v>
      </c>
      <c r="N484" s="833">
        <v>1</v>
      </c>
      <c r="O484" s="837">
        <v>0.5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25</v>
      </c>
      <c r="B485" s="833" t="s">
        <v>1448</v>
      </c>
      <c r="C485" s="833" t="s">
        <v>1453</v>
      </c>
      <c r="D485" s="834" t="s">
        <v>2302</v>
      </c>
      <c r="E485" s="835" t="s">
        <v>1465</v>
      </c>
      <c r="F485" s="833" t="s">
        <v>1449</v>
      </c>
      <c r="G485" s="833" t="s">
        <v>1586</v>
      </c>
      <c r="H485" s="833" t="s">
        <v>574</v>
      </c>
      <c r="I485" s="833" t="s">
        <v>1810</v>
      </c>
      <c r="J485" s="833" t="s">
        <v>847</v>
      </c>
      <c r="K485" s="833" t="s">
        <v>1811</v>
      </c>
      <c r="L485" s="836">
        <v>35.25</v>
      </c>
      <c r="M485" s="836">
        <v>35.25</v>
      </c>
      <c r="N485" s="833">
        <v>1</v>
      </c>
      <c r="O485" s="837">
        <v>1</v>
      </c>
      <c r="P485" s="836"/>
      <c r="Q485" s="838">
        <v>0</v>
      </c>
      <c r="R485" s="833"/>
      <c r="S485" s="838">
        <v>0</v>
      </c>
      <c r="T485" s="837"/>
      <c r="U485" s="839">
        <v>0</v>
      </c>
    </row>
    <row r="486" spans="1:21" ht="14.45" customHeight="1" x14ac:dyDescent="0.2">
      <c r="A486" s="832">
        <v>25</v>
      </c>
      <c r="B486" s="833" t="s">
        <v>1448</v>
      </c>
      <c r="C486" s="833" t="s">
        <v>1453</v>
      </c>
      <c r="D486" s="834" t="s">
        <v>2302</v>
      </c>
      <c r="E486" s="835" t="s">
        <v>1465</v>
      </c>
      <c r="F486" s="833" t="s">
        <v>1449</v>
      </c>
      <c r="G486" s="833" t="s">
        <v>1586</v>
      </c>
      <c r="H486" s="833" t="s">
        <v>574</v>
      </c>
      <c r="I486" s="833" t="s">
        <v>1591</v>
      </c>
      <c r="J486" s="833" t="s">
        <v>644</v>
      </c>
      <c r="K486" s="833" t="s">
        <v>1592</v>
      </c>
      <c r="L486" s="836">
        <v>17.62</v>
      </c>
      <c r="M486" s="836">
        <v>387.64000000000004</v>
      </c>
      <c r="N486" s="833">
        <v>22</v>
      </c>
      <c r="O486" s="837">
        <v>14.5</v>
      </c>
      <c r="P486" s="836">
        <v>211.44000000000003</v>
      </c>
      <c r="Q486" s="838">
        <v>0.54545454545454541</v>
      </c>
      <c r="R486" s="833">
        <v>12</v>
      </c>
      <c r="S486" s="838">
        <v>0.54545454545454541</v>
      </c>
      <c r="T486" s="837">
        <v>8</v>
      </c>
      <c r="U486" s="839">
        <v>0.55172413793103448</v>
      </c>
    </row>
    <row r="487" spans="1:21" ht="14.45" customHeight="1" x14ac:dyDescent="0.2">
      <c r="A487" s="832">
        <v>25</v>
      </c>
      <c r="B487" s="833" t="s">
        <v>1448</v>
      </c>
      <c r="C487" s="833" t="s">
        <v>1453</v>
      </c>
      <c r="D487" s="834" t="s">
        <v>2302</v>
      </c>
      <c r="E487" s="835" t="s">
        <v>1465</v>
      </c>
      <c r="F487" s="833" t="s">
        <v>1449</v>
      </c>
      <c r="G487" s="833" t="s">
        <v>1586</v>
      </c>
      <c r="H487" s="833" t="s">
        <v>574</v>
      </c>
      <c r="I487" s="833" t="s">
        <v>1832</v>
      </c>
      <c r="J487" s="833" t="s">
        <v>644</v>
      </c>
      <c r="K487" s="833" t="s">
        <v>1833</v>
      </c>
      <c r="L487" s="836">
        <v>17.62</v>
      </c>
      <c r="M487" s="836">
        <v>17.62</v>
      </c>
      <c r="N487" s="833">
        <v>1</v>
      </c>
      <c r="O487" s="837">
        <v>0.5</v>
      </c>
      <c r="P487" s="836">
        <v>17.62</v>
      </c>
      <c r="Q487" s="838">
        <v>1</v>
      </c>
      <c r="R487" s="833">
        <v>1</v>
      </c>
      <c r="S487" s="838">
        <v>1</v>
      </c>
      <c r="T487" s="837">
        <v>0.5</v>
      </c>
      <c r="U487" s="839">
        <v>1</v>
      </c>
    </row>
    <row r="488" spans="1:21" ht="14.45" customHeight="1" x14ac:dyDescent="0.2">
      <c r="A488" s="832">
        <v>25</v>
      </c>
      <c r="B488" s="833" t="s">
        <v>1448</v>
      </c>
      <c r="C488" s="833" t="s">
        <v>1453</v>
      </c>
      <c r="D488" s="834" t="s">
        <v>2302</v>
      </c>
      <c r="E488" s="835" t="s">
        <v>1465</v>
      </c>
      <c r="F488" s="833" t="s">
        <v>1449</v>
      </c>
      <c r="G488" s="833" t="s">
        <v>1507</v>
      </c>
      <c r="H488" s="833" t="s">
        <v>574</v>
      </c>
      <c r="I488" s="833" t="s">
        <v>1508</v>
      </c>
      <c r="J488" s="833" t="s">
        <v>746</v>
      </c>
      <c r="K488" s="833" t="s">
        <v>1509</v>
      </c>
      <c r="L488" s="836">
        <v>103.67</v>
      </c>
      <c r="M488" s="836">
        <v>207.34</v>
      </c>
      <c r="N488" s="833">
        <v>2</v>
      </c>
      <c r="O488" s="837">
        <v>1</v>
      </c>
      <c r="P488" s="836">
        <v>207.34</v>
      </c>
      <c r="Q488" s="838">
        <v>1</v>
      </c>
      <c r="R488" s="833">
        <v>2</v>
      </c>
      <c r="S488" s="838">
        <v>1</v>
      </c>
      <c r="T488" s="837">
        <v>1</v>
      </c>
      <c r="U488" s="839">
        <v>1</v>
      </c>
    </row>
    <row r="489" spans="1:21" ht="14.45" customHeight="1" x14ac:dyDescent="0.2">
      <c r="A489" s="832">
        <v>25</v>
      </c>
      <c r="B489" s="833" t="s">
        <v>1448</v>
      </c>
      <c r="C489" s="833" t="s">
        <v>1453</v>
      </c>
      <c r="D489" s="834" t="s">
        <v>2302</v>
      </c>
      <c r="E489" s="835" t="s">
        <v>1465</v>
      </c>
      <c r="F489" s="833" t="s">
        <v>1449</v>
      </c>
      <c r="G489" s="833" t="s">
        <v>1709</v>
      </c>
      <c r="H489" s="833" t="s">
        <v>574</v>
      </c>
      <c r="I489" s="833" t="s">
        <v>1710</v>
      </c>
      <c r="J489" s="833" t="s">
        <v>625</v>
      </c>
      <c r="K489" s="833" t="s">
        <v>1711</v>
      </c>
      <c r="L489" s="836">
        <v>127.91</v>
      </c>
      <c r="M489" s="836">
        <v>895.37</v>
      </c>
      <c r="N489" s="833">
        <v>7</v>
      </c>
      <c r="O489" s="837">
        <v>4</v>
      </c>
      <c r="P489" s="836">
        <v>383.73</v>
      </c>
      <c r="Q489" s="838">
        <v>0.4285714285714286</v>
      </c>
      <c r="R489" s="833">
        <v>3</v>
      </c>
      <c r="S489" s="838">
        <v>0.42857142857142855</v>
      </c>
      <c r="T489" s="837">
        <v>1.5</v>
      </c>
      <c r="U489" s="839">
        <v>0.375</v>
      </c>
    </row>
    <row r="490" spans="1:21" ht="14.45" customHeight="1" x14ac:dyDescent="0.2">
      <c r="A490" s="832">
        <v>25</v>
      </c>
      <c r="B490" s="833" t="s">
        <v>1448</v>
      </c>
      <c r="C490" s="833" t="s">
        <v>1453</v>
      </c>
      <c r="D490" s="834" t="s">
        <v>2302</v>
      </c>
      <c r="E490" s="835" t="s">
        <v>1465</v>
      </c>
      <c r="F490" s="833" t="s">
        <v>1449</v>
      </c>
      <c r="G490" s="833" t="s">
        <v>1510</v>
      </c>
      <c r="H490" s="833" t="s">
        <v>611</v>
      </c>
      <c r="I490" s="833" t="s">
        <v>1372</v>
      </c>
      <c r="J490" s="833" t="s">
        <v>850</v>
      </c>
      <c r="K490" s="833" t="s">
        <v>852</v>
      </c>
      <c r="L490" s="836">
        <v>0</v>
      </c>
      <c r="M490" s="836">
        <v>0</v>
      </c>
      <c r="N490" s="833">
        <v>9</v>
      </c>
      <c r="O490" s="837">
        <v>5.5</v>
      </c>
      <c r="P490" s="836">
        <v>0</v>
      </c>
      <c r="Q490" s="838"/>
      <c r="R490" s="833">
        <v>4</v>
      </c>
      <c r="S490" s="838">
        <v>0.44444444444444442</v>
      </c>
      <c r="T490" s="837">
        <v>2.5</v>
      </c>
      <c r="U490" s="839">
        <v>0.45454545454545453</v>
      </c>
    </row>
    <row r="491" spans="1:21" ht="14.45" customHeight="1" x14ac:dyDescent="0.2">
      <c r="A491" s="832">
        <v>25</v>
      </c>
      <c r="B491" s="833" t="s">
        <v>1448</v>
      </c>
      <c r="C491" s="833" t="s">
        <v>1453</v>
      </c>
      <c r="D491" s="834" t="s">
        <v>2302</v>
      </c>
      <c r="E491" s="835" t="s">
        <v>1465</v>
      </c>
      <c r="F491" s="833" t="s">
        <v>1449</v>
      </c>
      <c r="G491" s="833" t="s">
        <v>1526</v>
      </c>
      <c r="H491" s="833" t="s">
        <v>574</v>
      </c>
      <c r="I491" s="833" t="s">
        <v>2061</v>
      </c>
      <c r="J491" s="833" t="s">
        <v>1623</v>
      </c>
      <c r="K491" s="833" t="s">
        <v>2062</v>
      </c>
      <c r="L491" s="836">
        <v>31.32</v>
      </c>
      <c r="M491" s="836">
        <v>31.32</v>
      </c>
      <c r="N491" s="833">
        <v>1</v>
      </c>
      <c r="O491" s="837">
        <v>1</v>
      </c>
      <c r="P491" s="836">
        <v>31.32</v>
      </c>
      <c r="Q491" s="838">
        <v>1</v>
      </c>
      <c r="R491" s="833">
        <v>1</v>
      </c>
      <c r="S491" s="838">
        <v>1</v>
      </c>
      <c r="T491" s="837">
        <v>1</v>
      </c>
      <c r="U491" s="839">
        <v>1</v>
      </c>
    </row>
    <row r="492" spans="1:21" ht="14.45" customHeight="1" x14ac:dyDescent="0.2">
      <c r="A492" s="832">
        <v>25</v>
      </c>
      <c r="B492" s="833" t="s">
        <v>1448</v>
      </c>
      <c r="C492" s="833" t="s">
        <v>1453</v>
      </c>
      <c r="D492" s="834" t="s">
        <v>2302</v>
      </c>
      <c r="E492" s="835" t="s">
        <v>1465</v>
      </c>
      <c r="F492" s="833" t="s">
        <v>1449</v>
      </c>
      <c r="G492" s="833" t="s">
        <v>1526</v>
      </c>
      <c r="H492" s="833" t="s">
        <v>574</v>
      </c>
      <c r="I492" s="833" t="s">
        <v>1923</v>
      </c>
      <c r="J492" s="833" t="s">
        <v>1924</v>
      </c>
      <c r="K492" s="833" t="s">
        <v>1925</v>
      </c>
      <c r="L492" s="836">
        <v>300.68</v>
      </c>
      <c r="M492" s="836">
        <v>300.68</v>
      </c>
      <c r="N492" s="833">
        <v>1</v>
      </c>
      <c r="O492" s="837">
        <v>1</v>
      </c>
      <c r="P492" s="836">
        <v>300.68</v>
      </c>
      <c r="Q492" s="838">
        <v>1</v>
      </c>
      <c r="R492" s="833">
        <v>1</v>
      </c>
      <c r="S492" s="838">
        <v>1</v>
      </c>
      <c r="T492" s="837">
        <v>1</v>
      </c>
      <c r="U492" s="839">
        <v>1</v>
      </c>
    </row>
    <row r="493" spans="1:21" ht="14.45" customHeight="1" x14ac:dyDescent="0.2">
      <c r="A493" s="832">
        <v>25</v>
      </c>
      <c r="B493" s="833" t="s">
        <v>1448</v>
      </c>
      <c r="C493" s="833" t="s">
        <v>1453</v>
      </c>
      <c r="D493" s="834" t="s">
        <v>2302</v>
      </c>
      <c r="E493" s="835" t="s">
        <v>1465</v>
      </c>
      <c r="F493" s="833" t="s">
        <v>1449</v>
      </c>
      <c r="G493" s="833" t="s">
        <v>1625</v>
      </c>
      <c r="H493" s="833" t="s">
        <v>574</v>
      </c>
      <c r="I493" s="833" t="s">
        <v>1626</v>
      </c>
      <c r="J493" s="833" t="s">
        <v>1627</v>
      </c>
      <c r="K493" s="833" t="s">
        <v>819</v>
      </c>
      <c r="L493" s="836">
        <v>0</v>
      </c>
      <c r="M493" s="836">
        <v>0</v>
      </c>
      <c r="N493" s="833">
        <v>2</v>
      </c>
      <c r="O493" s="837">
        <v>0.5</v>
      </c>
      <c r="P493" s="836">
        <v>0</v>
      </c>
      <c r="Q493" s="838"/>
      <c r="R493" s="833">
        <v>2</v>
      </c>
      <c r="S493" s="838">
        <v>1</v>
      </c>
      <c r="T493" s="837">
        <v>0.5</v>
      </c>
      <c r="U493" s="839">
        <v>1</v>
      </c>
    </row>
    <row r="494" spans="1:21" ht="14.45" customHeight="1" x14ac:dyDescent="0.2">
      <c r="A494" s="832">
        <v>25</v>
      </c>
      <c r="B494" s="833" t="s">
        <v>1448</v>
      </c>
      <c r="C494" s="833" t="s">
        <v>1453</v>
      </c>
      <c r="D494" s="834" t="s">
        <v>2302</v>
      </c>
      <c r="E494" s="835" t="s">
        <v>1465</v>
      </c>
      <c r="F494" s="833" t="s">
        <v>1449</v>
      </c>
      <c r="G494" s="833" t="s">
        <v>1625</v>
      </c>
      <c r="H494" s="833" t="s">
        <v>574</v>
      </c>
      <c r="I494" s="833" t="s">
        <v>2029</v>
      </c>
      <c r="J494" s="833" t="s">
        <v>833</v>
      </c>
      <c r="K494" s="833" t="s">
        <v>2030</v>
      </c>
      <c r="L494" s="836">
        <v>0</v>
      </c>
      <c r="M494" s="836">
        <v>0</v>
      </c>
      <c r="N494" s="833">
        <v>1</v>
      </c>
      <c r="O494" s="837">
        <v>0.5</v>
      </c>
      <c r="P494" s="836">
        <v>0</v>
      </c>
      <c r="Q494" s="838"/>
      <c r="R494" s="833">
        <v>1</v>
      </c>
      <c r="S494" s="838">
        <v>1</v>
      </c>
      <c r="T494" s="837">
        <v>0.5</v>
      </c>
      <c r="U494" s="839">
        <v>1</v>
      </c>
    </row>
    <row r="495" spans="1:21" ht="14.45" customHeight="1" x14ac:dyDescent="0.2">
      <c r="A495" s="832">
        <v>25</v>
      </c>
      <c r="B495" s="833" t="s">
        <v>1448</v>
      </c>
      <c r="C495" s="833" t="s">
        <v>1453</v>
      </c>
      <c r="D495" s="834" t="s">
        <v>2302</v>
      </c>
      <c r="E495" s="835" t="s">
        <v>1465</v>
      </c>
      <c r="F495" s="833" t="s">
        <v>1449</v>
      </c>
      <c r="G495" s="833" t="s">
        <v>2063</v>
      </c>
      <c r="H495" s="833" t="s">
        <v>574</v>
      </c>
      <c r="I495" s="833" t="s">
        <v>2064</v>
      </c>
      <c r="J495" s="833" t="s">
        <v>2065</v>
      </c>
      <c r="K495" s="833" t="s">
        <v>2066</v>
      </c>
      <c r="L495" s="836">
        <v>198.61</v>
      </c>
      <c r="M495" s="836">
        <v>198.61</v>
      </c>
      <c r="N495" s="833">
        <v>1</v>
      </c>
      <c r="O495" s="837">
        <v>0.5</v>
      </c>
      <c r="P495" s="836">
        <v>198.61</v>
      </c>
      <c r="Q495" s="838">
        <v>1</v>
      </c>
      <c r="R495" s="833">
        <v>1</v>
      </c>
      <c r="S495" s="838">
        <v>1</v>
      </c>
      <c r="T495" s="837">
        <v>0.5</v>
      </c>
      <c r="U495" s="839">
        <v>1</v>
      </c>
    </row>
    <row r="496" spans="1:21" ht="14.45" customHeight="1" x14ac:dyDescent="0.2">
      <c r="A496" s="832">
        <v>25</v>
      </c>
      <c r="B496" s="833" t="s">
        <v>1448</v>
      </c>
      <c r="C496" s="833" t="s">
        <v>1453</v>
      </c>
      <c r="D496" s="834" t="s">
        <v>2302</v>
      </c>
      <c r="E496" s="835" t="s">
        <v>1465</v>
      </c>
      <c r="F496" s="833" t="s">
        <v>1449</v>
      </c>
      <c r="G496" s="833" t="s">
        <v>1502</v>
      </c>
      <c r="H496" s="833" t="s">
        <v>611</v>
      </c>
      <c r="I496" s="833" t="s">
        <v>1298</v>
      </c>
      <c r="J496" s="833" t="s">
        <v>1016</v>
      </c>
      <c r="K496" s="833" t="s">
        <v>1299</v>
      </c>
      <c r="L496" s="836">
        <v>154.36000000000001</v>
      </c>
      <c r="M496" s="836">
        <v>15281.639999999996</v>
      </c>
      <c r="N496" s="833">
        <v>99</v>
      </c>
      <c r="O496" s="837">
        <v>90</v>
      </c>
      <c r="P496" s="836">
        <v>9107.239999999998</v>
      </c>
      <c r="Q496" s="838">
        <v>0.59595959595959602</v>
      </c>
      <c r="R496" s="833">
        <v>59</v>
      </c>
      <c r="S496" s="838">
        <v>0.59595959595959591</v>
      </c>
      <c r="T496" s="837">
        <v>52</v>
      </c>
      <c r="U496" s="839">
        <v>0.57777777777777772</v>
      </c>
    </row>
    <row r="497" spans="1:21" ht="14.45" customHeight="1" x14ac:dyDescent="0.2">
      <c r="A497" s="832">
        <v>25</v>
      </c>
      <c r="B497" s="833" t="s">
        <v>1448</v>
      </c>
      <c r="C497" s="833" t="s">
        <v>1453</v>
      </c>
      <c r="D497" s="834" t="s">
        <v>2302</v>
      </c>
      <c r="E497" s="835" t="s">
        <v>1465</v>
      </c>
      <c r="F497" s="833" t="s">
        <v>1449</v>
      </c>
      <c r="G497" s="833" t="s">
        <v>1502</v>
      </c>
      <c r="H497" s="833" t="s">
        <v>611</v>
      </c>
      <c r="I497" s="833" t="s">
        <v>1442</v>
      </c>
      <c r="J497" s="833" t="s">
        <v>1443</v>
      </c>
      <c r="K497" s="833" t="s">
        <v>1444</v>
      </c>
      <c r="L497" s="836">
        <v>149.52000000000001</v>
      </c>
      <c r="M497" s="836">
        <v>149.52000000000001</v>
      </c>
      <c r="N497" s="833">
        <v>1</v>
      </c>
      <c r="O497" s="837">
        <v>1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5" customHeight="1" x14ac:dyDescent="0.2">
      <c r="A498" s="832">
        <v>25</v>
      </c>
      <c r="B498" s="833" t="s">
        <v>1448</v>
      </c>
      <c r="C498" s="833" t="s">
        <v>1453</v>
      </c>
      <c r="D498" s="834" t="s">
        <v>2302</v>
      </c>
      <c r="E498" s="835" t="s">
        <v>1465</v>
      </c>
      <c r="F498" s="833" t="s">
        <v>1449</v>
      </c>
      <c r="G498" s="833" t="s">
        <v>1502</v>
      </c>
      <c r="H498" s="833" t="s">
        <v>574</v>
      </c>
      <c r="I498" s="833" t="s">
        <v>1837</v>
      </c>
      <c r="J498" s="833" t="s">
        <v>1016</v>
      </c>
      <c r="K498" s="833" t="s">
        <v>1838</v>
      </c>
      <c r="L498" s="836">
        <v>225.06</v>
      </c>
      <c r="M498" s="836">
        <v>450.12</v>
      </c>
      <c r="N498" s="833">
        <v>2</v>
      </c>
      <c r="O498" s="837">
        <v>2</v>
      </c>
      <c r="P498" s="836">
        <v>225.06</v>
      </c>
      <c r="Q498" s="838">
        <v>0.5</v>
      </c>
      <c r="R498" s="833">
        <v>1</v>
      </c>
      <c r="S498" s="838">
        <v>0.5</v>
      </c>
      <c r="T498" s="837">
        <v>1</v>
      </c>
      <c r="U498" s="839">
        <v>0.5</v>
      </c>
    </row>
    <row r="499" spans="1:21" ht="14.45" customHeight="1" x14ac:dyDescent="0.2">
      <c r="A499" s="832">
        <v>25</v>
      </c>
      <c r="B499" s="833" t="s">
        <v>1448</v>
      </c>
      <c r="C499" s="833" t="s">
        <v>1453</v>
      </c>
      <c r="D499" s="834" t="s">
        <v>2302</v>
      </c>
      <c r="E499" s="835" t="s">
        <v>1491</v>
      </c>
      <c r="F499" s="833" t="s">
        <v>1449</v>
      </c>
      <c r="G499" s="833" t="s">
        <v>1731</v>
      </c>
      <c r="H499" s="833" t="s">
        <v>574</v>
      </c>
      <c r="I499" s="833" t="s">
        <v>2067</v>
      </c>
      <c r="J499" s="833" t="s">
        <v>2068</v>
      </c>
      <c r="K499" s="833" t="s">
        <v>1734</v>
      </c>
      <c r="L499" s="836">
        <v>247.17</v>
      </c>
      <c r="M499" s="836">
        <v>247.17</v>
      </c>
      <c r="N499" s="833">
        <v>1</v>
      </c>
      <c r="O499" s="837">
        <v>0.5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25</v>
      </c>
      <c r="B500" s="833" t="s">
        <v>1448</v>
      </c>
      <c r="C500" s="833" t="s">
        <v>1453</v>
      </c>
      <c r="D500" s="834" t="s">
        <v>2302</v>
      </c>
      <c r="E500" s="835" t="s">
        <v>1491</v>
      </c>
      <c r="F500" s="833" t="s">
        <v>1449</v>
      </c>
      <c r="G500" s="833" t="s">
        <v>1532</v>
      </c>
      <c r="H500" s="833" t="s">
        <v>611</v>
      </c>
      <c r="I500" s="833" t="s">
        <v>1390</v>
      </c>
      <c r="J500" s="833" t="s">
        <v>1391</v>
      </c>
      <c r="K500" s="833" t="s">
        <v>1392</v>
      </c>
      <c r="L500" s="836">
        <v>11.71</v>
      </c>
      <c r="M500" s="836">
        <v>11.71</v>
      </c>
      <c r="N500" s="833">
        <v>1</v>
      </c>
      <c r="O500" s="837">
        <v>1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5" customHeight="1" x14ac:dyDescent="0.2">
      <c r="A501" s="832">
        <v>25</v>
      </c>
      <c r="B501" s="833" t="s">
        <v>1448</v>
      </c>
      <c r="C501" s="833" t="s">
        <v>1453</v>
      </c>
      <c r="D501" s="834" t="s">
        <v>2302</v>
      </c>
      <c r="E501" s="835" t="s">
        <v>1491</v>
      </c>
      <c r="F501" s="833" t="s">
        <v>1449</v>
      </c>
      <c r="G501" s="833" t="s">
        <v>1535</v>
      </c>
      <c r="H501" s="833" t="s">
        <v>574</v>
      </c>
      <c r="I501" s="833" t="s">
        <v>2069</v>
      </c>
      <c r="J501" s="833" t="s">
        <v>2070</v>
      </c>
      <c r="K501" s="833" t="s">
        <v>1326</v>
      </c>
      <c r="L501" s="836">
        <v>119.7</v>
      </c>
      <c r="M501" s="836">
        <v>119.7</v>
      </c>
      <c r="N501" s="833">
        <v>1</v>
      </c>
      <c r="O501" s="837">
        <v>1</v>
      </c>
      <c r="P501" s="836"/>
      <c r="Q501" s="838">
        <v>0</v>
      </c>
      <c r="R501" s="833"/>
      <c r="S501" s="838">
        <v>0</v>
      </c>
      <c r="T501" s="837"/>
      <c r="U501" s="839">
        <v>0</v>
      </c>
    </row>
    <row r="502" spans="1:21" ht="14.45" customHeight="1" x14ac:dyDescent="0.2">
      <c r="A502" s="832">
        <v>25</v>
      </c>
      <c r="B502" s="833" t="s">
        <v>1448</v>
      </c>
      <c r="C502" s="833" t="s">
        <v>1453</v>
      </c>
      <c r="D502" s="834" t="s">
        <v>2302</v>
      </c>
      <c r="E502" s="835" t="s">
        <v>1491</v>
      </c>
      <c r="F502" s="833" t="s">
        <v>1449</v>
      </c>
      <c r="G502" s="833" t="s">
        <v>1888</v>
      </c>
      <c r="H502" s="833" t="s">
        <v>574</v>
      </c>
      <c r="I502" s="833" t="s">
        <v>2071</v>
      </c>
      <c r="J502" s="833" t="s">
        <v>2072</v>
      </c>
      <c r="K502" s="833" t="s">
        <v>2073</v>
      </c>
      <c r="L502" s="836">
        <v>86.02</v>
      </c>
      <c r="M502" s="836">
        <v>172.04</v>
      </c>
      <c r="N502" s="833">
        <v>2</v>
      </c>
      <c r="O502" s="837">
        <v>2</v>
      </c>
      <c r="P502" s="836">
        <v>86.02</v>
      </c>
      <c r="Q502" s="838">
        <v>0.5</v>
      </c>
      <c r="R502" s="833">
        <v>1</v>
      </c>
      <c r="S502" s="838">
        <v>0.5</v>
      </c>
      <c r="T502" s="837">
        <v>1</v>
      </c>
      <c r="U502" s="839">
        <v>0.5</v>
      </c>
    </row>
    <row r="503" spans="1:21" ht="14.45" customHeight="1" x14ac:dyDescent="0.2">
      <c r="A503" s="832">
        <v>25</v>
      </c>
      <c r="B503" s="833" t="s">
        <v>1448</v>
      </c>
      <c r="C503" s="833" t="s">
        <v>1453</v>
      </c>
      <c r="D503" s="834" t="s">
        <v>2302</v>
      </c>
      <c r="E503" s="835" t="s">
        <v>1491</v>
      </c>
      <c r="F503" s="833" t="s">
        <v>1449</v>
      </c>
      <c r="G503" s="833" t="s">
        <v>1511</v>
      </c>
      <c r="H503" s="833" t="s">
        <v>574</v>
      </c>
      <c r="I503" s="833" t="s">
        <v>1797</v>
      </c>
      <c r="J503" s="833" t="s">
        <v>1642</v>
      </c>
      <c r="K503" s="833" t="s">
        <v>1798</v>
      </c>
      <c r="L503" s="836">
        <v>238.72</v>
      </c>
      <c r="M503" s="836">
        <v>477.44</v>
      </c>
      <c r="N503" s="833">
        <v>2</v>
      </c>
      <c r="O503" s="837">
        <v>1.5</v>
      </c>
      <c r="P503" s="836">
        <v>238.72</v>
      </c>
      <c r="Q503" s="838">
        <v>0.5</v>
      </c>
      <c r="R503" s="833">
        <v>1</v>
      </c>
      <c r="S503" s="838">
        <v>0.5</v>
      </c>
      <c r="T503" s="837">
        <v>0.5</v>
      </c>
      <c r="U503" s="839">
        <v>0.33333333333333331</v>
      </c>
    </row>
    <row r="504" spans="1:21" ht="14.45" customHeight="1" x14ac:dyDescent="0.2">
      <c r="A504" s="832">
        <v>25</v>
      </c>
      <c r="B504" s="833" t="s">
        <v>1448</v>
      </c>
      <c r="C504" s="833" t="s">
        <v>1453</v>
      </c>
      <c r="D504" s="834" t="s">
        <v>2302</v>
      </c>
      <c r="E504" s="835" t="s">
        <v>1491</v>
      </c>
      <c r="F504" s="833" t="s">
        <v>1449</v>
      </c>
      <c r="G504" s="833" t="s">
        <v>1511</v>
      </c>
      <c r="H504" s="833" t="s">
        <v>574</v>
      </c>
      <c r="I504" s="833" t="s">
        <v>2074</v>
      </c>
      <c r="J504" s="833" t="s">
        <v>1642</v>
      </c>
      <c r="K504" s="833" t="s">
        <v>1798</v>
      </c>
      <c r="L504" s="836">
        <v>238.72</v>
      </c>
      <c r="M504" s="836">
        <v>238.72</v>
      </c>
      <c r="N504" s="833">
        <v>1</v>
      </c>
      <c r="O504" s="837">
        <v>1</v>
      </c>
      <c r="P504" s="836"/>
      <c r="Q504" s="838">
        <v>0</v>
      </c>
      <c r="R504" s="833"/>
      <c r="S504" s="838">
        <v>0</v>
      </c>
      <c r="T504" s="837"/>
      <c r="U504" s="839">
        <v>0</v>
      </c>
    </row>
    <row r="505" spans="1:21" ht="14.45" customHeight="1" x14ac:dyDescent="0.2">
      <c r="A505" s="832">
        <v>25</v>
      </c>
      <c r="B505" s="833" t="s">
        <v>1448</v>
      </c>
      <c r="C505" s="833" t="s">
        <v>1453</v>
      </c>
      <c r="D505" s="834" t="s">
        <v>2302</v>
      </c>
      <c r="E505" s="835" t="s">
        <v>1491</v>
      </c>
      <c r="F505" s="833" t="s">
        <v>1449</v>
      </c>
      <c r="G505" s="833" t="s">
        <v>1644</v>
      </c>
      <c r="H505" s="833" t="s">
        <v>611</v>
      </c>
      <c r="I505" s="833" t="s">
        <v>2075</v>
      </c>
      <c r="J505" s="833" t="s">
        <v>1646</v>
      </c>
      <c r="K505" s="833" t="s">
        <v>2076</v>
      </c>
      <c r="L505" s="836">
        <v>117.55</v>
      </c>
      <c r="M505" s="836">
        <v>117.55</v>
      </c>
      <c r="N505" s="833">
        <v>1</v>
      </c>
      <c r="O505" s="837">
        <v>1</v>
      </c>
      <c r="P505" s="836">
        <v>117.55</v>
      </c>
      <c r="Q505" s="838">
        <v>1</v>
      </c>
      <c r="R505" s="833">
        <v>1</v>
      </c>
      <c r="S505" s="838">
        <v>1</v>
      </c>
      <c r="T505" s="837">
        <v>1</v>
      </c>
      <c r="U505" s="839">
        <v>1</v>
      </c>
    </row>
    <row r="506" spans="1:21" ht="14.45" customHeight="1" x14ac:dyDescent="0.2">
      <c r="A506" s="832">
        <v>25</v>
      </c>
      <c r="B506" s="833" t="s">
        <v>1448</v>
      </c>
      <c r="C506" s="833" t="s">
        <v>1453</v>
      </c>
      <c r="D506" s="834" t="s">
        <v>2302</v>
      </c>
      <c r="E506" s="835" t="s">
        <v>1491</v>
      </c>
      <c r="F506" s="833" t="s">
        <v>1449</v>
      </c>
      <c r="G506" s="833" t="s">
        <v>1542</v>
      </c>
      <c r="H506" s="833" t="s">
        <v>574</v>
      </c>
      <c r="I506" s="833" t="s">
        <v>1543</v>
      </c>
      <c r="J506" s="833" t="s">
        <v>1544</v>
      </c>
      <c r="K506" s="833" t="s">
        <v>1545</v>
      </c>
      <c r="L506" s="836">
        <v>58.86</v>
      </c>
      <c r="M506" s="836">
        <v>58.86</v>
      </c>
      <c r="N506" s="833">
        <v>1</v>
      </c>
      <c r="O506" s="837">
        <v>0.5</v>
      </c>
      <c r="P506" s="836">
        <v>58.86</v>
      </c>
      <c r="Q506" s="838">
        <v>1</v>
      </c>
      <c r="R506" s="833">
        <v>1</v>
      </c>
      <c r="S506" s="838">
        <v>1</v>
      </c>
      <c r="T506" s="837">
        <v>0.5</v>
      </c>
      <c r="U506" s="839">
        <v>1</v>
      </c>
    </row>
    <row r="507" spans="1:21" ht="14.45" customHeight="1" x14ac:dyDescent="0.2">
      <c r="A507" s="832">
        <v>25</v>
      </c>
      <c r="B507" s="833" t="s">
        <v>1448</v>
      </c>
      <c r="C507" s="833" t="s">
        <v>1453</v>
      </c>
      <c r="D507" s="834" t="s">
        <v>2302</v>
      </c>
      <c r="E507" s="835" t="s">
        <v>1491</v>
      </c>
      <c r="F507" s="833" t="s">
        <v>1449</v>
      </c>
      <c r="G507" s="833" t="s">
        <v>1546</v>
      </c>
      <c r="H507" s="833" t="s">
        <v>574</v>
      </c>
      <c r="I507" s="833" t="s">
        <v>1547</v>
      </c>
      <c r="J507" s="833" t="s">
        <v>1548</v>
      </c>
      <c r="K507" s="833" t="s">
        <v>659</v>
      </c>
      <c r="L507" s="836">
        <v>78.33</v>
      </c>
      <c r="M507" s="836">
        <v>313.32</v>
      </c>
      <c r="N507" s="833">
        <v>4</v>
      </c>
      <c r="O507" s="837">
        <v>2.5</v>
      </c>
      <c r="P507" s="836">
        <v>156.66</v>
      </c>
      <c r="Q507" s="838">
        <v>0.5</v>
      </c>
      <c r="R507" s="833">
        <v>2</v>
      </c>
      <c r="S507" s="838">
        <v>0.5</v>
      </c>
      <c r="T507" s="837">
        <v>1</v>
      </c>
      <c r="U507" s="839">
        <v>0.4</v>
      </c>
    </row>
    <row r="508" spans="1:21" ht="14.45" customHeight="1" x14ac:dyDescent="0.2">
      <c r="A508" s="832">
        <v>25</v>
      </c>
      <c r="B508" s="833" t="s">
        <v>1448</v>
      </c>
      <c r="C508" s="833" t="s">
        <v>1453</v>
      </c>
      <c r="D508" s="834" t="s">
        <v>2302</v>
      </c>
      <c r="E508" s="835" t="s">
        <v>1491</v>
      </c>
      <c r="F508" s="833" t="s">
        <v>1449</v>
      </c>
      <c r="G508" s="833" t="s">
        <v>1648</v>
      </c>
      <c r="H508" s="833" t="s">
        <v>611</v>
      </c>
      <c r="I508" s="833" t="s">
        <v>1418</v>
      </c>
      <c r="J508" s="833" t="s">
        <v>1419</v>
      </c>
      <c r="K508" s="833" t="s">
        <v>1420</v>
      </c>
      <c r="L508" s="836">
        <v>58.77</v>
      </c>
      <c r="M508" s="836">
        <v>176.31</v>
      </c>
      <c r="N508" s="833">
        <v>3</v>
      </c>
      <c r="O508" s="837">
        <v>3</v>
      </c>
      <c r="P508" s="836"/>
      <c r="Q508" s="838">
        <v>0</v>
      </c>
      <c r="R508" s="833"/>
      <c r="S508" s="838">
        <v>0</v>
      </c>
      <c r="T508" s="837"/>
      <c r="U508" s="839">
        <v>0</v>
      </c>
    </row>
    <row r="509" spans="1:21" ht="14.45" customHeight="1" x14ac:dyDescent="0.2">
      <c r="A509" s="832">
        <v>25</v>
      </c>
      <c r="B509" s="833" t="s">
        <v>1448</v>
      </c>
      <c r="C509" s="833" t="s">
        <v>1453</v>
      </c>
      <c r="D509" s="834" t="s">
        <v>2302</v>
      </c>
      <c r="E509" s="835" t="s">
        <v>1491</v>
      </c>
      <c r="F509" s="833" t="s">
        <v>1449</v>
      </c>
      <c r="G509" s="833" t="s">
        <v>1648</v>
      </c>
      <c r="H509" s="833" t="s">
        <v>611</v>
      </c>
      <c r="I509" s="833" t="s">
        <v>2077</v>
      </c>
      <c r="J509" s="833" t="s">
        <v>1419</v>
      </c>
      <c r="K509" s="833" t="s">
        <v>2078</v>
      </c>
      <c r="L509" s="836">
        <v>97.96</v>
      </c>
      <c r="M509" s="836">
        <v>97.96</v>
      </c>
      <c r="N509" s="833">
        <v>1</v>
      </c>
      <c r="O509" s="837">
        <v>1</v>
      </c>
      <c r="P509" s="836"/>
      <c r="Q509" s="838">
        <v>0</v>
      </c>
      <c r="R509" s="833"/>
      <c r="S509" s="838">
        <v>0</v>
      </c>
      <c r="T509" s="837"/>
      <c r="U509" s="839">
        <v>0</v>
      </c>
    </row>
    <row r="510" spans="1:21" ht="14.45" customHeight="1" x14ac:dyDescent="0.2">
      <c r="A510" s="832">
        <v>25</v>
      </c>
      <c r="B510" s="833" t="s">
        <v>1448</v>
      </c>
      <c r="C510" s="833" t="s">
        <v>1453</v>
      </c>
      <c r="D510" s="834" t="s">
        <v>2302</v>
      </c>
      <c r="E510" s="835" t="s">
        <v>1491</v>
      </c>
      <c r="F510" s="833" t="s">
        <v>1449</v>
      </c>
      <c r="G510" s="833" t="s">
        <v>1648</v>
      </c>
      <c r="H510" s="833" t="s">
        <v>574</v>
      </c>
      <c r="I510" s="833" t="s">
        <v>2079</v>
      </c>
      <c r="J510" s="833" t="s">
        <v>2080</v>
      </c>
      <c r="K510" s="833" t="s">
        <v>1743</v>
      </c>
      <c r="L510" s="836">
        <v>176.32</v>
      </c>
      <c r="M510" s="836">
        <v>176.32</v>
      </c>
      <c r="N510" s="833">
        <v>1</v>
      </c>
      <c r="O510" s="837">
        <v>1</v>
      </c>
      <c r="P510" s="836"/>
      <c r="Q510" s="838">
        <v>0</v>
      </c>
      <c r="R510" s="833"/>
      <c r="S510" s="838">
        <v>0</v>
      </c>
      <c r="T510" s="837"/>
      <c r="U510" s="839">
        <v>0</v>
      </c>
    </row>
    <row r="511" spans="1:21" ht="14.45" customHeight="1" x14ac:dyDescent="0.2">
      <c r="A511" s="832">
        <v>25</v>
      </c>
      <c r="B511" s="833" t="s">
        <v>1448</v>
      </c>
      <c r="C511" s="833" t="s">
        <v>1453</v>
      </c>
      <c r="D511" s="834" t="s">
        <v>2302</v>
      </c>
      <c r="E511" s="835" t="s">
        <v>1491</v>
      </c>
      <c r="F511" s="833" t="s">
        <v>1449</v>
      </c>
      <c r="G511" s="833" t="s">
        <v>2044</v>
      </c>
      <c r="H511" s="833" t="s">
        <v>574</v>
      </c>
      <c r="I511" s="833" t="s">
        <v>2081</v>
      </c>
      <c r="J511" s="833" t="s">
        <v>677</v>
      </c>
      <c r="K511" s="833" t="s">
        <v>2082</v>
      </c>
      <c r="L511" s="836">
        <v>656.81</v>
      </c>
      <c r="M511" s="836">
        <v>1313.62</v>
      </c>
      <c r="N511" s="833">
        <v>2</v>
      </c>
      <c r="O511" s="837">
        <v>1</v>
      </c>
      <c r="P511" s="836">
        <v>1313.62</v>
      </c>
      <c r="Q511" s="838">
        <v>1</v>
      </c>
      <c r="R511" s="833">
        <v>2</v>
      </c>
      <c r="S511" s="838">
        <v>1</v>
      </c>
      <c r="T511" s="837">
        <v>1</v>
      </c>
      <c r="U511" s="839">
        <v>1</v>
      </c>
    </row>
    <row r="512" spans="1:21" ht="14.45" customHeight="1" x14ac:dyDescent="0.2">
      <c r="A512" s="832">
        <v>25</v>
      </c>
      <c r="B512" s="833" t="s">
        <v>1448</v>
      </c>
      <c r="C512" s="833" t="s">
        <v>1453</v>
      </c>
      <c r="D512" s="834" t="s">
        <v>2302</v>
      </c>
      <c r="E512" s="835" t="s">
        <v>1491</v>
      </c>
      <c r="F512" s="833" t="s">
        <v>1449</v>
      </c>
      <c r="G512" s="833" t="s">
        <v>2044</v>
      </c>
      <c r="H512" s="833" t="s">
        <v>574</v>
      </c>
      <c r="I512" s="833" t="s">
        <v>2045</v>
      </c>
      <c r="J512" s="833" t="s">
        <v>677</v>
      </c>
      <c r="K512" s="833" t="s">
        <v>2046</v>
      </c>
      <c r="L512" s="836">
        <v>656.81</v>
      </c>
      <c r="M512" s="836">
        <v>656.81</v>
      </c>
      <c r="N512" s="833">
        <v>1</v>
      </c>
      <c r="O512" s="837">
        <v>1</v>
      </c>
      <c r="P512" s="836">
        <v>656.81</v>
      </c>
      <c r="Q512" s="838">
        <v>1</v>
      </c>
      <c r="R512" s="833">
        <v>1</v>
      </c>
      <c r="S512" s="838">
        <v>1</v>
      </c>
      <c r="T512" s="837">
        <v>1</v>
      </c>
      <c r="U512" s="839">
        <v>1</v>
      </c>
    </row>
    <row r="513" spans="1:21" ht="14.45" customHeight="1" x14ac:dyDescent="0.2">
      <c r="A513" s="832">
        <v>25</v>
      </c>
      <c r="B513" s="833" t="s">
        <v>1448</v>
      </c>
      <c r="C513" s="833" t="s">
        <v>1453</v>
      </c>
      <c r="D513" s="834" t="s">
        <v>2302</v>
      </c>
      <c r="E513" s="835" t="s">
        <v>1491</v>
      </c>
      <c r="F513" s="833" t="s">
        <v>1449</v>
      </c>
      <c r="G513" s="833" t="s">
        <v>1744</v>
      </c>
      <c r="H513" s="833" t="s">
        <v>574</v>
      </c>
      <c r="I513" s="833" t="s">
        <v>1745</v>
      </c>
      <c r="J513" s="833" t="s">
        <v>681</v>
      </c>
      <c r="K513" s="833" t="s">
        <v>1746</v>
      </c>
      <c r="L513" s="836">
        <v>37.61</v>
      </c>
      <c r="M513" s="836">
        <v>37.61</v>
      </c>
      <c r="N513" s="833">
        <v>1</v>
      </c>
      <c r="O513" s="837">
        <v>0.5</v>
      </c>
      <c r="P513" s="836"/>
      <c r="Q513" s="838">
        <v>0</v>
      </c>
      <c r="R513" s="833"/>
      <c r="S513" s="838">
        <v>0</v>
      </c>
      <c r="T513" s="837"/>
      <c r="U513" s="839">
        <v>0</v>
      </c>
    </row>
    <row r="514" spans="1:21" ht="14.45" customHeight="1" x14ac:dyDescent="0.2">
      <c r="A514" s="832">
        <v>25</v>
      </c>
      <c r="B514" s="833" t="s">
        <v>1448</v>
      </c>
      <c r="C514" s="833" t="s">
        <v>1453</v>
      </c>
      <c r="D514" s="834" t="s">
        <v>2302</v>
      </c>
      <c r="E514" s="835" t="s">
        <v>1491</v>
      </c>
      <c r="F514" s="833" t="s">
        <v>1449</v>
      </c>
      <c r="G514" s="833" t="s">
        <v>1744</v>
      </c>
      <c r="H514" s="833" t="s">
        <v>574</v>
      </c>
      <c r="I514" s="833" t="s">
        <v>2083</v>
      </c>
      <c r="J514" s="833" t="s">
        <v>681</v>
      </c>
      <c r="K514" s="833" t="s">
        <v>682</v>
      </c>
      <c r="L514" s="836">
        <v>18.809999999999999</v>
      </c>
      <c r="M514" s="836">
        <v>18.809999999999999</v>
      </c>
      <c r="N514" s="833">
        <v>1</v>
      </c>
      <c r="O514" s="837">
        <v>0.5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5" customHeight="1" x14ac:dyDescent="0.2">
      <c r="A515" s="832">
        <v>25</v>
      </c>
      <c r="B515" s="833" t="s">
        <v>1448</v>
      </c>
      <c r="C515" s="833" t="s">
        <v>1453</v>
      </c>
      <c r="D515" s="834" t="s">
        <v>2302</v>
      </c>
      <c r="E515" s="835" t="s">
        <v>1491</v>
      </c>
      <c r="F515" s="833" t="s">
        <v>1449</v>
      </c>
      <c r="G515" s="833" t="s">
        <v>1658</v>
      </c>
      <c r="H515" s="833" t="s">
        <v>574</v>
      </c>
      <c r="I515" s="833" t="s">
        <v>1955</v>
      </c>
      <c r="J515" s="833" t="s">
        <v>1956</v>
      </c>
      <c r="K515" s="833" t="s">
        <v>1957</v>
      </c>
      <c r="L515" s="836">
        <v>52.87</v>
      </c>
      <c r="M515" s="836">
        <v>52.87</v>
      </c>
      <c r="N515" s="833">
        <v>1</v>
      </c>
      <c r="O515" s="837">
        <v>1</v>
      </c>
      <c r="P515" s="836"/>
      <c r="Q515" s="838">
        <v>0</v>
      </c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25</v>
      </c>
      <c r="B516" s="833" t="s">
        <v>1448</v>
      </c>
      <c r="C516" s="833" t="s">
        <v>1453</v>
      </c>
      <c r="D516" s="834" t="s">
        <v>2302</v>
      </c>
      <c r="E516" s="835" t="s">
        <v>1491</v>
      </c>
      <c r="F516" s="833" t="s">
        <v>1449</v>
      </c>
      <c r="G516" s="833" t="s">
        <v>1658</v>
      </c>
      <c r="H516" s="833" t="s">
        <v>574</v>
      </c>
      <c r="I516" s="833" t="s">
        <v>1659</v>
      </c>
      <c r="J516" s="833" t="s">
        <v>1660</v>
      </c>
      <c r="K516" s="833" t="s">
        <v>1661</v>
      </c>
      <c r="L516" s="836">
        <v>35.25</v>
      </c>
      <c r="M516" s="836">
        <v>35.25</v>
      </c>
      <c r="N516" s="833">
        <v>1</v>
      </c>
      <c r="O516" s="837">
        <v>0.5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25</v>
      </c>
      <c r="B517" s="833" t="s">
        <v>1448</v>
      </c>
      <c r="C517" s="833" t="s">
        <v>1453</v>
      </c>
      <c r="D517" s="834" t="s">
        <v>2302</v>
      </c>
      <c r="E517" s="835" t="s">
        <v>1491</v>
      </c>
      <c r="F517" s="833" t="s">
        <v>1449</v>
      </c>
      <c r="G517" s="833" t="s">
        <v>1658</v>
      </c>
      <c r="H517" s="833" t="s">
        <v>574</v>
      </c>
      <c r="I517" s="833" t="s">
        <v>1664</v>
      </c>
      <c r="J517" s="833" t="s">
        <v>1665</v>
      </c>
      <c r="K517" s="833" t="s">
        <v>1666</v>
      </c>
      <c r="L517" s="836">
        <v>23.49</v>
      </c>
      <c r="M517" s="836">
        <v>23.49</v>
      </c>
      <c r="N517" s="833">
        <v>1</v>
      </c>
      <c r="O517" s="837">
        <v>0.5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5" customHeight="1" x14ac:dyDescent="0.2">
      <c r="A518" s="832">
        <v>25</v>
      </c>
      <c r="B518" s="833" t="s">
        <v>1448</v>
      </c>
      <c r="C518" s="833" t="s">
        <v>1453</v>
      </c>
      <c r="D518" s="834" t="s">
        <v>2302</v>
      </c>
      <c r="E518" s="835" t="s">
        <v>1491</v>
      </c>
      <c r="F518" s="833" t="s">
        <v>1449</v>
      </c>
      <c r="G518" s="833" t="s">
        <v>1658</v>
      </c>
      <c r="H518" s="833" t="s">
        <v>574</v>
      </c>
      <c r="I518" s="833" t="s">
        <v>1935</v>
      </c>
      <c r="J518" s="833" t="s">
        <v>1665</v>
      </c>
      <c r="K518" s="833" t="s">
        <v>1936</v>
      </c>
      <c r="L518" s="836">
        <v>58.74</v>
      </c>
      <c r="M518" s="836">
        <v>234.96</v>
      </c>
      <c r="N518" s="833">
        <v>4</v>
      </c>
      <c r="O518" s="837">
        <v>2.5</v>
      </c>
      <c r="P518" s="836">
        <v>117.48</v>
      </c>
      <c r="Q518" s="838">
        <v>0.5</v>
      </c>
      <c r="R518" s="833">
        <v>2</v>
      </c>
      <c r="S518" s="838">
        <v>0.5</v>
      </c>
      <c r="T518" s="837">
        <v>1.5</v>
      </c>
      <c r="U518" s="839">
        <v>0.6</v>
      </c>
    </row>
    <row r="519" spans="1:21" ht="14.45" customHeight="1" x14ac:dyDescent="0.2">
      <c r="A519" s="832">
        <v>25</v>
      </c>
      <c r="B519" s="833" t="s">
        <v>1448</v>
      </c>
      <c r="C519" s="833" t="s">
        <v>1453</v>
      </c>
      <c r="D519" s="834" t="s">
        <v>2302</v>
      </c>
      <c r="E519" s="835" t="s">
        <v>1491</v>
      </c>
      <c r="F519" s="833" t="s">
        <v>1449</v>
      </c>
      <c r="G519" s="833" t="s">
        <v>1658</v>
      </c>
      <c r="H519" s="833" t="s">
        <v>574</v>
      </c>
      <c r="I519" s="833" t="s">
        <v>2084</v>
      </c>
      <c r="J519" s="833" t="s">
        <v>1847</v>
      </c>
      <c r="K519" s="833" t="s">
        <v>2085</v>
      </c>
      <c r="L519" s="836">
        <v>0</v>
      </c>
      <c r="M519" s="836">
        <v>0</v>
      </c>
      <c r="N519" s="833">
        <v>1</v>
      </c>
      <c r="O519" s="837">
        <v>0.5</v>
      </c>
      <c r="P519" s="836"/>
      <c r="Q519" s="838"/>
      <c r="R519" s="833"/>
      <c r="S519" s="838">
        <v>0</v>
      </c>
      <c r="T519" s="837"/>
      <c r="U519" s="839">
        <v>0</v>
      </c>
    </row>
    <row r="520" spans="1:21" ht="14.45" customHeight="1" x14ac:dyDescent="0.2">
      <c r="A520" s="832">
        <v>25</v>
      </c>
      <c r="B520" s="833" t="s">
        <v>1448</v>
      </c>
      <c r="C520" s="833" t="s">
        <v>1453</v>
      </c>
      <c r="D520" s="834" t="s">
        <v>2302</v>
      </c>
      <c r="E520" s="835" t="s">
        <v>1491</v>
      </c>
      <c r="F520" s="833" t="s">
        <v>1449</v>
      </c>
      <c r="G520" s="833" t="s">
        <v>1530</v>
      </c>
      <c r="H520" s="833" t="s">
        <v>611</v>
      </c>
      <c r="I520" s="833" t="s">
        <v>1350</v>
      </c>
      <c r="J520" s="833" t="s">
        <v>1351</v>
      </c>
      <c r="K520" s="833" t="s">
        <v>1352</v>
      </c>
      <c r="L520" s="836">
        <v>3231.81</v>
      </c>
      <c r="M520" s="836">
        <v>16159.05</v>
      </c>
      <c r="N520" s="833">
        <v>5</v>
      </c>
      <c r="O520" s="837">
        <v>3.5</v>
      </c>
      <c r="P520" s="836">
        <v>12927.24</v>
      </c>
      <c r="Q520" s="838">
        <v>0.8</v>
      </c>
      <c r="R520" s="833">
        <v>4</v>
      </c>
      <c r="S520" s="838">
        <v>0.8</v>
      </c>
      <c r="T520" s="837">
        <v>2.5</v>
      </c>
      <c r="U520" s="839">
        <v>0.7142857142857143</v>
      </c>
    </row>
    <row r="521" spans="1:21" ht="14.45" customHeight="1" x14ac:dyDescent="0.2">
      <c r="A521" s="832">
        <v>25</v>
      </c>
      <c r="B521" s="833" t="s">
        <v>1448</v>
      </c>
      <c r="C521" s="833" t="s">
        <v>1453</v>
      </c>
      <c r="D521" s="834" t="s">
        <v>2302</v>
      </c>
      <c r="E521" s="835" t="s">
        <v>1491</v>
      </c>
      <c r="F521" s="833" t="s">
        <v>1449</v>
      </c>
      <c r="G521" s="833" t="s">
        <v>1680</v>
      </c>
      <c r="H521" s="833" t="s">
        <v>574</v>
      </c>
      <c r="I521" s="833" t="s">
        <v>1681</v>
      </c>
      <c r="J521" s="833" t="s">
        <v>1682</v>
      </c>
      <c r="K521" s="833" t="s">
        <v>1683</v>
      </c>
      <c r="L521" s="836">
        <v>121.07</v>
      </c>
      <c r="M521" s="836">
        <v>484.28</v>
      </c>
      <c r="N521" s="833">
        <v>4</v>
      </c>
      <c r="O521" s="837">
        <v>3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5" customHeight="1" x14ac:dyDescent="0.2">
      <c r="A522" s="832">
        <v>25</v>
      </c>
      <c r="B522" s="833" t="s">
        <v>1448</v>
      </c>
      <c r="C522" s="833" t="s">
        <v>1453</v>
      </c>
      <c r="D522" s="834" t="s">
        <v>2302</v>
      </c>
      <c r="E522" s="835" t="s">
        <v>1491</v>
      </c>
      <c r="F522" s="833" t="s">
        <v>1449</v>
      </c>
      <c r="G522" s="833" t="s">
        <v>1549</v>
      </c>
      <c r="H522" s="833" t="s">
        <v>574</v>
      </c>
      <c r="I522" s="833" t="s">
        <v>1550</v>
      </c>
      <c r="J522" s="833" t="s">
        <v>1551</v>
      </c>
      <c r="K522" s="833" t="s">
        <v>1552</v>
      </c>
      <c r="L522" s="836">
        <v>159.71</v>
      </c>
      <c r="M522" s="836">
        <v>958.2600000000001</v>
      </c>
      <c r="N522" s="833">
        <v>6</v>
      </c>
      <c r="O522" s="837">
        <v>3.5</v>
      </c>
      <c r="P522" s="836"/>
      <c r="Q522" s="838">
        <v>0</v>
      </c>
      <c r="R522" s="833"/>
      <c r="S522" s="838">
        <v>0</v>
      </c>
      <c r="T522" s="837"/>
      <c r="U522" s="839">
        <v>0</v>
      </c>
    </row>
    <row r="523" spans="1:21" ht="14.45" customHeight="1" x14ac:dyDescent="0.2">
      <c r="A523" s="832">
        <v>25</v>
      </c>
      <c r="B523" s="833" t="s">
        <v>1448</v>
      </c>
      <c r="C523" s="833" t="s">
        <v>1453</v>
      </c>
      <c r="D523" s="834" t="s">
        <v>2302</v>
      </c>
      <c r="E523" s="835" t="s">
        <v>1491</v>
      </c>
      <c r="F523" s="833" t="s">
        <v>1449</v>
      </c>
      <c r="G523" s="833" t="s">
        <v>1825</v>
      </c>
      <c r="H523" s="833" t="s">
        <v>574</v>
      </c>
      <c r="I523" s="833" t="s">
        <v>2086</v>
      </c>
      <c r="J523" s="833" t="s">
        <v>765</v>
      </c>
      <c r="K523" s="833" t="s">
        <v>766</v>
      </c>
      <c r="L523" s="836">
        <v>35.25</v>
      </c>
      <c r="M523" s="836">
        <v>35.25</v>
      </c>
      <c r="N523" s="833">
        <v>1</v>
      </c>
      <c r="O523" s="837">
        <v>1</v>
      </c>
      <c r="P523" s="836"/>
      <c r="Q523" s="838">
        <v>0</v>
      </c>
      <c r="R523" s="833"/>
      <c r="S523" s="838">
        <v>0</v>
      </c>
      <c r="T523" s="837"/>
      <c r="U523" s="839">
        <v>0</v>
      </c>
    </row>
    <row r="524" spans="1:21" ht="14.45" customHeight="1" x14ac:dyDescent="0.2">
      <c r="A524" s="832">
        <v>25</v>
      </c>
      <c r="B524" s="833" t="s">
        <v>1448</v>
      </c>
      <c r="C524" s="833" t="s">
        <v>1453</v>
      </c>
      <c r="D524" s="834" t="s">
        <v>2302</v>
      </c>
      <c r="E524" s="835" t="s">
        <v>1491</v>
      </c>
      <c r="F524" s="833" t="s">
        <v>1449</v>
      </c>
      <c r="G524" s="833" t="s">
        <v>2087</v>
      </c>
      <c r="H524" s="833" t="s">
        <v>574</v>
      </c>
      <c r="I524" s="833" t="s">
        <v>2088</v>
      </c>
      <c r="J524" s="833" t="s">
        <v>2089</v>
      </c>
      <c r="K524" s="833" t="s">
        <v>2090</v>
      </c>
      <c r="L524" s="836">
        <v>91.78</v>
      </c>
      <c r="M524" s="836">
        <v>91.78</v>
      </c>
      <c r="N524" s="833">
        <v>1</v>
      </c>
      <c r="O524" s="837">
        <v>0.5</v>
      </c>
      <c r="P524" s="836">
        <v>91.78</v>
      </c>
      <c r="Q524" s="838">
        <v>1</v>
      </c>
      <c r="R524" s="833">
        <v>1</v>
      </c>
      <c r="S524" s="838">
        <v>1</v>
      </c>
      <c r="T524" s="837">
        <v>0.5</v>
      </c>
      <c r="U524" s="839">
        <v>1</v>
      </c>
    </row>
    <row r="525" spans="1:21" ht="14.45" customHeight="1" x14ac:dyDescent="0.2">
      <c r="A525" s="832">
        <v>25</v>
      </c>
      <c r="B525" s="833" t="s">
        <v>1448</v>
      </c>
      <c r="C525" s="833" t="s">
        <v>1453</v>
      </c>
      <c r="D525" s="834" t="s">
        <v>2302</v>
      </c>
      <c r="E525" s="835" t="s">
        <v>1491</v>
      </c>
      <c r="F525" s="833" t="s">
        <v>1449</v>
      </c>
      <c r="G525" s="833" t="s">
        <v>1519</v>
      </c>
      <c r="H525" s="833" t="s">
        <v>574</v>
      </c>
      <c r="I525" s="833" t="s">
        <v>1520</v>
      </c>
      <c r="J525" s="833" t="s">
        <v>1054</v>
      </c>
      <c r="K525" s="833" t="s">
        <v>1521</v>
      </c>
      <c r="L525" s="836">
        <v>48.09</v>
      </c>
      <c r="M525" s="836">
        <v>144.27000000000001</v>
      </c>
      <c r="N525" s="833">
        <v>3</v>
      </c>
      <c r="O525" s="837">
        <v>2.5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5" customHeight="1" x14ac:dyDescent="0.2">
      <c r="A526" s="832">
        <v>25</v>
      </c>
      <c r="B526" s="833" t="s">
        <v>1448</v>
      </c>
      <c r="C526" s="833" t="s">
        <v>1453</v>
      </c>
      <c r="D526" s="834" t="s">
        <v>2302</v>
      </c>
      <c r="E526" s="835" t="s">
        <v>1491</v>
      </c>
      <c r="F526" s="833" t="s">
        <v>1449</v>
      </c>
      <c r="G526" s="833" t="s">
        <v>1519</v>
      </c>
      <c r="H526" s="833" t="s">
        <v>574</v>
      </c>
      <c r="I526" s="833" t="s">
        <v>1520</v>
      </c>
      <c r="J526" s="833" t="s">
        <v>1054</v>
      </c>
      <c r="K526" s="833" t="s">
        <v>1521</v>
      </c>
      <c r="L526" s="836">
        <v>42.14</v>
      </c>
      <c r="M526" s="836">
        <v>252.84</v>
      </c>
      <c r="N526" s="833">
        <v>6</v>
      </c>
      <c r="O526" s="837">
        <v>5</v>
      </c>
      <c r="P526" s="836">
        <v>126.42</v>
      </c>
      <c r="Q526" s="838">
        <v>0.5</v>
      </c>
      <c r="R526" s="833">
        <v>3</v>
      </c>
      <c r="S526" s="838">
        <v>0.5</v>
      </c>
      <c r="T526" s="837">
        <v>3</v>
      </c>
      <c r="U526" s="839">
        <v>0.6</v>
      </c>
    </row>
    <row r="527" spans="1:21" ht="14.45" customHeight="1" x14ac:dyDescent="0.2">
      <c r="A527" s="832">
        <v>25</v>
      </c>
      <c r="B527" s="833" t="s">
        <v>1448</v>
      </c>
      <c r="C527" s="833" t="s">
        <v>1453</v>
      </c>
      <c r="D527" s="834" t="s">
        <v>2302</v>
      </c>
      <c r="E527" s="835" t="s">
        <v>1491</v>
      </c>
      <c r="F527" s="833" t="s">
        <v>1449</v>
      </c>
      <c r="G527" s="833" t="s">
        <v>1558</v>
      </c>
      <c r="H527" s="833" t="s">
        <v>574</v>
      </c>
      <c r="I527" s="833" t="s">
        <v>2091</v>
      </c>
      <c r="J527" s="833" t="s">
        <v>2092</v>
      </c>
      <c r="K527" s="833" t="s">
        <v>2093</v>
      </c>
      <c r="L527" s="836">
        <v>76.180000000000007</v>
      </c>
      <c r="M527" s="836">
        <v>228.54000000000002</v>
      </c>
      <c r="N527" s="833">
        <v>3</v>
      </c>
      <c r="O527" s="837">
        <v>2.5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25</v>
      </c>
      <c r="B528" s="833" t="s">
        <v>1448</v>
      </c>
      <c r="C528" s="833" t="s">
        <v>1453</v>
      </c>
      <c r="D528" s="834" t="s">
        <v>2302</v>
      </c>
      <c r="E528" s="835" t="s">
        <v>1491</v>
      </c>
      <c r="F528" s="833" t="s">
        <v>1449</v>
      </c>
      <c r="G528" s="833" t="s">
        <v>1558</v>
      </c>
      <c r="H528" s="833" t="s">
        <v>574</v>
      </c>
      <c r="I528" s="833" t="s">
        <v>1559</v>
      </c>
      <c r="J528" s="833" t="s">
        <v>1560</v>
      </c>
      <c r="K528" s="833" t="s">
        <v>1561</v>
      </c>
      <c r="L528" s="836">
        <v>19.579999999999998</v>
      </c>
      <c r="M528" s="836">
        <v>19.579999999999998</v>
      </c>
      <c r="N528" s="833">
        <v>1</v>
      </c>
      <c r="O528" s="837">
        <v>0.5</v>
      </c>
      <c r="P528" s="836"/>
      <c r="Q528" s="838">
        <v>0</v>
      </c>
      <c r="R528" s="833"/>
      <c r="S528" s="838">
        <v>0</v>
      </c>
      <c r="T528" s="837"/>
      <c r="U528" s="839">
        <v>0</v>
      </c>
    </row>
    <row r="529" spans="1:21" ht="14.45" customHeight="1" x14ac:dyDescent="0.2">
      <c r="A529" s="832">
        <v>25</v>
      </c>
      <c r="B529" s="833" t="s">
        <v>1448</v>
      </c>
      <c r="C529" s="833" t="s">
        <v>1453</v>
      </c>
      <c r="D529" s="834" t="s">
        <v>2302</v>
      </c>
      <c r="E529" s="835" t="s">
        <v>1491</v>
      </c>
      <c r="F529" s="833" t="s">
        <v>1449</v>
      </c>
      <c r="G529" s="833" t="s">
        <v>1558</v>
      </c>
      <c r="H529" s="833" t="s">
        <v>574</v>
      </c>
      <c r="I529" s="833" t="s">
        <v>2055</v>
      </c>
      <c r="J529" s="833" t="s">
        <v>1560</v>
      </c>
      <c r="K529" s="833" t="s">
        <v>2056</v>
      </c>
      <c r="L529" s="836">
        <v>76.180000000000007</v>
      </c>
      <c r="M529" s="836">
        <v>1142.7000000000003</v>
      </c>
      <c r="N529" s="833">
        <v>15</v>
      </c>
      <c r="O529" s="837">
        <v>11</v>
      </c>
      <c r="P529" s="836">
        <v>228.54000000000002</v>
      </c>
      <c r="Q529" s="838">
        <v>0.19999999999999998</v>
      </c>
      <c r="R529" s="833">
        <v>3</v>
      </c>
      <c r="S529" s="838">
        <v>0.2</v>
      </c>
      <c r="T529" s="837">
        <v>2.5</v>
      </c>
      <c r="U529" s="839">
        <v>0.22727272727272727</v>
      </c>
    </row>
    <row r="530" spans="1:21" ht="14.45" customHeight="1" x14ac:dyDescent="0.2">
      <c r="A530" s="832">
        <v>25</v>
      </c>
      <c r="B530" s="833" t="s">
        <v>1448</v>
      </c>
      <c r="C530" s="833" t="s">
        <v>1453</v>
      </c>
      <c r="D530" s="834" t="s">
        <v>2302</v>
      </c>
      <c r="E530" s="835" t="s">
        <v>1491</v>
      </c>
      <c r="F530" s="833" t="s">
        <v>1449</v>
      </c>
      <c r="G530" s="833" t="s">
        <v>1904</v>
      </c>
      <c r="H530" s="833" t="s">
        <v>574</v>
      </c>
      <c r="I530" s="833" t="s">
        <v>1905</v>
      </c>
      <c r="J530" s="833" t="s">
        <v>1906</v>
      </c>
      <c r="K530" s="833" t="s">
        <v>1798</v>
      </c>
      <c r="L530" s="836">
        <v>111.72</v>
      </c>
      <c r="M530" s="836">
        <v>111.72</v>
      </c>
      <c r="N530" s="833">
        <v>1</v>
      </c>
      <c r="O530" s="837">
        <v>1</v>
      </c>
      <c r="P530" s="836">
        <v>111.72</v>
      </c>
      <c r="Q530" s="838">
        <v>1</v>
      </c>
      <c r="R530" s="833">
        <v>1</v>
      </c>
      <c r="S530" s="838">
        <v>1</v>
      </c>
      <c r="T530" s="837">
        <v>1</v>
      </c>
      <c r="U530" s="839">
        <v>1</v>
      </c>
    </row>
    <row r="531" spans="1:21" ht="14.45" customHeight="1" x14ac:dyDescent="0.2">
      <c r="A531" s="832">
        <v>25</v>
      </c>
      <c r="B531" s="833" t="s">
        <v>1448</v>
      </c>
      <c r="C531" s="833" t="s">
        <v>1453</v>
      </c>
      <c r="D531" s="834" t="s">
        <v>2302</v>
      </c>
      <c r="E531" s="835" t="s">
        <v>1491</v>
      </c>
      <c r="F531" s="833" t="s">
        <v>1449</v>
      </c>
      <c r="G531" s="833" t="s">
        <v>1904</v>
      </c>
      <c r="H531" s="833" t="s">
        <v>574</v>
      </c>
      <c r="I531" s="833" t="s">
        <v>2094</v>
      </c>
      <c r="J531" s="833" t="s">
        <v>2095</v>
      </c>
      <c r="K531" s="833" t="s">
        <v>2096</v>
      </c>
      <c r="L531" s="836">
        <v>83.79</v>
      </c>
      <c r="M531" s="836">
        <v>83.79</v>
      </c>
      <c r="N531" s="833">
        <v>1</v>
      </c>
      <c r="O531" s="837">
        <v>1</v>
      </c>
      <c r="P531" s="836"/>
      <c r="Q531" s="838">
        <v>0</v>
      </c>
      <c r="R531" s="833"/>
      <c r="S531" s="838">
        <v>0</v>
      </c>
      <c r="T531" s="837"/>
      <c r="U531" s="839">
        <v>0</v>
      </c>
    </row>
    <row r="532" spans="1:21" ht="14.45" customHeight="1" x14ac:dyDescent="0.2">
      <c r="A532" s="832">
        <v>25</v>
      </c>
      <c r="B532" s="833" t="s">
        <v>1448</v>
      </c>
      <c r="C532" s="833" t="s">
        <v>1453</v>
      </c>
      <c r="D532" s="834" t="s">
        <v>2302</v>
      </c>
      <c r="E532" s="835" t="s">
        <v>1491</v>
      </c>
      <c r="F532" s="833" t="s">
        <v>1449</v>
      </c>
      <c r="G532" s="833" t="s">
        <v>1503</v>
      </c>
      <c r="H532" s="833" t="s">
        <v>574</v>
      </c>
      <c r="I532" s="833" t="s">
        <v>1504</v>
      </c>
      <c r="J532" s="833" t="s">
        <v>1505</v>
      </c>
      <c r="K532" s="833" t="s">
        <v>1506</v>
      </c>
      <c r="L532" s="836">
        <v>132.97999999999999</v>
      </c>
      <c r="M532" s="836">
        <v>3324.5</v>
      </c>
      <c r="N532" s="833">
        <v>25</v>
      </c>
      <c r="O532" s="837">
        <v>20</v>
      </c>
      <c r="P532" s="836">
        <v>1462.78</v>
      </c>
      <c r="Q532" s="838">
        <v>0.44</v>
      </c>
      <c r="R532" s="833">
        <v>11</v>
      </c>
      <c r="S532" s="838">
        <v>0.44</v>
      </c>
      <c r="T532" s="837">
        <v>9.5</v>
      </c>
      <c r="U532" s="839">
        <v>0.47499999999999998</v>
      </c>
    </row>
    <row r="533" spans="1:21" ht="14.45" customHeight="1" x14ac:dyDescent="0.2">
      <c r="A533" s="832">
        <v>25</v>
      </c>
      <c r="B533" s="833" t="s">
        <v>1448</v>
      </c>
      <c r="C533" s="833" t="s">
        <v>1453</v>
      </c>
      <c r="D533" s="834" t="s">
        <v>2302</v>
      </c>
      <c r="E533" s="835" t="s">
        <v>1491</v>
      </c>
      <c r="F533" s="833" t="s">
        <v>1449</v>
      </c>
      <c r="G533" s="833" t="s">
        <v>2097</v>
      </c>
      <c r="H533" s="833" t="s">
        <v>574</v>
      </c>
      <c r="I533" s="833" t="s">
        <v>2098</v>
      </c>
      <c r="J533" s="833" t="s">
        <v>2099</v>
      </c>
      <c r="K533" s="833" t="s">
        <v>2100</v>
      </c>
      <c r="L533" s="836">
        <v>57.48</v>
      </c>
      <c r="M533" s="836">
        <v>114.96</v>
      </c>
      <c r="N533" s="833">
        <v>2</v>
      </c>
      <c r="O533" s="837">
        <v>2</v>
      </c>
      <c r="P533" s="836"/>
      <c r="Q533" s="838">
        <v>0</v>
      </c>
      <c r="R533" s="833"/>
      <c r="S533" s="838">
        <v>0</v>
      </c>
      <c r="T533" s="837"/>
      <c r="U533" s="839">
        <v>0</v>
      </c>
    </row>
    <row r="534" spans="1:21" ht="14.45" customHeight="1" x14ac:dyDescent="0.2">
      <c r="A534" s="832">
        <v>25</v>
      </c>
      <c r="B534" s="833" t="s">
        <v>1448</v>
      </c>
      <c r="C534" s="833" t="s">
        <v>1453</v>
      </c>
      <c r="D534" s="834" t="s">
        <v>2302</v>
      </c>
      <c r="E534" s="835" t="s">
        <v>1491</v>
      </c>
      <c r="F534" s="833" t="s">
        <v>1449</v>
      </c>
      <c r="G534" s="833" t="s">
        <v>1700</v>
      </c>
      <c r="H534" s="833" t="s">
        <v>574</v>
      </c>
      <c r="I534" s="833" t="s">
        <v>1701</v>
      </c>
      <c r="J534" s="833" t="s">
        <v>864</v>
      </c>
      <c r="K534" s="833" t="s">
        <v>1702</v>
      </c>
      <c r="L534" s="836">
        <v>163.54</v>
      </c>
      <c r="M534" s="836">
        <v>654.16</v>
      </c>
      <c r="N534" s="833">
        <v>4</v>
      </c>
      <c r="O534" s="837">
        <v>2</v>
      </c>
      <c r="P534" s="836">
        <v>654.16</v>
      </c>
      <c r="Q534" s="838">
        <v>1</v>
      </c>
      <c r="R534" s="833">
        <v>4</v>
      </c>
      <c r="S534" s="838">
        <v>1</v>
      </c>
      <c r="T534" s="837">
        <v>2</v>
      </c>
      <c r="U534" s="839">
        <v>1</v>
      </c>
    </row>
    <row r="535" spans="1:21" ht="14.45" customHeight="1" x14ac:dyDescent="0.2">
      <c r="A535" s="832">
        <v>25</v>
      </c>
      <c r="B535" s="833" t="s">
        <v>1448</v>
      </c>
      <c r="C535" s="833" t="s">
        <v>1453</v>
      </c>
      <c r="D535" s="834" t="s">
        <v>2302</v>
      </c>
      <c r="E535" s="835" t="s">
        <v>1491</v>
      </c>
      <c r="F535" s="833" t="s">
        <v>1449</v>
      </c>
      <c r="G535" s="833" t="s">
        <v>2101</v>
      </c>
      <c r="H535" s="833" t="s">
        <v>574</v>
      </c>
      <c r="I535" s="833" t="s">
        <v>2102</v>
      </c>
      <c r="J535" s="833" t="s">
        <v>2103</v>
      </c>
      <c r="K535" s="833" t="s">
        <v>2104</v>
      </c>
      <c r="L535" s="836">
        <v>0</v>
      </c>
      <c r="M535" s="836">
        <v>0</v>
      </c>
      <c r="N535" s="833">
        <v>1</v>
      </c>
      <c r="O535" s="837">
        <v>1</v>
      </c>
      <c r="P535" s="836"/>
      <c r="Q535" s="838"/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25</v>
      </c>
      <c r="B536" s="833" t="s">
        <v>1448</v>
      </c>
      <c r="C536" s="833" t="s">
        <v>1453</v>
      </c>
      <c r="D536" s="834" t="s">
        <v>2302</v>
      </c>
      <c r="E536" s="835" t="s">
        <v>1491</v>
      </c>
      <c r="F536" s="833" t="s">
        <v>1449</v>
      </c>
      <c r="G536" s="833" t="s">
        <v>1851</v>
      </c>
      <c r="H536" s="833" t="s">
        <v>574</v>
      </c>
      <c r="I536" s="833" t="s">
        <v>1852</v>
      </c>
      <c r="J536" s="833" t="s">
        <v>1853</v>
      </c>
      <c r="K536" s="833" t="s">
        <v>1854</v>
      </c>
      <c r="L536" s="836">
        <v>38.56</v>
      </c>
      <c r="M536" s="836">
        <v>77.12</v>
      </c>
      <c r="N536" s="833">
        <v>2</v>
      </c>
      <c r="O536" s="837">
        <v>1.5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25</v>
      </c>
      <c r="B537" s="833" t="s">
        <v>1448</v>
      </c>
      <c r="C537" s="833" t="s">
        <v>1453</v>
      </c>
      <c r="D537" s="834" t="s">
        <v>2302</v>
      </c>
      <c r="E537" s="835" t="s">
        <v>1491</v>
      </c>
      <c r="F537" s="833" t="s">
        <v>1449</v>
      </c>
      <c r="G537" s="833" t="s">
        <v>2105</v>
      </c>
      <c r="H537" s="833" t="s">
        <v>611</v>
      </c>
      <c r="I537" s="833" t="s">
        <v>2106</v>
      </c>
      <c r="J537" s="833" t="s">
        <v>2107</v>
      </c>
      <c r="K537" s="833" t="s">
        <v>2108</v>
      </c>
      <c r="L537" s="836">
        <v>219.18</v>
      </c>
      <c r="M537" s="836">
        <v>219.18</v>
      </c>
      <c r="N537" s="833">
        <v>1</v>
      </c>
      <c r="O537" s="837">
        <v>1</v>
      </c>
      <c r="P537" s="836">
        <v>219.18</v>
      </c>
      <c r="Q537" s="838">
        <v>1</v>
      </c>
      <c r="R537" s="833">
        <v>1</v>
      </c>
      <c r="S537" s="838">
        <v>1</v>
      </c>
      <c r="T537" s="837">
        <v>1</v>
      </c>
      <c r="U537" s="839">
        <v>1</v>
      </c>
    </row>
    <row r="538" spans="1:21" ht="14.45" customHeight="1" x14ac:dyDescent="0.2">
      <c r="A538" s="832">
        <v>25</v>
      </c>
      <c r="B538" s="833" t="s">
        <v>1448</v>
      </c>
      <c r="C538" s="833" t="s">
        <v>1453</v>
      </c>
      <c r="D538" s="834" t="s">
        <v>2302</v>
      </c>
      <c r="E538" s="835" t="s">
        <v>1491</v>
      </c>
      <c r="F538" s="833" t="s">
        <v>1449</v>
      </c>
      <c r="G538" s="833" t="s">
        <v>2105</v>
      </c>
      <c r="H538" s="833" t="s">
        <v>611</v>
      </c>
      <c r="I538" s="833" t="s">
        <v>2109</v>
      </c>
      <c r="J538" s="833" t="s">
        <v>2107</v>
      </c>
      <c r="K538" s="833" t="s">
        <v>2110</v>
      </c>
      <c r="L538" s="836">
        <v>135.5</v>
      </c>
      <c r="M538" s="836">
        <v>135.5</v>
      </c>
      <c r="N538" s="833">
        <v>1</v>
      </c>
      <c r="O538" s="837">
        <v>0.5</v>
      </c>
      <c r="P538" s="836">
        <v>135.5</v>
      </c>
      <c r="Q538" s="838">
        <v>1</v>
      </c>
      <c r="R538" s="833">
        <v>1</v>
      </c>
      <c r="S538" s="838">
        <v>1</v>
      </c>
      <c r="T538" s="837">
        <v>0.5</v>
      </c>
      <c r="U538" s="839">
        <v>1</v>
      </c>
    </row>
    <row r="539" spans="1:21" ht="14.45" customHeight="1" x14ac:dyDescent="0.2">
      <c r="A539" s="832">
        <v>25</v>
      </c>
      <c r="B539" s="833" t="s">
        <v>1448</v>
      </c>
      <c r="C539" s="833" t="s">
        <v>1453</v>
      </c>
      <c r="D539" s="834" t="s">
        <v>2302</v>
      </c>
      <c r="E539" s="835" t="s">
        <v>1491</v>
      </c>
      <c r="F539" s="833" t="s">
        <v>1449</v>
      </c>
      <c r="G539" s="833" t="s">
        <v>1578</v>
      </c>
      <c r="H539" s="833" t="s">
        <v>574</v>
      </c>
      <c r="I539" s="833" t="s">
        <v>1579</v>
      </c>
      <c r="J539" s="833" t="s">
        <v>1052</v>
      </c>
      <c r="K539" s="833" t="s">
        <v>1580</v>
      </c>
      <c r="L539" s="836">
        <v>34.19</v>
      </c>
      <c r="M539" s="836">
        <v>170.95</v>
      </c>
      <c r="N539" s="833">
        <v>5</v>
      </c>
      <c r="O539" s="837">
        <v>2</v>
      </c>
      <c r="P539" s="836">
        <v>170.95</v>
      </c>
      <c r="Q539" s="838">
        <v>1</v>
      </c>
      <c r="R539" s="833">
        <v>5</v>
      </c>
      <c r="S539" s="838">
        <v>1</v>
      </c>
      <c r="T539" s="837">
        <v>2</v>
      </c>
      <c r="U539" s="839">
        <v>1</v>
      </c>
    </row>
    <row r="540" spans="1:21" ht="14.45" customHeight="1" x14ac:dyDescent="0.2">
      <c r="A540" s="832">
        <v>25</v>
      </c>
      <c r="B540" s="833" t="s">
        <v>1448</v>
      </c>
      <c r="C540" s="833" t="s">
        <v>1453</v>
      </c>
      <c r="D540" s="834" t="s">
        <v>2302</v>
      </c>
      <c r="E540" s="835" t="s">
        <v>1491</v>
      </c>
      <c r="F540" s="833" t="s">
        <v>1449</v>
      </c>
      <c r="G540" s="833" t="s">
        <v>2111</v>
      </c>
      <c r="H540" s="833" t="s">
        <v>574</v>
      </c>
      <c r="I540" s="833" t="s">
        <v>2112</v>
      </c>
      <c r="J540" s="833" t="s">
        <v>2113</v>
      </c>
      <c r="K540" s="833" t="s">
        <v>2114</v>
      </c>
      <c r="L540" s="836">
        <v>0</v>
      </c>
      <c r="M540" s="836">
        <v>0</v>
      </c>
      <c r="N540" s="833">
        <v>1</v>
      </c>
      <c r="O540" s="837">
        <v>1</v>
      </c>
      <c r="P540" s="836"/>
      <c r="Q540" s="838"/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25</v>
      </c>
      <c r="B541" s="833" t="s">
        <v>1448</v>
      </c>
      <c r="C541" s="833" t="s">
        <v>1453</v>
      </c>
      <c r="D541" s="834" t="s">
        <v>2302</v>
      </c>
      <c r="E541" s="835" t="s">
        <v>1491</v>
      </c>
      <c r="F541" s="833" t="s">
        <v>1449</v>
      </c>
      <c r="G541" s="833" t="s">
        <v>1581</v>
      </c>
      <c r="H541" s="833" t="s">
        <v>611</v>
      </c>
      <c r="I541" s="833" t="s">
        <v>1414</v>
      </c>
      <c r="J541" s="833" t="s">
        <v>1415</v>
      </c>
      <c r="K541" s="833" t="s">
        <v>1416</v>
      </c>
      <c r="L541" s="836">
        <v>141.25</v>
      </c>
      <c r="M541" s="836">
        <v>1130</v>
      </c>
      <c r="N541" s="833">
        <v>8</v>
      </c>
      <c r="O541" s="837">
        <v>6</v>
      </c>
      <c r="P541" s="836">
        <v>565</v>
      </c>
      <c r="Q541" s="838">
        <v>0.5</v>
      </c>
      <c r="R541" s="833">
        <v>4</v>
      </c>
      <c r="S541" s="838">
        <v>0.5</v>
      </c>
      <c r="T541" s="837">
        <v>3</v>
      </c>
      <c r="U541" s="839">
        <v>0.5</v>
      </c>
    </row>
    <row r="542" spans="1:21" ht="14.45" customHeight="1" x14ac:dyDescent="0.2">
      <c r="A542" s="832">
        <v>25</v>
      </c>
      <c r="B542" s="833" t="s">
        <v>1448</v>
      </c>
      <c r="C542" s="833" t="s">
        <v>1453</v>
      </c>
      <c r="D542" s="834" t="s">
        <v>2302</v>
      </c>
      <c r="E542" s="835" t="s">
        <v>1491</v>
      </c>
      <c r="F542" s="833" t="s">
        <v>1449</v>
      </c>
      <c r="G542" s="833" t="s">
        <v>1585</v>
      </c>
      <c r="H542" s="833" t="s">
        <v>611</v>
      </c>
      <c r="I542" s="833" t="s">
        <v>1236</v>
      </c>
      <c r="J542" s="833" t="s">
        <v>729</v>
      </c>
      <c r="K542" s="833" t="s">
        <v>1237</v>
      </c>
      <c r="L542" s="836">
        <v>736.33</v>
      </c>
      <c r="M542" s="836">
        <v>736.33</v>
      </c>
      <c r="N542" s="833">
        <v>1</v>
      </c>
      <c r="O542" s="837">
        <v>0.5</v>
      </c>
      <c r="P542" s="836">
        <v>736.33</v>
      </c>
      <c r="Q542" s="838">
        <v>1</v>
      </c>
      <c r="R542" s="833">
        <v>1</v>
      </c>
      <c r="S542" s="838">
        <v>1</v>
      </c>
      <c r="T542" s="837">
        <v>0.5</v>
      </c>
      <c r="U542" s="839">
        <v>1</v>
      </c>
    </row>
    <row r="543" spans="1:21" ht="14.45" customHeight="1" x14ac:dyDescent="0.2">
      <c r="A543" s="832">
        <v>25</v>
      </c>
      <c r="B543" s="833" t="s">
        <v>1448</v>
      </c>
      <c r="C543" s="833" t="s">
        <v>1453</v>
      </c>
      <c r="D543" s="834" t="s">
        <v>2302</v>
      </c>
      <c r="E543" s="835" t="s">
        <v>1491</v>
      </c>
      <c r="F543" s="833" t="s">
        <v>1449</v>
      </c>
      <c r="G543" s="833" t="s">
        <v>1585</v>
      </c>
      <c r="H543" s="833" t="s">
        <v>611</v>
      </c>
      <c r="I543" s="833" t="s">
        <v>1232</v>
      </c>
      <c r="J543" s="833" t="s">
        <v>729</v>
      </c>
      <c r="K543" s="833" t="s">
        <v>1233</v>
      </c>
      <c r="L543" s="836">
        <v>923.74</v>
      </c>
      <c r="M543" s="836">
        <v>923.74</v>
      </c>
      <c r="N543" s="833">
        <v>1</v>
      </c>
      <c r="O543" s="837">
        <v>0.5</v>
      </c>
      <c r="P543" s="836">
        <v>923.74</v>
      </c>
      <c r="Q543" s="838">
        <v>1</v>
      </c>
      <c r="R543" s="833">
        <v>1</v>
      </c>
      <c r="S543" s="838">
        <v>1</v>
      </c>
      <c r="T543" s="837">
        <v>0.5</v>
      </c>
      <c r="U543" s="839">
        <v>1</v>
      </c>
    </row>
    <row r="544" spans="1:21" ht="14.45" customHeight="1" x14ac:dyDescent="0.2">
      <c r="A544" s="832">
        <v>25</v>
      </c>
      <c r="B544" s="833" t="s">
        <v>1448</v>
      </c>
      <c r="C544" s="833" t="s">
        <v>1453</v>
      </c>
      <c r="D544" s="834" t="s">
        <v>2302</v>
      </c>
      <c r="E544" s="835" t="s">
        <v>1491</v>
      </c>
      <c r="F544" s="833" t="s">
        <v>1449</v>
      </c>
      <c r="G544" s="833" t="s">
        <v>2014</v>
      </c>
      <c r="H544" s="833" t="s">
        <v>574</v>
      </c>
      <c r="I544" s="833" t="s">
        <v>2115</v>
      </c>
      <c r="J544" s="833" t="s">
        <v>2016</v>
      </c>
      <c r="K544" s="833" t="s">
        <v>2116</v>
      </c>
      <c r="L544" s="836">
        <v>0</v>
      </c>
      <c r="M544" s="836">
        <v>0</v>
      </c>
      <c r="N544" s="833">
        <v>1</v>
      </c>
      <c r="O544" s="837">
        <v>1</v>
      </c>
      <c r="P544" s="836"/>
      <c r="Q544" s="838"/>
      <c r="R544" s="833"/>
      <c r="S544" s="838">
        <v>0</v>
      </c>
      <c r="T544" s="837"/>
      <c r="U544" s="839">
        <v>0</v>
      </c>
    </row>
    <row r="545" spans="1:21" ht="14.45" customHeight="1" x14ac:dyDescent="0.2">
      <c r="A545" s="832">
        <v>25</v>
      </c>
      <c r="B545" s="833" t="s">
        <v>1448</v>
      </c>
      <c r="C545" s="833" t="s">
        <v>1453</v>
      </c>
      <c r="D545" s="834" t="s">
        <v>2302</v>
      </c>
      <c r="E545" s="835" t="s">
        <v>1491</v>
      </c>
      <c r="F545" s="833" t="s">
        <v>1449</v>
      </c>
      <c r="G545" s="833" t="s">
        <v>1586</v>
      </c>
      <c r="H545" s="833" t="s">
        <v>574</v>
      </c>
      <c r="I545" s="833" t="s">
        <v>1587</v>
      </c>
      <c r="J545" s="833" t="s">
        <v>644</v>
      </c>
      <c r="K545" s="833" t="s">
        <v>1588</v>
      </c>
      <c r="L545" s="836">
        <v>17.62</v>
      </c>
      <c r="M545" s="836">
        <v>52.86</v>
      </c>
      <c r="N545" s="833">
        <v>3</v>
      </c>
      <c r="O545" s="837">
        <v>2</v>
      </c>
      <c r="P545" s="836">
        <v>17.62</v>
      </c>
      <c r="Q545" s="838">
        <v>0.33333333333333337</v>
      </c>
      <c r="R545" s="833">
        <v>1</v>
      </c>
      <c r="S545" s="838">
        <v>0.33333333333333331</v>
      </c>
      <c r="T545" s="837">
        <v>0.5</v>
      </c>
      <c r="U545" s="839">
        <v>0.25</v>
      </c>
    </row>
    <row r="546" spans="1:21" ht="14.45" customHeight="1" x14ac:dyDescent="0.2">
      <c r="A546" s="832">
        <v>25</v>
      </c>
      <c r="B546" s="833" t="s">
        <v>1448</v>
      </c>
      <c r="C546" s="833" t="s">
        <v>1453</v>
      </c>
      <c r="D546" s="834" t="s">
        <v>2302</v>
      </c>
      <c r="E546" s="835" t="s">
        <v>1491</v>
      </c>
      <c r="F546" s="833" t="s">
        <v>1449</v>
      </c>
      <c r="G546" s="833" t="s">
        <v>1586</v>
      </c>
      <c r="H546" s="833" t="s">
        <v>574</v>
      </c>
      <c r="I546" s="833" t="s">
        <v>1707</v>
      </c>
      <c r="J546" s="833" t="s">
        <v>644</v>
      </c>
      <c r="K546" s="833" t="s">
        <v>1708</v>
      </c>
      <c r="L546" s="836">
        <v>35.25</v>
      </c>
      <c r="M546" s="836">
        <v>35.25</v>
      </c>
      <c r="N546" s="833">
        <v>1</v>
      </c>
      <c r="O546" s="837">
        <v>0.5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25</v>
      </c>
      <c r="B547" s="833" t="s">
        <v>1448</v>
      </c>
      <c r="C547" s="833" t="s">
        <v>1453</v>
      </c>
      <c r="D547" s="834" t="s">
        <v>2302</v>
      </c>
      <c r="E547" s="835" t="s">
        <v>1491</v>
      </c>
      <c r="F547" s="833" t="s">
        <v>1449</v>
      </c>
      <c r="G547" s="833" t="s">
        <v>1586</v>
      </c>
      <c r="H547" s="833" t="s">
        <v>574</v>
      </c>
      <c r="I547" s="833" t="s">
        <v>1589</v>
      </c>
      <c r="J547" s="833" t="s">
        <v>644</v>
      </c>
      <c r="K547" s="833" t="s">
        <v>1590</v>
      </c>
      <c r="L547" s="836">
        <v>35.25</v>
      </c>
      <c r="M547" s="836">
        <v>423</v>
      </c>
      <c r="N547" s="833">
        <v>12</v>
      </c>
      <c r="O547" s="837">
        <v>8.5</v>
      </c>
      <c r="P547" s="836">
        <v>211.5</v>
      </c>
      <c r="Q547" s="838">
        <v>0.5</v>
      </c>
      <c r="R547" s="833">
        <v>6</v>
      </c>
      <c r="S547" s="838">
        <v>0.5</v>
      </c>
      <c r="T547" s="837">
        <v>5</v>
      </c>
      <c r="U547" s="839">
        <v>0.58823529411764708</v>
      </c>
    </row>
    <row r="548" spans="1:21" ht="14.45" customHeight="1" x14ac:dyDescent="0.2">
      <c r="A548" s="832">
        <v>25</v>
      </c>
      <c r="B548" s="833" t="s">
        <v>1448</v>
      </c>
      <c r="C548" s="833" t="s">
        <v>1453</v>
      </c>
      <c r="D548" s="834" t="s">
        <v>2302</v>
      </c>
      <c r="E548" s="835" t="s">
        <v>1491</v>
      </c>
      <c r="F548" s="833" t="s">
        <v>1449</v>
      </c>
      <c r="G548" s="833" t="s">
        <v>1586</v>
      </c>
      <c r="H548" s="833" t="s">
        <v>574</v>
      </c>
      <c r="I548" s="833" t="s">
        <v>1810</v>
      </c>
      <c r="J548" s="833" t="s">
        <v>847</v>
      </c>
      <c r="K548" s="833" t="s">
        <v>1811</v>
      </c>
      <c r="L548" s="836">
        <v>35.25</v>
      </c>
      <c r="M548" s="836">
        <v>176.25</v>
      </c>
      <c r="N548" s="833">
        <v>5</v>
      </c>
      <c r="O548" s="837">
        <v>3.5</v>
      </c>
      <c r="P548" s="836">
        <v>105.75</v>
      </c>
      <c r="Q548" s="838">
        <v>0.6</v>
      </c>
      <c r="R548" s="833">
        <v>3</v>
      </c>
      <c r="S548" s="838">
        <v>0.6</v>
      </c>
      <c r="T548" s="837">
        <v>1.5</v>
      </c>
      <c r="U548" s="839">
        <v>0.42857142857142855</v>
      </c>
    </row>
    <row r="549" spans="1:21" ht="14.45" customHeight="1" x14ac:dyDescent="0.2">
      <c r="A549" s="832">
        <v>25</v>
      </c>
      <c r="B549" s="833" t="s">
        <v>1448</v>
      </c>
      <c r="C549" s="833" t="s">
        <v>1453</v>
      </c>
      <c r="D549" s="834" t="s">
        <v>2302</v>
      </c>
      <c r="E549" s="835" t="s">
        <v>1491</v>
      </c>
      <c r="F549" s="833" t="s">
        <v>1449</v>
      </c>
      <c r="G549" s="833" t="s">
        <v>1586</v>
      </c>
      <c r="H549" s="833" t="s">
        <v>574</v>
      </c>
      <c r="I549" s="833" t="s">
        <v>1591</v>
      </c>
      <c r="J549" s="833" t="s">
        <v>644</v>
      </c>
      <c r="K549" s="833" t="s">
        <v>1592</v>
      </c>
      <c r="L549" s="836">
        <v>17.62</v>
      </c>
      <c r="M549" s="836">
        <v>933.86000000000013</v>
      </c>
      <c r="N549" s="833">
        <v>53</v>
      </c>
      <c r="O549" s="837">
        <v>36</v>
      </c>
      <c r="P549" s="836">
        <v>475.74000000000007</v>
      </c>
      <c r="Q549" s="838">
        <v>0.50943396226415094</v>
      </c>
      <c r="R549" s="833">
        <v>27</v>
      </c>
      <c r="S549" s="838">
        <v>0.50943396226415094</v>
      </c>
      <c r="T549" s="837">
        <v>18</v>
      </c>
      <c r="U549" s="839">
        <v>0.5</v>
      </c>
    </row>
    <row r="550" spans="1:21" ht="14.45" customHeight="1" x14ac:dyDescent="0.2">
      <c r="A550" s="832">
        <v>25</v>
      </c>
      <c r="B550" s="833" t="s">
        <v>1448</v>
      </c>
      <c r="C550" s="833" t="s">
        <v>1453</v>
      </c>
      <c r="D550" s="834" t="s">
        <v>2302</v>
      </c>
      <c r="E550" s="835" t="s">
        <v>1491</v>
      </c>
      <c r="F550" s="833" t="s">
        <v>1449</v>
      </c>
      <c r="G550" s="833" t="s">
        <v>1586</v>
      </c>
      <c r="H550" s="833" t="s">
        <v>574</v>
      </c>
      <c r="I550" s="833" t="s">
        <v>1874</v>
      </c>
      <c r="J550" s="833" t="s">
        <v>644</v>
      </c>
      <c r="K550" s="833" t="s">
        <v>1811</v>
      </c>
      <c r="L550" s="836">
        <v>35.25</v>
      </c>
      <c r="M550" s="836">
        <v>35.25</v>
      </c>
      <c r="N550" s="833">
        <v>1</v>
      </c>
      <c r="O550" s="837">
        <v>1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25</v>
      </c>
      <c r="B551" s="833" t="s">
        <v>1448</v>
      </c>
      <c r="C551" s="833" t="s">
        <v>1453</v>
      </c>
      <c r="D551" s="834" t="s">
        <v>2302</v>
      </c>
      <c r="E551" s="835" t="s">
        <v>1491</v>
      </c>
      <c r="F551" s="833" t="s">
        <v>1449</v>
      </c>
      <c r="G551" s="833" t="s">
        <v>1507</v>
      </c>
      <c r="H551" s="833" t="s">
        <v>574</v>
      </c>
      <c r="I551" s="833" t="s">
        <v>1595</v>
      </c>
      <c r="J551" s="833" t="s">
        <v>746</v>
      </c>
      <c r="K551" s="833" t="s">
        <v>1596</v>
      </c>
      <c r="L551" s="836">
        <v>32.25</v>
      </c>
      <c r="M551" s="836">
        <v>32.25</v>
      </c>
      <c r="N551" s="833">
        <v>1</v>
      </c>
      <c r="O551" s="837">
        <v>1</v>
      </c>
      <c r="P551" s="836">
        <v>32.25</v>
      </c>
      <c r="Q551" s="838">
        <v>1</v>
      </c>
      <c r="R551" s="833">
        <v>1</v>
      </c>
      <c r="S551" s="838">
        <v>1</v>
      </c>
      <c r="T551" s="837">
        <v>1</v>
      </c>
      <c r="U551" s="839">
        <v>1</v>
      </c>
    </row>
    <row r="552" spans="1:21" ht="14.45" customHeight="1" x14ac:dyDescent="0.2">
      <c r="A552" s="832">
        <v>25</v>
      </c>
      <c r="B552" s="833" t="s">
        <v>1448</v>
      </c>
      <c r="C552" s="833" t="s">
        <v>1453</v>
      </c>
      <c r="D552" s="834" t="s">
        <v>2302</v>
      </c>
      <c r="E552" s="835" t="s">
        <v>1491</v>
      </c>
      <c r="F552" s="833" t="s">
        <v>1449</v>
      </c>
      <c r="G552" s="833" t="s">
        <v>1768</v>
      </c>
      <c r="H552" s="833" t="s">
        <v>611</v>
      </c>
      <c r="I552" s="833" t="s">
        <v>1215</v>
      </c>
      <c r="J552" s="833" t="s">
        <v>1216</v>
      </c>
      <c r="K552" s="833" t="s">
        <v>1217</v>
      </c>
      <c r="L552" s="836">
        <v>16.12</v>
      </c>
      <c r="M552" s="836">
        <v>16.12</v>
      </c>
      <c r="N552" s="833">
        <v>1</v>
      </c>
      <c r="O552" s="837">
        <v>0.5</v>
      </c>
      <c r="P552" s="836">
        <v>16.12</v>
      </c>
      <c r="Q552" s="838">
        <v>1</v>
      </c>
      <c r="R552" s="833">
        <v>1</v>
      </c>
      <c r="S552" s="838">
        <v>1</v>
      </c>
      <c r="T552" s="837">
        <v>0.5</v>
      </c>
      <c r="U552" s="839">
        <v>1</v>
      </c>
    </row>
    <row r="553" spans="1:21" ht="14.45" customHeight="1" x14ac:dyDescent="0.2">
      <c r="A553" s="832">
        <v>25</v>
      </c>
      <c r="B553" s="833" t="s">
        <v>1448</v>
      </c>
      <c r="C553" s="833" t="s">
        <v>1453</v>
      </c>
      <c r="D553" s="834" t="s">
        <v>2302</v>
      </c>
      <c r="E553" s="835" t="s">
        <v>1491</v>
      </c>
      <c r="F553" s="833" t="s">
        <v>1449</v>
      </c>
      <c r="G553" s="833" t="s">
        <v>2117</v>
      </c>
      <c r="H553" s="833" t="s">
        <v>574</v>
      </c>
      <c r="I553" s="833" t="s">
        <v>2118</v>
      </c>
      <c r="J553" s="833" t="s">
        <v>2119</v>
      </c>
      <c r="K553" s="833" t="s">
        <v>2120</v>
      </c>
      <c r="L553" s="836">
        <v>0</v>
      </c>
      <c r="M553" s="836">
        <v>0</v>
      </c>
      <c r="N553" s="833">
        <v>1</v>
      </c>
      <c r="O553" s="837">
        <v>0.5</v>
      </c>
      <c r="P553" s="836">
        <v>0</v>
      </c>
      <c r="Q553" s="838"/>
      <c r="R553" s="833">
        <v>1</v>
      </c>
      <c r="S553" s="838">
        <v>1</v>
      </c>
      <c r="T553" s="837">
        <v>0.5</v>
      </c>
      <c r="U553" s="839">
        <v>1</v>
      </c>
    </row>
    <row r="554" spans="1:21" ht="14.45" customHeight="1" x14ac:dyDescent="0.2">
      <c r="A554" s="832">
        <v>25</v>
      </c>
      <c r="B554" s="833" t="s">
        <v>1448</v>
      </c>
      <c r="C554" s="833" t="s">
        <v>1453</v>
      </c>
      <c r="D554" s="834" t="s">
        <v>2302</v>
      </c>
      <c r="E554" s="835" t="s">
        <v>1491</v>
      </c>
      <c r="F554" s="833" t="s">
        <v>1449</v>
      </c>
      <c r="G554" s="833" t="s">
        <v>1709</v>
      </c>
      <c r="H554" s="833" t="s">
        <v>574</v>
      </c>
      <c r="I554" s="833" t="s">
        <v>1710</v>
      </c>
      <c r="J554" s="833" t="s">
        <v>625</v>
      </c>
      <c r="K554" s="833" t="s">
        <v>1711</v>
      </c>
      <c r="L554" s="836">
        <v>127.91</v>
      </c>
      <c r="M554" s="836">
        <v>255.82</v>
      </c>
      <c r="N554" s="833">
        <v>2</v>
      </c>
      <c r="O554" s="837">
        <v>2</v>
      </c>
      <c r="P554" s="836">
        <v>127.91</v>
      </c>
      <c r="Q554" s="838">
        <v>0.5</v>
      </c>
      <c r="R554" s="833">
        <v>1</v>
      </c>
      <c r="S554" s="838">
        <v>0.5</v>
      </c>
      <c r="T554" s="837">
        <v>1</v>
      </c>
      <c r="U554" s="839">
        <v>0.5</v>
      </c>
    </row>
    <row r="555" spans="1:21" ht="14.45" customHeight="1" x14ac:dyDescent="0.2">
      <c r="A555" s="832">
        <v>25</v>
      </c>
      <c r="B555" s="833" t="s">
        <v>1448</v>
      </c>
      <c r="C555" s="833" t="s">
        <v>1453</v>
      </c>
      <c r="D555" s="834" t="s">
        <v>2302</v>
      </c>
      <c r="E555" s="835" t="s">
        <v>1491</v>
      </c>
      <c r="F555" s="833" t="s">
        <v>1449</v>
      </c>
      <c r="G555" s="833" t="s">
        <v>1510</v>
      </c>
      <c r="H555" s="833" t="s">
        <v>611</v>
      </c>
      <c r="I555" s="833" t="s">
        <v>1372</v>
      </c>
      <c r="J555" s="833" t="s">
        <v>850</v>
      </c>
      <c r="K555" s="833" t="s">
        <v>852</v>
      </c>
      <c r="L555" s="836">
        <v>0</v>
      </c>
      <c r="M555" s="836">
        <v>0</v>
      </c>
      <c r="N555" s="833">
        <v>5</v>
      </c>
      <c r="O555" s="837">
        <v>3</v>
      </c>
      <c r="P555" s="836"/>
      <c r="Q555" s="838"/>
      <c r="R555" s="833"/>
      <c r="S555" s="838">
        <v>0</v>
      </c>
      <c r="T555" s="837"/>
      <c r="U555" s="839">
        <v>0</v>
      </c>
    </row>
    <row r="556" spans="1:21" ht="14.45" customHeight="1" x14ac:dyDescent="0.2">
      <c r="A556" s="832">
        <v>25</v>
      </c>
      <c r="B556" s="833" t="s">
        <v>1448</v>
      </c>
      <c r="C556" s="833" t="s">
        <v>1453</v>
      </c>
      <c r="D556" s="834" t="s">
        <v>2302</v>
      </c>
      <c r="E556" s="835" t="s">
        <v>1491</v>
      </c>
      <c r="F556" s="833" t="s">
        <v>1449</v>
      </c>
      <c r="G556" s="833" t="s">
        <v>2019</v>
      </c>
      <c r="H556" s="833" t="s">
        <v>574</v>
      </c>
      <c r="I556" s="833" t="s">
        <v>2020</v>
      </c>
      <c r="J556" s="833" t="s">
        <v>1084</v>
      </c>
      <c r="K556" s="833" t="s">
        <v>2021</v>
      </c>
      <c r="L556" s="836">
        <v>219.37</v>
      </c>
      <c r="M556" s="836">
        <v>658.11</v>
      </c>
      <c r="N556" s="833">
        <v>3</v>
      </c>
      <c r="O556" s="837">
        <v>0.5</v>
      </c>
      <c r="P556" s="836">
        <v>658.11</v>
      </c>
      <c r="Q556" s="838">
        <v>1</v>
      </c>
      <c r="R556" s="833">
        <v>3</v>
      </c>
      <c r="S556" s="838">
        <v>1</v>
      </c>
      <c r="T556" s="837">
        <v>0.5</v>
      </c>
      <c r="U556" s="839">
        <v>1</v>
      </c>
    </row>
    <row r="557" spans="1:21" ht="14.45" customHeight="1" x14ac:dyDescent="0.2">
      <c r="A557" s="832">
        <v>25</v>
      </c>
      <c r="B557" s="833" t="s">
        <v>1448</v>
      </c>
      <c r="C557" s="833" t="s">
        <v>1453</v>
      </c>
      <c r="D557" s="834" t="s">
        <v>2302</v>
      </c>
      <c r="E557" s="835" t="s">
        <v>1491</v>
      </c>
      <c r="F557" s="833" t="s">
        <v>1449</v>
      </c>
      <c r="G557" s="833" t="s">
        <v>1526</v>
      </c>
      <c r="H557" s="833" t="s">
        <v>574</v>
      </c>
      <c r="I557" s="833" t="s">
        <v>2121</v>
      </c>
      <c r="J557" s="833" t="s">
        <v>2122</v>
      </c>
      <c r="K557" s="833" t="s">
        <v>2123</v>
      </c>
      <c r="L557" s="836">
        <v>31.32</v>
      </c>
      <c r="M557" s="836">
        <v>31.32</v>
      </c>
      <c r="N557" s="833">
        <v>1</v>
      </c>
      <c r="O557" s="837">
        <v>0.5</v>
      </c>
      <c r="P557" s="836"/>
      <c r="Q557" s="838">
        <v>0</v>
      </c>
      <c r="R557" s="833"/>
      <c r="S557" s="838">
        <v>0</v>
      </c>
      <c r="T557" s="837"/>
      <c r="U557" s="839">
        <v>0</v>
      </c>
    </row>
    <row r="558" spans="1:21" ht="14.45" customHeight="1" x14ac:dyDescent="0.2">
      <c r="A558" s="832">
        <v>25</v>
      </c>
      <c r="B558" s="833" t="s">
        <v>1448</v>
      </c>
      <c r="C558" s="833" t="s">
        <v>1453</v>
      </c>
      <c r="D558" s="834" t="s">
        <v>2302</v>
      </c>
      <c r="E558" s="835" t="s">
        <v>1491</v>
      </c>
      <c r="F558" s="833" t="s">
        <v>1449</v>
      </c>
      <c r="G558" s="833" t="s">
        <v>1625</v>
      </c>
      <c r="H558" s="833" t="s">
        <v>574</v>
      </c>
      <c r="I558" s="833" t="s">
        <v>1626</v>
      </c>
      <c r="J558" s="833" t="s">
        <v>1627</v>
      </c>
      <c r="K558" s="833" t="s">
        <v>819</v>
      </c>
      <c r="L558" s="836">
        <v>0</v>
      </c>
      <c r="M558" s="836">
        <v>0</v>
      </c>
      <c r="N558" s="833">
        <v>8</v>
      </c>
      <c r="O558" s="837">
        <v>1.5</v>
      </c>
      <c r="P558" s="836">
        <v>0</v>
      </c>
      <c r="Q558" s="838"/>
      <c r="R558" s="833">
        <v>6</v>
      </c>
      <c r="S558" s="838">
        <v>0.75</v>
      </c>
      <c r="T558" s="837">
        <v>1</v>
      </c>
      <c r="U558" s="839">
        <v>0.66666666666666663</v>
      </c>
    </row>
    <row r="559" spans="1:21" ht="14.45" customHeight="1" x14ac:dyDescent="0.2">
      <c r="A559" s="832">
        <v>25</v>
      </c>
      <c r="B559" s="833" t="s">
        <v>1448</v>
      </c>
      <c r="C559" s="833" t="s">
        <v>1453</v>
      </c>
      <c r="D559" s="834" t="s">
        <v>2302</v>
      </c>
      <c r="E559" s="835" t="s">
        <v>1491</v>
      </c>
      <c r="F559" s="833" t="s">
        <v>1449</v>
      </c>
      <c r="G559" s="833" t="s">
        <v>1625</v>
      </c>
      <c r="H559" s="833" t="s">
        <v>574</v>
      </c>
      <c r="I559" s="833" t="s">
        <v>1726</v>
      </c>
      <c r="J559" s="833" t="s">
        <v>833</v>
      </c>
      <c r="K559" s="833" t="s">
        <v>1727</v>
      </c>
      <c r="L559" s="836">
        <v>0</v>
      </c>
      <c r="M559" s="836">
        <v>0</v>
      </c>
      <c r="N559" s="833">
        <v>1</v>
      </c>
      <c r="O559" s="837">
        <v>0.5</v>
      </c>
      <c r="P559" s="836">
        <v>0</v>
      </c>
      <c r="Q559" s="838"/>
      <c r="R559" s="833">
        <v>1</v>
      </c>
      <c r="S559" s="838">
        <v>1</v>
      </c>
      <c r="T559" s="837">
        <v>0.5</v>
      </c>
      <c r="U559" s="839">
        <v>1</v>
      </c>
    </row>
    <row r="560" spans="1:21" ht="14.45" customHeight="1" x14ac:dyDescent="0.2">
      <c r="A560" s="832">
        <v>25</v>
      </c>
      <c r="B560" s="833" t="s">
        <v>1448</v>
      </c>
      <c r="C560" s="833" t="s">
        <v>1453</v>
      </c>
      <c r="D560" s="834" t="s">
        <v>2302</v>
      </c>
      <c r="E560" s="835" t="s">
        <v>1491</v>
      </c>
      <c r="F560" s="833" t="s">
        <v>1449</v>
      </c>
      <c r="G560" s="833" t="s">
        <v>1625</v>
      </c>
      <c r="H560" s="833" t="s">
        <v>574</v>
      </c>
      <c r="I560" s="833" t="s">
        <v>2031</v>
      </c>
      <c r="J560" s="833" t="s">
        <v>1627</v>
      </c>
      <c r="K560" s="833" t="s">
        <v>2032</v>
      </c>
      <c r="L560" s="836">
        <v>0</v>
      </c>
      <c r="M560" s="836">
        <v>0</v>
      </c>
      <c r="N560" s="833">
        <v>4</v>
      </c>
      <c r="O560" s="837">
        <v>3.5</v>
      </c>
      <c r="P560" s="836">
        <v>0</v>
      </c>
      <c r="Q560" s="838"/>
      <c r="R560" s="833">
        <v>2</v>
      </c>
      <c r="S560" s="838">
        <v>0.5</v>
      </c>
      <c r="T560" s="837">
        <v>1.5</v>
      </c>
      <c r="U560" s="839">
        <v>0.42857142857142855</v>
      </c>
    </row>
    <row r="561" spans="1:21" ht="14.45" customHeight="1" x14ac:dyDescent="0.2">
      <c r="A561" s="832">
        <v>25</v>
      </c>
      <c r="B561" s="833" t="s">
        <v>1448</v>
      </c>
      <c r="C561" s="833" t="s">
        <v>1453</v>
      </c>
      <c r="D561" s="834" t="s">
        <v>2302</v>
      </c>
      <c r="E561" s="835" t="s">
        <v>1491</v>
      </c>
      <c r="F561" s="833" t="s">
        <v>1449</v>
      </c>
      <c r="G561" s="833" t="s">
        <v>1625</v>
      </c>
      <c r="H561" s="833" t="s">
        <v>574</v>
      </c>
      <c r="I561" s="833" t="s">
        <v>2124</v>
      </c>
      <c r="J561" s="833" t="s">
        <v>1627</v>
      </c>
      <c r="K561" s="833" t="s">
        <v>2125</v>
      </c>
      <c r="L561" s="836">
        <v>0</v>
      </c>
      <c r="M561" s="836">
        <v>0</v>
      </c>
      <c r="N561" s="833">
        <v>7</v>
      </c>
      <c r="O561" s="837">
        <v>6</v>
      </c>
      <c r="P561" s="836">
        <v>0</v>
      </c>
      <c r="Q561" s="838"/>
      <c r="R561" s="833">
        <v>3</v>
      </c>
      <c r="S561" s="838">
        <v>0.42857142857142855</v>
      </c>
      <c r="T561" s="837">
        <v>2.5</v>
      </c>
      <c r="U561" s="839">
        <v>0.41666666666666669</v>
      </c>
    </row>
    <row r="562" spans="1:21" ht="14.45" customHeight="1" x14ac:dyDescent="0.2">
      <c r="A562" s="832">
        <v>25</v>
      </c>
      <c r="B562" s="833" t="s">
        <v>1448</v>
      </c>
      <c r="C562" s="833" t="s">
        <v>1453</v>
      </c>
      <c r="D562" s="834" t="s">
        <v>2302</v>
      </c>
      <c r="E562" s="835" t="s">
        <v>1491</v>
      </c>
      <c r="F562" s="833" t="s">
        <v>1449</v>
      </c>
      <c r="G562" s="833" t="s">
        <v>1625</v>
      </c>
      <c r="H562" s="833" t="s">
        <v>574</v>
      </c>
      <c r="I562" s="833" t="s">
        <v>2126</v>
      </c>
      <c r="J562" s="833" t="s">
        <v>1627</v>
      </c>
      <c r="K562" s="833" t="s">
        <v>2127</v>
      </c>
      <c r="L562" s="836">
        <v>0</v>
      </c>
      <c r="M562" s="836">
        <v>0</v>
      </c>
      <c r="N562" s="833">
        <v>1</v>
      </c>
      <c r="O562" s="837">
        <v>1</v>
      </c>
      <c r="P562" s="836">
        <v>0</v>
      </c>
      <c r="Q562" s="838"/>
      <c r="R562" s="833">
        <v>1</v>
      </c>
      <c r="S562" s="838">
        <v>1</v>
      </c>
      <c r="T562" s="837">
        <v>1</v>
      </c>
      <c r="U562" s="839">
        <v>1</v>
      </c>
    </row>
    <row r="563" spans="1:21" ht="14.45" customHeight="1" x14ac:dyDescent="0.2">
      <c r="A563" s="832">
        <v>25</v>
      </c>
      <c r="B563" s="833" t="s">
        <v>1448</v>
      </c>
      <c r="C563" s="833" t="s">
        <v>1453</v>
      </c>
      <c r="D563" s="834" t="s">
        <v>2302</v>
      </c>
      <c r="E563" s="835" t="s">
        <v>1491</v>
      </c>
      <c r="F563" s="833" t="s">
        <v>1449</v>
      </c>
      <c r="G563" s="833" t="s">
        <v>2128</v>
      </c>
      <c r="H563" s="833" t="s">
        <v>574</v>
      </c>
      <c r="I563" s="833" t="s">
        <v>2129</v>
      </c>
      <c r="J563" s="833" t="s">
        <v>2130</v>
      </c>
      <c r="K563" s="833" t="s">
        <v>2131</v>
      </c>
      <c r="L563" s="836">
        <v>650.03</v>
      </c>
      <c r="M563" s="836">
        <v>650.03</v>
      </c>
      <c r="N563" s="833">
        <v>1</v>
      </c>
      <c r="O563" s="837">
        <v>0.5</v>
      </c>
      <c r="P563" s="836">
        <v>650.03</v>
      </c>
      <c r="Q563" s="838">
        <v>1</v>
      </c>
      <c r="R563" s="833">
        <v>1</v>
      </c>
      <c r="S563" s="838">
        <v>1</v>
      </c>
      <c r="T563" s="837">
        <v>0.5</v>
      </c>
      <c r="U563" s="839">
        <v>1</v>
      </c>
    </row>
    <row r="564" spans="1:21" ht="14.45" customHeight="1" x14ac:dyDescent="0.2">
      <c r="A564" s="832">
        <v>25</v>
      </c>
      <c r="B564" s="833" t="s">
        <v>1448</v>
      </c>
      <c r="C564" s="833" t="s">
        <v>1453</v>
      </c>
      <c r="D564" s="834" t="s">
        <v>2302</v>
      </c>
      <c r="E564" s="835" t="s">
        <v>1491</v>
      </c>
      <c r="F564" s="833" t="s">
        <v>1449</v>
      </c>
      <c r="G564" s="833" t="s">
        <v>1628</v>
      </c>
      <c r="H564" s="833" t="s">
        <v>574</v>
      </c>
      <c r="I564" s="833" t="s">
        <v>2132</v>
      </c>
      <c r="J564" s="833" t="s">
        <v>1729</v>
      </c>
      <c r="K564" s="833" t="s">
        <v>2133</v>
      </c>
      <c r="L564" s="836">
        <v>50.32</v>
      </c>
      <c r="M564" s="836">
        <v>50.32</v>
      </c>
      <c r="N564" s="833">
        <v>1</v>
      </c>
      <c r="O564" s="837">
        <v>1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5" customHeight="1" x14ac:dyDescent="0.2">
      <c r="A565" s="832">
        <v>25</v>
      </c>
      <c r="B565" s="833" t="s">
        <v>1448</v>
      </c>
      <c r="C565" s="833" t="s">
        <v>1453</v>
      </c>
      <c r="D565" s="834" t="s">
        <v>2302</v>
      </c>
      <c r="E565" s="835" t="s">
        <v>1491</v>
      </c>
      <c r="F565" s="833" t="s">
        <v>1449</v>
      </c>
      <c r="G565" s="833" t="s">
        <v>1628</v>
      </c>
      <c r="H565" s="833" t="s">
        <v>574</v>
      </c>
      <c r="I565" s="833" t="s">
        <v>2134</v>
      </c>
      <c r="J565" s="833" t="s">
        <v>1729</v>
      </c>
      <c r="K565" s="833" t="s">
        <v>2135</v>
      </c>
      <c r="L565" s="836">
        <v>33.31</v>
      </c>
      <c r="M565" s="836">
        <v>33.31</v>
      </c>
      <c r="N565" s="833">
        <v>1</v>
      </c>
      <c r="O565" s="837">
        <v>1</v>
      </c>
      <c r="P565" s="836"/>
      <c r="Q565" s="838">
        <v>0</v>
      </c>
      <c r="R565" s="833"/>
      <c r="S565" s="838">
        <v>0</v>
      </c>
      <c r="T565" s="837"/>
      <c r="U565" s="839">
        <v>0</v>
      </c>
    </row>
    <row r="566" spans="1:21" ht="14.45" customHeight="1" x14ac:dyDescent="0.2">
      <c r="A566" s="832">
        <v>25</v>
      </c>
      <c r="B566" s="833" t="s">
        <v>1448</v>
      </c>
      <c r="C566" s="833" t="s">
        <v>1453</v>
      </c>
      <c r="D566" s="834" t="s">
        <v>2302</v>
      </c>
      <c r="E566" s="835" t="s">
        <v>1491</v>
      </c>
      <c r="F566" s="833" t="s">
        <v>1449</v>
      </c>
      <c r="G566" s="833" t="s">
        <v>1628</v>
      </c>
      <c r="H566" s="833" t="s">
        <v>574</v>
      </c>
      <c r="I566" s="833" t="s">
        <v>1728</v>
      </c>
      <c r="J566" s="833" t="s">
        <v>1729</v>
      </c>
      <c r="K566" s="833" t="s">
        <v>1730</v>
      </c>
      <c r="L566" s="836">
        <v>99.94</v>
      </c>
      <c r="M566" s="836">
        <v>99.94</v>
      </c>
      <c r="N566" s="833">
        <v>1</v>
      </c>
      <c r="O566" s="837">
        <v>0.5</v>
      </c>
      <c r="P566" s="836">
        <v>99.94</v>
      </c>
      <c r="Q566" s="838">
        <v>1</v>
      </c>
      <c r="R566" s="833">
        <v>1</v>
      </c>
      <c r="S566" s="838">
        <v>1</v>
      </c>
      <c r="T566" s="837">
        <v>0.5</v>
      </c>
      <c r="U566" s="839">
        <v>1</v>
      </c>
    </row>
    <row r="567" spans="1:21" ht="14.45" customHeight="1" x14ac:dyDescent="0.2">
      <c r="A567" s="832">
        <v>25</v>
      </c>
      <c r="B567" s="833" t="s">
        <v>1448</v>
      </c>
      <c r="C567" s="833" t="s">
        <v>1453</v>
      </c>
      <c r="D567" s="834" t="s">
        <v>2302</v>
      </c>
      <c r="E567" s="835" t="s">
        <v>1491</v>
      </c>
      <c r="F567" s="833" t="s">
        <v>1449</v>
      </c>
      <c r="G567" s="833" t="s">
        <v>1628</v>
      </c>
      <c r="H567" s="833" t="s">
        <v>574</v>
      </c>
      <c r="I567" s="833" t="s">
        <v>2136</v>
      </c>
      <c r="J567" s="833" t="s">
        <v>949</v>
      </c>
      <c r="K567" s="833" t="s">
        <v>950</v>
      </c>
      <c r="L567" s="836">
        <v>50.32</v>
      </c>
      <c r="M567" s="836">
        <v>50.32</v>
      </c>
      <c r="N567" s="833">
        <v>1</v>
      </c>
      <c r="O567" s="837">
        <v>1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5" customHeight="1" x14ac:dyDescent="0.2">
      <c r="A568" s="832">
        <v>25</v>
      </c>
      <c r="B568" s="833" t="s">
        <v>1448</v>
      </c>
      <c r="C568" s="833" t="s">
        <v>1453</v>
      </c>
      <c r="D568" s="834" t="s">
        <v>2302</v>
      </c>
      <c r="E568" s="835" t="s">
        <v>1491</v>
      </c>
      <c r="F568" s="833" t="s">
        <v>1449</v>
      </c>
      <c r="G568" s="833" t="s">
        <v>1628</v>
      </c>
      <c r="H568" s="833" t="s">
        <v>574</v>
      </c>
      <c r="I568" s="833" t="s">
        <v>2137</v>
      </c>
      <c r="J568" s="833" t="s">
        <v>1729</v>
      </c>
      <c r="K568" s="833" t="s">
        <v>2138</v>
      </c>
      <c r="L568" s="836">
        <v>66.63</v>
      </c>
      <c r="M568" s="836">
        <v>66.63</v>
      </c>
      <c r="N568" s="833">
        <v>1</v>
      </c>
      <c r="O568" s="837">
        <v>0.5</v>
      </c>
      <c r="P568" s="836">
        <v>66.63</v>
      </c>
      <c r="Q568" s="838">
        <v>1</v>
      </c>
      <c r="R568" s="833">
        <v>1</v>
      </c>
      <c r="S568" s="838">
        <v>1</v>
      </c>
      <c r="T568" s="837">
        <v>0.5</v>
      </c>
      <c r="U568" s="839">
        <v>1</v>
      </c>
    </row>
    <row r="569" spans="1:21" ht="14.45" customHeight="1" x14ac:dyDescent="0.2">
      <c r="A569" s="832">
        <v>25</v>
      </c>
      <c r="B569" s="833" t="s">
        <v>1448</v>
      </c>
      <c r="C569" s="833" t="s">
        <v>1453</v>
      </c>
      <c r="D569" s="834" t="s">
        <v>2302</v>
      </c>
      <c r="E569" s="835" t="s">
        <v>1491</v>
      </c>
      <c r="F569" s="833" t="s">
        <v>1449</v>
      </c>
      <c r="G569" s="833" t="s">
        <v>1628</v>
      </c>
      <c r="H569" s="833" t="s">
        <v>574</v>
      </c>
      <c r="I569" s="833" t="s">
        <v>1629</v>
      </c>
      <c r="J569" s="833" t="s">
        <v>949</v>
      </c>
      <c r="K569" s="833" t="s">
        <v>1630</v>
      </c>
      <c r="L569" s="836">
        <v>50.32</v>
      </c>
      <c r="M569" s="836">
        <v>201.28</v>
      </c>
      <c r="N569" s="833">
        <v>4</v>
      </c>
      <c r="O569" s="837">
        <v>3</v>
      </c>
      <c r="P569" s="836">
        <v>201.28</v>
      </c>
      <c r="Q569" s="838">
        <v>1</v>
      </c>
      <c r="R569" s="833">
        <v>4</v>
      </c>
      <c r="S569" s="838">
        <v>1</v>
      </c>
      <c r="T569" s="837">
        <v>3</v>
      </c>
      <c r="U569" s="839">
        <v>1</v>
      </c>
    </row>
    <row r="570" spans="1:21" ht="14.45" customHeight="1" x14ac:dyDescent="0.2">
      <c r="A570" s="832">
        <v>25</v>
      </c>
      <c r="B570" s="833" t="s">
        <v>1448</v>
      </c>
      <c r="C570" s="833" t="s">
        <v>1453</v>
      </c>
      <c r="D570" s="834" t="s">
        <v>2302</v>
      </c>
      <c r="E570" s="835" t="s">
        <v>1491</v>
      </c>
      <c r="F570" s="833" t="s">
        <v>1449</v>
      </c>
      <c r="G570" s="833" t="s">
        <v>1502</v>
      </c>
      <c r="H570" s="833" t="s">
        <v>611</v>
      </c>
      <c r="I570" s="833" t="s">
        <v>1298</v>
      </c>
      <c r="J570" s="833" t="s">
        <v>1016</v>
      </c>
      <c r="K570" s="833" t="s">
        <v>1299</v>
      </c>
      <c r="L570" s="836">
        <v>154.36000000000001</v>
      </c>
      <c r="M570" s="836">
        <v>23154.000000000015</v>
      </c>
      <c r="N570" s="833">
        <v>150</v>
      </c>
      <c r="O570" s="837">
        <v>121.5</v>
      </c>
      <c r="P570" s="836">
        <v>9879.0399999999991</v>
      </c>
      <c r="Q570" s="838">
        <v>0.42666666666666636</v>
      </c>
      <c r="R570" s="833">
        <v>64</v>
      </c>
      <c r="S570" s="838">
        <v>0.42666666666666669</v>
      </c>
      <c r="T570" s="837">
        <v>50</v>
      </c>
      <c r="U570" s="839">
        <v>0.41152263374485598</v>
      </c>
    </row>
    <row r="571" spans="1:21" ht="14.45" customHeight="1" x14ac:dyDescent="0.2">
      <c r="A571" s="832">
        <v>25</v>
      </c>
      <c r="B571" s="833" t="s">
        <v>1448</v>
      </c>
      <c r="C571" s="833" t="s">
        <v>1453</v>
      </c>
      <c r="D571" s="834" t="s">
        <v>2302</v>
      </c>
      <c r="E571" s="835" t="s">
        <v>1491</v>
      </c>
      <c r="F571" s="833" t="s">
        <v>1449</v>
      </c>
      <c r="G571" s="833" t="s">
        <v>1502</v>
      </c>
      <c r="H571" s="833" t="s">
        <v>611</v>
      </c>
      <c r="I571" s="833" t="s">
        <v>1794</v>
      </c>
      <c r="J571" s="833" t="s">
        <v>1150</v>
      </c>
      <c r="K571" s="833" t="s">
        <v>1795</v>
      </c>
      <c r="L571" s="836">
        <v>80.28</v>
      </c>
      <c r="M571" s="836">
        <v>80.28</v>
      </c>
      <c r="N571" s="833">
        <v>1</v>
      </c>
      <c r="O571" s="837">
        <v>1</v>
      </c>
      <c r="P571" s="836">
        <v>80.28</v>
      </c>
      <c r="Q571" s="838">
        <v>1</v>
      </c>
      <c r="R571" s="833">
        <v>1</v>
      </c>
      <c r="S571" s="838">
        <v>1</v>
      </c>
      <c r="T571" s="837">
        <v>1</v>
      </c>
      <c r="U571" s="839">
        <v>1</v>
      </c>
    </row>
    <row r="572" spans="1:21" ht="14.45" customHeight="1" x14ac:dyDescent="0.2">
      <c r="A572" s="832">
        <v>25</v>
      </c>
      <c r="B572" s="833" t="s">
        <v>1448</v>
      </c>
      <c r="C572" s="833" t="s">
        <v>1453</v>
      </c>
      <c r="D572" s="834" t="s">
        <v>2302</v>
      </c>
      <c r="E572" s="835" t="s">
        <v>1491</v>
      </c>
      <c r="F572" s="833" t="s">
        <v>1449</v>
      </c>
      <c r="G572" s="833" t="s">
        <v>1502</v>
      </c>
      <c r="H572" s="833" t="s">
        <v>574</v>
      </c>
      <c r="I572" s="833" t="s">
        <v>1796</v>
      </c>
      <c r="J572" s="833" t="s">
        <v>1016</v>
      </c>
      <c r="K572" s="833" t="s">
        <v>1299</v>
      </c>
      <c r="L572" s="836">
        <v>154.36000000000001</v>
      </c>
      <c r="M572" s="836">
        <v>1389.2400000000002</v>
      </c>
      <c r="N572" s="833">
        <v>9</v>
      </c>
      <c r="O572" s="837">
        <v>7.5</v>
      </c>
      <c r="P572" s="836">
        <v>617.44000000000005</v>
      </c>
      <c r="Q572" s="838">
        <v>0.44444444444444442</v>
      </c>
      <c r="R572" s="833">
        <v>4</v>
      </c>
      <c r="S572" s="838">
        <v>0.44444444444444442</v>
      </c>
      <c r="T572" s="837">
        <v>3</v>
      </c>
      <c r="U572" s="839">
        <v>0.4</v>
      </c>
    </row>
    <row r="573" spans="1:21" ht="14.45" customHeight="1" x14ac:dyDescent="0.2">
      <c r="A573" s="832">
        <v>25</v>
      </c>
      <c r="B573" s="833" t="s">
        <v>1448</v>
      </c>
      <c r="C573" s="833" t="s">
        <v>1453</v>
      </c>
      <c r="D573" s="834" t="s">
        <v>2302</v>
      </c>
      <c r="E573" s="835" t="s">
        <v>1491</v>
      </c>
      <c r="F573" s="833" t="s">
        <v>1449</v>
      </c>
      <c r="G573" s="833" t="s">
        <v>2139</v>
      </c>
      <c r="H573" s="833" t="s">
        <v>574</v>
      </c>
      <c r="I573" s="833" t="s">
        <v>2140</v>
      </c>
      <c r="J573" s="833" t="s">
        <v>2141</v>
      </c>
      <c r="K573" s="833" t="s">
        <v>2142</v>
      </c>
      <c r="L573" s="836">
        <v>374.79</v>
      </c>
      <c r="M573" s="836">
        <v>374.79</v>
      </c>
      <c r="N573" s="833">
        <v>1</v>
      </c>
      <c r="O573" s="837">
        <v>1</v>
      </c>
      <c r="P573" s="836">
        <v>374.79</v>
      </c>
      <c r="Q573" s="838">
        <v>1</v>
      </c>
      <c r="R573" s="833">
        <v>1</v>
      </c>
      <c r="S573" s="838">
        <v>1</v>
      </c>
      <c r="T573" s="837">
        <v>1</v>
      </c>
      <c r="U573" s="839">
        <v>1</v>
      </c>
    </row>
    <row r="574" spans="1:21" ht="14.45" customHeight="1" x14ac:dyDescent="0.2">
      <c r="A574" s="832">
        <v>25</v>
      </c>
      <c r="B574" s="833" t="s">
        <v>1448</v>
      </c>
      <c r="C574" s="833" t="s">
        <v>1453</v>
      </c>
      <c r="D574" s="834" t="s">
        <v>2302</v>
      </c>
      <c r="E574" s="835" t="s">
        <v>1491</v>
      </c>
      <c r="F574" s="833" t="s">
        <v>1449</v>
      </c>
      <c r="G574" s="833" t="s">
        <v>1860</v>
      </c>
      <c r="H574" s="833" t="s">
        <v>574</v>
      </c>
      <c r="I574" s="833" t="s">
        <v>1861</v>
      </c>
      <c r="J574" s="833" t="s">
        <v>1862</v>
      </c>
      <c r="K574" s="833" t="s">
        <v>1863</v>
      </c>
      <c r="L574" s="836">
        <v>0</v>
      </c>
      <c r="M574" s="836">
        <v>0</v>
      </c>
      <c r="N574" s="833">
        <v>4</v>
      </c>
      <c r="O574" s="837">
        <v>2.5</v>
      </c>
      <c r="P574" s="836">
        <v>0</v>
      </c>
      <c r="Q574" s="838"/>
      <c r="R574" s="833">
        <v>2</v>
      </c>
      <c r="S574" s="838">
        <v>0.5</v>
      </c>
      <c r="T574" s="837">
        <v>1</v>
      </c>
      <c r="U574" s="839">
        <v>0.4</v>
      </c>
    </row>
    <row r="575" spans="1:21" ht="14.45" customHeight="1" x14ac:dyDescent="0.2">
      <c r="A575" s="832">
        <v>25</v>
      </c>
      <c r="B575" s="833" t="s">
        <v>1448</v>
      </c>
      <c r="C575" s="833" t="s">
        <v>1453</v>
      </c>
      <c r="D575" s="834" t="s">
        <v>2302</v>
      </c>
      <c r="E575" s="835" t="s">
        <v>1491</v>
      </c>
      <c r="F575" s="833" t="s">
        <v>1449</v>
      </c>
      <c r="G575" s="833" t="s">
        <v>1860</v>
      </c>
      <c r="H575" s="833" t="s">
        <v>574</v>
      </c>
      <c r="I575" s="833" t="s">
        <v>2143</v>
      </c>
      <c r="J575" s="833" t="s">
        <v>1862</v>
      </c>
      <c r="K575" s="833" t="s">
        <v>2144</v>
      </c>
      <c r="L575" s="836">
        <v>0</v>
      </c>
      <c r="M575" s="836">
        <v>0</v>
      </c>
      <c r="N575" s="833">
        <v>1</v>
      </c>
      <c r="O575" s="837">
        <v>0.5</v>
      </c>
      <c r="P575" s="836"/>
      <c r="Q575" s="838"/>
      <c r="R575" s="833"/>
      <c r="S575" s="838">
        <v>0</v>
      </c>
      <c r="T575" s="837"/>
      <c r="U575" s="839">
        <v>0</v>
      </c>
    </row>
    <row r="576" spans="1:21" ht="14.45" customHeight="1" x14ac:dyDescent="0.2">
      <c r="A576" s="832">
        <v>25</v>
      </c>
      <c r="B576" s="833" t="s">
        <v>1448</v>
      </c>
      <c r="C576" s="833" t="s">
        <v>1453</v>
      </c>
      <c r="D576" s="834" t="s">
        <v>2302</v>
      </c>
      <c r="E576" s="835" t="s">
        <v>1491</v>
      </c>
      <c r="F576" s="833" t="s">
        <v>1449</v>
      </c>
      <c r="G576" s="833" t="s">
        <v>2145</v>
      </c>
      <c r="H576" s="833" t="s">
        <v>574</v>
      </c>
      <c r="I576" s="833" t="s">
        <v>2146</v>
      </c>
      <c r="J576" s="833" t="s">
        <v>2147</v>
      </c>
      <c r="K576" s="833" t="s">
        <v>2148</v>
      </c>
      <c r="L576" s="836">
        <v>0</v>
      </c>
      <c r="M576" s="836">
        <v>0</v>
      </c>
      <c r="N576" s="833">
        <v>1</v>
      </c>
      <c r="O576" s="837">
        <v>0.5</v>
      </c>
      <c r="P576" s="836">
        <v>0</v>
      </c>
      <c r="Q576" s="838"/>
      <c r="R576" s="833">
        <v>1</v>
      </c>
      <c r="S576" s="838">
        <v>1</v>
      </c>
      <c r="T576" s="837">
        <v>0.5</v>
      </c>
      <c r="U576" s="839">
        <v>1</v>
      </c>
    </row>
    <row r="577" spans="1:21" ht="14.45" customHeight="1" x14ac:dyDescent="0.2">
      <c r="A577" s="832">
        <v>25</v>
      </c>
      <c r="B577" s="833" t="s">
        <v>1448</v>
      </c>
      <c r="C577" s="833" t="s">
        <v>1453</v>
      </c>
      <c r="D577" s="834" t="s">
        <v>2302</v>
      </c>
      <c r="E577" s="835" t="s">
        <v>1491</v>
      </c>
      <c r="F577" s="833" t="s">
        <v>1450</v>
      </c>
      <c r="G577" s="833" t="s">
        <v>1634</v>
      </c>
      <c r="H577" s="833" t="s">
        <v>574</v>
      </c>
      <c r="I577" s="833" t="s">
        <v>2149</v>
      </c>
      <c r="J577" s="833" t="s">
        <v>1636</v>
      </c>
      <c r="K577" s="833"/>
      <c r="L577" s="836">
        <v>0</v>
      </c>
      <c r="M577" s="836">
        <v>0</v>
      </c>
      <c r="N577" s="833">
        <v>1</v>
      </c>
      <c r="O577" s="837">
        <v>1</v>
      </c>
      <c r="P577" s="836">
        <v>0</v>
      </c>
      <c r="Q577" s="838"/>
      <c r="R577" s="833">
        <v>1</v>
      </c>
      <c r="S577" s="838">
        <v>1</v>
      </c>
      <c r="T577" s="837">
        <v>1</v>
      </c>
      <c r="U577" s="839">
        <v>1</v>
      </c>
    </row>
    <row r="578" spans="1:21" ht="14.45" customHeight="1" x14ac:dyDescent="0.2">
      <c r="A578" s="832">
        <v>25</v>
      </c>
      <c r="B578" s="833" t="s">
        <v>1448</v>
      </c>
      <c r="C578" s="833" t="s">
        <v>1453</v>
      </c>
      <c r="D578" s="834" t="s">
        <v>2302</v>
      </c>
      <c r="E578" s="835" t="s">
        <v>1491</v>
      </c>
      <c r="F578" s="833" t="s">
        <v>1450</v>
      </c>
      <c r="G578" s="833" t="s">
        <v>1634</v>
      </c>
      <c r="H578" s="833" t="s">
        <v>574</v>
      </c>
      <c r="I578" s="833" t="s">
        <v>1817</v>
      </c>
      <c r="J578" s="833" t="s">
        <v>1636</v>
      </c>
      <c r="K578" s="833"/>
      <c r="L578" s="836">
        <v>0</v>
      </c>
      <c r="M578" s="836">
        <v>0</v>
      </c>
      <c r="N578" s="833">
        <v>5</v>
      </c>
      <c r="O578" s="837">
        <v>5</v>
      </c>
      <c r="P578" s="836">
        <v>0</v>
      </c>
      <c r="Q578" s="838"/>
      <c r="R578" s="833">
        <v>4</v>
      </c>
      <c r="S578" s="838">
        <v>0.8</v>
      </c>
      <c r="T578" s="837">
        <v>4</v>
      </c>
      <c r="U578" s="839">
        <v>0.8</v>
      </c>
    </row>
    <row r="579" spans="1:21" ht="14.45" customHeight="1" x14ac:dyDescent="0.2">
      <c r="A579" s="832">
        <v>25</v>
      </c>
      <c r="B579" s="833" t="s">
        <v>1448</v>
      </c>
      <c r="C579" s="833" t="s">
        <v>1453</v>
      </c>
      <c r="D579" s="834" t="s">
        <v>2302</v>
      </c>
      <c r="E579" s="835" t="s">
        <v>1491</v>
      </c>
      <c r="F579" s="833" t="s">
        <v>1450</v>
      </c>
      <c r="G579" s="833" t="s">
        <v>1634</v>
      </c>
      <c r="H579" s="833" t="s">
        <v>574</v>
      </c>
      <c r="I579" s="833" t="s">
        <v>2150</v>
      </c>
      <c r="J579" s="833" t="s">
        <v>1636</v>
      </c>
      <c r="K579" s="833"/>
      <c r="L579" s="836">
        <v>0</v>
      </c>
      <c r="M579" s="836">
        <v>0</v>
      </c>
      <c r="N579" s="833">
        <v>1</v>
      </c>
      <c r="O579" s="837">
        <v>1</v>
      </c>
      <c r="P579" s="836"/>
      <c r="Q579" s="838"/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25</v>
      </c>
      <c r="B580" s="833" t="s">
        <v>1448</v>
      </c>
      <c r="C580" s="833" t="s">
        <v>1453</v>
      </c>
      <c r="D580" s="834" t="s">
        <v>2302</v>
      </c>
      <c r="E580" s="835" t="s">
        <v>1482</v>
      </c>
      <c r="F580" s="833" t="s">
        <v>1449</v>
      </c>
      <c r="G580" s="833" t="s">
        <v>1586</v>
      </c>
      <c r="H580" s="833" t="s">
        <v>574</v>
      </c>
      <c r="I580" s="833" t="s">
        <v>1587</v>
      </c>
      <c r="J580" s="833" t="s">
        <v>644</v>
      </c>
      <c r="K580" s="833" t="s">
        <v>1588</v>
      </c>
      <c r="L580" s="836">
        <v>17.62</v>
      </c>
      <c r="M580" s="836">
        <v>17.62</v>
      </c>
      <c r="N580" s="833">
        <v>1</v>
      </c>
      <c r="O580" s="837">
        <v>1</v>
      </c>
      <c r="P580" s="836">
        <v>17.62</v>
      </c>
      <c r="Q580" s="838">
        <v>1</v>
      </c>
      <c r="R580" s="833">
        <v>1</v>
      </c>
      <c r="S580" s="838">
        <v>1</v>
      </c>
      <c r="T580" s="837">
        <v>1</v>
      </c>
      <c r="U580" s="839">
        <v>1</v>
      </c>
    </row>
    <row r="581" spans="1:21" ht="14.45" customHeight="1" x14ac:dyDescent="0.2">
      <c r="A581" s="832">
        <v>25</v>
      </c>
      <c r="B581" s="833" t="s">
        <v>1448</v>
      </c>
      <c r="C581" s="833" t="s">
        <v>1453</v>
      </c>
      <c r="D581" s="834" t="s">
        <v>2302</v>
      </c>
      <c r="E581" s="835" t="s">
        <v>1482</v>
      </c>
      <c r="F581" s="833" t="s">
        <v>1449</v>
      </c>
      <c r="G581" s="833" t="s">
        <v>1586</v>
      </c>
      <c r="H581" s="833" t="s">
        <v>574</v>
      </c>
      <c r="I581" s="833" t="s">
        <v>1589</v>
      </c>
      <c r="J581" s="833" t="s">
        <v>644</v>
      </c>
      <c r="K581" s="833" t="s">
        <v>1590</v>
      </c>
      <c r="L581" s="836">
        <v>35.25</v>
      </c>
      <c r="M581" s="836">
        <v>35.25</v>
      </c>
      <c r="N581" s="833">
        <v>1</v>
      </c>
      <c r="O581" s="837">
        <v>1</v>
      </c>
      <c r="P581" s="836"/>
      <c r="Q581" s="838">
        <v>0</v>
      </c>
      <c r="R581" s="833"/>
      <c r="S581" s="838">
        <v>0</v>
      </c>
      <c r="T581" s="837"/>
      <c r="U581" s="839">
        <v>0</v>
      </c>
    </row>
    <row r="582" spans="1:21" ht="14.45" customHeight="1" x14ac:dyDescent="0.2">
      <c r="A582" s="832">
        <v>25</v>
      </c>
      <c r="B582" s="833" t="s">
        <v>1448</v>
      </c>
      <c r="C582" s="833" t="s">
        <v>1453</v>
      </c>
      <c r="D582" s="834" t="s">
        <v>2302</v>
      </c>
      <c r="E582" s="835" t="s">
        <v>1482</v>
      </c>
      <c r="F582" s="833" t="s">
        <v>1449</v>
      </c>
      <c r="G582" s="833" t="s">
        <v>1502</v>
      </c>
      <c r="H582" s="833" t="s">
        <v>611</v>
      </c>
      <c r="I582" s="833" t="s">
        <v>1298</v>
      </c>
      <c r="J582" s="833" t="s">
        <v>1016</v>
      </c>
      <c r="K582" s="833" t="s">
        <v>1299</v>
      </c>
      <c r="L582" s="836">
        <v>154.36000000000001</v>
      </c>
      <c r="M582" s="836">
        <v>463.08000000000004</v>
      </c>
      <c r="N582" s="833">
        <v>3</v>
      </c>
      <c r="O582" s="837">
        <v>3</v>
      </c>
      <c r="P582" s="836">
        <v>463.08000000000004</v>
      </c>
      <c r="Q582" s="838">
        <v>1</v>
      </c>
      <c r="R582" s="833">
        <v>3</v>
      </c>
      <c r="S582" s="838">
        <v>1</v>
      </c>
      <c r="T582" s="837">
        <v>3</v>
      </c>
      <c r="U582" s="839">
        <v>1</v>
      </c>
    </row>
    <row r="583" spans="1:21" ht="14.45" customHeight="1" x14ac:dyDescent="0.2">
      <c r="A583" s="832">
        <v>25</v>
      </c>
      <c r="B583" s="833" t="s">
        <v>1448</v>
      </c>
      <c r="C583" s="833" t="s">
        <v>1453</v>
      </c>
      <c r="D583" s="834" t="s">
        <v>2302</v>
      </c>
      <c r="E583" s="835" t="s">
        <v>1482</v>
      </c>
      <c r="F583" s="833" t="s">
        <v>1449</v>
      </c>
      <c r="G583" s="833" t="s">
        <v>1502</v>
      </c>
      <c r="H583" s="833" t="s">
        <v>611</v>
      </c>
      <c r="I583" s="833" t="s">
        <v>1442</v>
      </c>
      <c r="J583" s="833" t="s">
        <v>1443</v>
      </c>
      <c r="K583" s="833" t="s">
        <v>1444</v>
      </c>
      <c r="L583" s="836">
        <v>149.52000000000001</v>
      </c>
      <c r="M583" s="836">
        <v>149.52000000000001</v>
      </c>
      <c r="N583" s="833">
        <v>1</v>
      </c>
      <c r="O583" s="837">
        <v>1</v>
      </c>
      <c r="P583" s="836">
        <v>149.52000000000001</v>
      </c>
      <c r="Q583" s="838">
        <v>1</v>
      </c>
      <c r="R583" s="833">
        <v>1</v>
      </c>
      <c r="S583" s="838">
        <v>1</v>
      </c>
      <c r="T583" s="837">
        <v>1</v>
      </c>
      <c r="U583" s="839">
        <v>1</v>
      </c>
    </row>
    <row r="584" spans="1:21" ht="14.45" customHeight="1" x14ac:dyDescent="0.2">
      <c r="A584" s="832">
        <v>25</v>
      </c>
      <c r="B584" s="833" t="s">
        <v>1448</v>
      </c>
      <c r="C584" s="833" t="s">
        <v>1453</v>
      </c>
      <c r="D584" s="834" t="s">
        <v>2302</v>
      </c>
      <c r="E584" s="835" t="s">
        <v>1466</v>
      </c>
      <c r="F584" s="833" t="s">
        <v>1449</v>
      </c>
      <c r="G584" s="833" t="s">
        <v>1731</v>
      </c>
      <c r="H584" s="833" t="s">
        <v>574</v>
      </c>
      <c r="I584" s="833" t="s">
        <v>1732</v>
      </c>
      <c r="J584" s="833" t="s">
        <v>1733</v>
      </c>
      <c r="K584" s="833" t="s">
        <v>1734</v>
      </c>
      <c r="L584" s="836">
        <v>247.17</v>
      </c>
      <c r="M584" s="836">
        <v>247.17</v>
      </c>
      <c r="N584" s="833">
        <v>1</v>
      </c>
      <c r="O584" s="837">
        <v>1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25</v>
      </c>
      <c r="B585" s="833" t="s">
        <v>1448</v>
      </c>
      <c r="C585" s="833" t="s">
        <v>1453</v>
      </c>
      <c r="D585" s="834" t="s">
        <v>2302</v>
      </c>
      <c r="E585" s="835" t="s">
        <v>1466</v>
      </c>
      <c r="F585" s="833" t="s">
        <v>1449</v>
      </c>
      <c r="G585" s="833" t="s">
        <v>2151</v>
      </c>
      <c r="H585" s="833" t="s">
        <v>574</v>
      </c>
      <c r="I585" s="833" t="s">
        <v>2152</v>
      </c>
      <c r="J585" s="833" t="s">
        <v>2153</v>
      </c>
      <c r="K585" s="833" t="s">
        <v>2154</v>
      </c>
      <c r="L585" s="836">
        <v>57.76</v>
      </c>
      <c r="M585" s="836">
        <v>57.76</v>
      </c>
      <c r="N585" s="833">
        <v>1</v>
      </c>
      <c r="O585" s="837">
        <v>1</v>
      </c>
      <c r="P585" s="836">
        <v>57.76</v>
      </c>
      <c r="Q585" s="838">
        <v>1</v>
      </c>
      <c r="R585" s="833">
        <v>1</v>
      </c>
      <c r="S585" s="838">
        <v>1</v>
      </c>
      <c r="T585" s="837">
        <v>1</v>
      </c>
      <c r="U585" s="839">
        <v>1</v>
      </c>
    </row>
    <row r="586" spans="1:21" ht="14.45" customHeight="1" x14ac:dyDescent="0.2">
      <c r="A586" s="832">
        <v>25</v>
      </c>
      <c r="B586" s="833" t="s">
        <v>1448</v>
      </c>
      <c r="C586" s="833" t="s">
        <v>1453</v>
      </c>
      <c r="D586" s="834" t="s">
        <v>2302</v>
      </c>
      <c r="E586" s="835" t="s">
        <v>1466</v>
      </c>
      <c r="F586" s="833" t="s">
        <v>1449</v>
      </c>
      <c r="G586" s="833" t="s">
        <v>1535</v>
      </c>
      <c r="H586" s="833" t="s">
        <v>611</v>
      </c>
      <c r="I586" s="833" t="s">
        <v>1324</v>
      </c>
      <c r="J586" s="833" t="s">
        <v>1325</v>
      </c>
      <c r="K586" s="833" t="s">
        <v>1326</v>
      </c>
      <c r="L586" s="836">
        <v>119.7</v>
      </c>
      <c r="M586" s="836">
        <v>119.7</v>
      </c>
      <c r="N586" s="833">
        <v>1</v>
      </c>
      <c r="O586" s="837">
        <v>1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25</v>
      </c>
      <c r="B587" s="833" t="s">
        <v>1448</v>
      </c>
      <c r="C587" s="833" t="s">
        <v>1453</v>
      </c>
      <c r="D587" s="834" t="s">
        <v>2302</v>
      </c>
      <c r="E587" s="835" t="s">
        <v>1466</v>
      </c>
      <c r="F587" s="833" t="s">
        <v>1449</v>
      </c>
      <c r="G587" s="833" t="s">
        <v>1888</v>
      </c>
      <c r="H587" s="833" t="s">
        <v>574</v>
      </c>
      <c r="I587" s="833" t="s">
        <v>2155</v>
      </c>
      <c r="J587" s="833" t="s">
        <v>2072</v>
      </c>
      <c r="K587" s="833" t="s">
        <v>2156</v>
      </c>
      <c r="L587" s="836">
        <v>86.02</v>
      </c>
      <c r="M587" s="836">
        <v>86.02</v>
      </c>
      <c r="N587" s="833">
        <v>1</v>
      </c>
      <c r="O587" s="837">
        <v>1</v>
      </c>
      <c r="P587" s="836"/>
      <c r="Q587" s="838">
        <v>0</v>
      </c>
      <c r="R587" s="833"/>
      <c r="S587" s="838">
        <v>0</v>
      </c>
      <c r="T587" s="837"/>
      <c r="U587" s="839">
        <v>0</v>
      </c>
    </row>
    <row r="588" spans="1:21" ht="14.45" customHeight="1" x14ac:dyDescent="0.2">
      <c r="A588" s="832">
        <v>25</v>
      </c>
      <c r="B588" s="833" t="s">
        <v>1448</v>
      </c>
      <c r="C588" s="833" t="s">
        <v>1453</v>
      </c>
      <c r="D588" s="834" t="s">
        <v>2302</v>
      </c>
      <c r="E588" s="835" t="s">
        <v>1466</v>
      </c>
      <c r="F588" s="833" t="s">
        <v>1449</v>
      </c>
      <c r="G588" s="833" t="s">
        <v>1888</v>
      </c>
      <c r="H588" s="833" t="s">
        <v>574</v>
      </c>
      <c r="I588" s="833" t="s">
        <v>2071</v>
      </c>
      <c r="J588" s="833" t="s">
        <v>2072</v>
      </c>
      <c r="K588" s="833" t="s">
        <v>2073</v>
      </c>
      <c r="L588" s="836">
        <v>86.02</v>
      </c>
      <c r="M588" s="836">
        <v>86.02</v>
      </c>
      <c r="N588" s="833">
        <v>1</v>
      </c>
      <c r="O588" s="837">
        <v>1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5" customHeight="1" x14ac:dyDescent="0.2">
      <c r="A589" s="832">
        <v>25</v>
      </c>
      <c r="B589" s="833" t="s">
        <v>1448</v>
      </c>
      <c r="C589" s="833" t="s">
        <v>1453</v>
      </c>
      <c r="D589" s="834" t="s">
        <v>2302</v>
      </c>
      <c r="E589" s="835" t="s">
        <v>1466</v>
      </c>
      <c r="F589" s="833" t="s">
        <v>1449</v>
      </c>
      <c r="G589" s="833" t="s">
        <v>2157</v>
      </c>
      <c r="H589" s="833" t="s">
        <v>574</v>
      </c>
      <c r="I589" s="833" t="s">
        <v>2158</v>
      </c>
      <c r="J589" s="833" t="s">
        <v>2159</v>
      </c>
      <c r="K589" s="833" t="s">
        <v>2160</v>
      </c>
      <c r="L589" s="836">
        <v>58.77</v>
      </c>
      <c r="M589" s="836">
        <v>58.77</v>
      </c>
      <c r="N589" s="833">
        <v>1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25</v>
      </c>
      <c r="B590" s="833" t="s">
        <v>1448</v>
      </c>
      <c r="C590" s="833" t="s">
        <v>1453</v>
      </c>
      <c r="D590" s="834" t="s">
        <v>2302</v>
      </c>
      <c r="E590" s="835" t="s">
        <v>1466</v>
      </c>
      <c r="F590" s="833" t="s">
        <v>1449</v>
      </c>
      <c r="G590" s="833" t="s">
        <v>1536</v>
      </c>
      <c r="H590" s="833" t="s">
        <v>574</v>
      </c>
      <c r="I590" s="833" t="s">
        <v>1537</v>
      </c>
      <c r="J590" s="833" t="s">
        <v>1538</v>
      </c>
      <c r="K590" s="833" t="s">
        <v>1539</v>
      </c>
      <c r="L590" s="836">
        <v>0</v>
      </c>
      <c r="M590" s="836">
        <v>0</v>
      </c>
      <c r="N590" s="833">
        <v>1</v>
      </c>
      <c r="O590" s="837">
        <v>1</v>
      </c>
      <c r="P590" s="836">
        <v>0</v>
      </c>
      <c r="Q590" s="838"/>
      <c r="R590" s="833">
        <v>1</v>
      </c>
      <c r="S590" s="838">
        <v>1</v>
      </c>
      <c r="T590" s="837">
        <v>1</v>
      </c>
      <c r="U590" s="839">
        <v>1</v>
      </c>
    </row>
    <row r="591" spans="1:21" ht="14.45" customHeight="1" x14ac:dyDescent="0.2">
      <c r="A591" s="832">
        <v>25</v>
      </c>
      <c r="B591" s="833" t="s">
        <v>1448</v>
      </c>
      <c r="C591" s="833" t="s">
        <v>1453</v>
      </c>
      <c r="D591" s="834" t="s">
        <v>2302</v>
      </c>
      <c r="E591" s="835" t="s">
        <v>1466</v>
      </c>
      <c r="F591" s="833" t="s">
        <v>1449</v>
      </c>
      <c r="G591" s="833" t="s">
        <v>1511</v>
      </c>
      <c r="H591" s="833" t="s">
        <v>611</v>
      </c>
      <c r="I591" s="833" t="s">
        <v>1304</v>
      </c>
      <c r="J591" s="833" t="s">
        <v>1305</v>
      </c>
      <c r="K591" s="833" t="s">
        <v>659</v>
      </c>
      <c r="L591" s="836">
        <v>170.52</v>
      </c>
      <c r="M591" s="836">
        <v>341.04</v>
      </c>
      <c r="N591" s="833">
        <v>2</v>
      </c>
      <c r="O591" s="837">
        <v>1</v>
      </c>
      <c r="P591" s="836">
        <v>341.04</v>
      </c>
      <c r="Q591" s="838">
        <v>1</v>
      </c>
      <c r="R591" s="833">
        <v>2</v>
      </c>
      <c r="S591" s="838">
        <v>1</v>
      </c>
      <c r="T591" s="837">
        <v>1</v>
      </c>
      <c r="U591" s="839">
        <v>1</v>
      </c>
    </row>
    <row r="592" spans="1:21" ht="14.45" customHeight="1" x14ac:dyDescent="0.2">
      <c r="A592" s="832">
        <v>25</v>
      </c>
      <c r="B592" s="833" t="s">
        <v>1448</v>
      </c>
      <c r="C592" s="833" t="s">
        <v>1453</v>
      </c>
      <c r="D592" s="834" t="s">
        <v>2302</v>
      </c>
      <c r="E592" s="835" t="s">
        <v>1466</v>
      </c>
      <c r="F592" s="833" t="s">
        <v>1449</v>
      </c>
      <c r="G592" s="833" t="s">
        <v>1511</v>
      </c>
      <c r="H592" s="833" t="s">
        <v>611</v>
      </c>
      <c r="I592" s="833" t="s">
        <v>1304</v>
      </c>
      <c r="J592" s="833" t="s">
        <v>1305</v>
      </c>
      <c r="K592" s="833" t="s">
        <v>659</v>
      </c>
      <c r="L592" s="836">
        <v>96.04</v>
      </c>
      <c r="M592" s="836">
        <v>96.04</v>
      </c>
      <c r="N592" s="833">
        <v>1</v>
      </c>
      <c r="O592" s="837">
        <v>0.5</v>
      </c>
      <c r="P592" s="836"/>
      <c r="Q592" s="838">
        <v>0</v>
      </c>
      <c r="R592" s="833"/>
      <c r="S592" s="838">
        <v>0</v>
      </c>
      <c r="T592" s="837"/>
      <c r="U592" s="839">
        <v>0</v>
      </c>
    </row>
    <row r="593" spans="1:21" ht="14.45" customHeight="1" x14ac:dyDescent="0.2">
      <c r="A593" s="832">
        <v>25</v>
      </c>
      <c r="B593" s="833" t="s">
        <v>1448</v>
      </c>
      <c r="C593" s="833" t="s">
        <v>1453</v>
      </c>
      <c r="D593" s="834" t="s">
        <v>2302</v>
      </c>
      <c r="E593" s="835" t="s">
        <v>1466</v>
      </c>
      <c r="F593" s="833" t="s">
        <v>1449</v>
      </c>
      <c r="G593" s="833" t="s">
        <v>1511</v>
      </c>
      <c r="H593" s="833" t="s">
        <v>574</v>
      </c>
      <c r="I593" s="833" t="s">
        <v>1512</v>
      </c>
      <c r="J593" s="833" t="s">
        <v>1305</v>
      </c>
      <c r="K593" s="833" t="s">
        <v>1513</v>
      </c>
      <c r="L593" s="836">
        <v>153.65</v>
      </c>
      <c r="M593" s="836">
        <v>153.65</v>
      </c>
      <c r="N593" s="833">
        <v>1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25</v>
      </c>
      <c r="B594" s="833" t="s">
        <v>1448</v>
      </c>
      <c r="C594" s="833" t="s">
        <v>1453</v>
      </c>
      <c r="D594" s="834" t="s">
        <v>2302</v>
      </c>
      <c r="E594" s="835" t="s">
        <v>1466</v>
      </c>
      <c r="F594" s="833" t="s">
        <v>1449</v>
      </c>
      <c r="G594" s="833" t="s">
        <v>1511</v>
      </c>
      <c r="H594" s="833" t="s">
        <v>574</v>
      </c>
      <c r="I594" s="833" t="s">
        <v>2038</v>
      </c>
      <c r="J594" s="833" t="s">
        <v>1305</v>
      </c>
      <c r="K594" s="833" t="s">
        <v>1798</v>
      </c>
      <c r="L594" s="836">
        <v>134.44999999999999</v>
      </c>
      <c r="M594" s="836">
        <v>134.44999999999999</v>
      </c>
      <c r="N594" s="833">
        <v>1</v>
      </c>
      <c r="O594" s="837">
        <v>1</v>
      </c>
      <c r="P594" s="836"/>
      <c r="Q594" s="838">
        <v>0</v>
      </c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25</v>
      </c>
      <c r="B595" s="833" t="s">
        <v>1448</v>
      </c>
      <c r="C595" s="833" t="s">
        <v>1453</v>
      </c>
      <c r="D595" s="834" t="s">
        <v>2302</v>
      </c>
      <c r="E595" s="835" t="s">
        <v>1466</v>
      </c>
      <c r="F595" s="833" t="s">
        <v>1449</v>
      </c>
      <c r="G595" s="833" t="s">
        <v>1546</v>
      </c>
      <c r="H595" s="833" t="s">
        <v>574</v>
      </c>
      <c r="I595" s="833" t="s">
        <v>1954</v>
      </c>
      <c r="J595" s="833" t="s">
        <v>1040</v>
      </c>
      <c r="K595" s="833" t="s">
        <v>659</v>
      </c>
      <c r="L595" s="836">
        <v>78.33</v>
      </c>
      <c r="M595" s="836">
        <v>156.66</v>
      </c>
      <c r="N595" s="833">
        <v>2</v>
      </c>
      <c r="O595" s="837">
        <v>0.5</v>
      </c>
      <c r="P595" s="836">
        <v>156.66</v>
      </c>
      <c r="Q595" s="838">
        <v>1</v>
      </c>
      <c r="R595" s="833">
        <v>2</v>
      </c>
      <c r="S595" s="838">
        <v>1</v>
      </c>
      <c r="T595" s="837">
        <v>0.5</v>
      </c>
      <c r="U595" s="839">
        <v>1</v>
      </c>
    </row>
    <row r="596" spans="1:21" ht="14.45" customHeight="1" x14ac:dyDescent="0.2">
      <c r="A596" s="832">
        <v>25</v>
      </c>
      <c r="B596" s="833" t="s">
        <v>1448</v>
      </c>
      <c r="C596" s="833" t="s">
        <v>1453</v>
      </c>
      <c r="D596" s="834" t="s">
        <v>2302</v>
      </c>
      <c r="E596" s="835" t="s">
        <v>1466</v>
      </c>
      <c r="F596" s="833" t="s">
        <v>1449</v>
      </c>
      <c r="G596" s="833" t="s">
        <v>1648</v>
      </c>
      <c r="H596" s="833" t="s">
        <v>574</v>
      </c>
      <c r="I596" s="833" t="s">
        <v>1649</v>
      </c>
      <c r="J596" s="833" t="s">
        <v>1650</v>
      </c>
      <c r="K596" s="833" t="s">
        <v>1651</v>
      </c>
      <c r="L596" s="836">
        <v>29.39</v>
      </c>
      <c r="M596" s="836">
        <v>29.39</v>
      </c>
      <c r="N596" s="833">
        <v>1</v>
      </c>
      <c r="O596" s="837">
        <v>0.5</v>
      </c>
      <c r="P596" s="836"/>
      <c r="Q596" s="838">
        <v>0</v>
      </c>
      <c r="R596" s="833"/>
      <c r="S596" s="838">
        <v>0</v>
      </c>
      <c r="T596" s="837"/>
      <c r="U596" s="839">
        <v>0</v>
      </c>
    </row>
    <row r="597" spans="1:21" ht="14.45" customHeight="1" x14ac:dyDescent="0.2">
      <c r="A597" s="832">
        <v>25</v>
      </c>
      <c r="B597" s="833" t="s">
        <v>1448</v>
      </c>
      <c r="C597" s="833" t="s">
        <v>1453</v>
      </c>
      <c r="D597" s="834" t="s">
        <v>2302</v>
      </c>
      <c r="E597" s="835" t="s">
        <v>1466</v>
      </c>
      <c r="F597" s="833" t="s">
        <v>1449</v>
      </c>
      <c r="G597" s="833" t="s">
        <v>2044</v>
      </c>
      <c r="H597" s="833" t="s">
        <v>574</v>
      </c>
      <c r="I597" s="833" t="s">
        <v>2161</v>
      </c>
      <c r="J597" s="833" t="s">
        <v>677</v>
      </c>
      <c r="K597" s="833" t="s">
        <v>678</v>
      </c>
      <c r="L597" s="836">
        <v>236.03</v>
      </c>
      <c r="M597" s="836">
        <v>1416.18</v>
      </c>
      <c r="N597" s="833">
        <v>6</v>
      </c>
      <c r="O597" s="837">
        <v>4</v>
      </c>
      <c r="P597" s="836">
        <v>472.06</v>
      </c>
      <c r="Q597" s="838">
        <v>0.33333333333333331</v>
      </c>
      <c r="R597" s="833">
        <v>2</v>
      </c>
      <c r="S597" s="838">
        <v>0.33333333333333331</v>
      </c>
      <c r="T597" s="837">
        <v>1.5</v>
      </c>
      <c r="U597" s="839">
        <v>0.375</v>
      </c>
    </row>
    <row r="598" spans="1:21" ht="14.45" customHeight="1" x14ac:dyDescent="0.2">
      <c r="A598" s="832">
        <v>25</v>
      </c>
      <c r="B598" s="833" t="s">
        <v>1448</v>
      </c>
      <c r="C598" s="833" t="s">
        <v>1453</v>
      </c>
      <c r="D598" s="834" t="s">
        <v>2302</v>
      </c>
      <c r="E598" s="835" t="s">
        <v>1466</v>
      </c>
      <c r="F598" s="833" t="s">
        <v>1449</v>
      </c>
      <c r="G598" s="833" t="s">
        <v>2044</v>
      </c>
      <c r="H598" s="833" t="s">
        <v>574</v>
      </c>
      <c r="I598" s="833" t="s">
        <v>2162</v>
      </c>
      <c r="J598" s="833" t="s">
        <v>677</v>
      </c>
      <c r="K598" s="833" t="s">
        <v>2163</v>
      </c>
      <c r="L598" s="836">
        <v>236.03</v>
      </c>
      <c r="M598" s="836">
        <v>236.03</v>
      </c>
      <c r="N598" s="833">
        <v>1</v>
      </c>
      <c r="O598" s="837">
        <v>0.5</v>
      </c>
      <c r="P598" s="836">
        <v>236.03</v>
      </c>
      <c r="Q598" s="838">
        <v>1</v>
      </c>
      <c r="R598" s="833">
        <v>1</v>
      </c>
      <c r="S598" s="838">
        <v>1</v>
      </c>
      <c r="T598" s="837">
        <v>0.5</v>
      </c>
      <c r="U598" s="839">
        <v>1</v>
      </c>
    </row>
    <row r="599" spans="1:21" ht="14.45" customHeight="1" x14ac:dyDescent="0.2">
      <c r="A599" s="832">
        <v>25</v>
      </c>
      <c r="B599" s="833" t="s">
        <v>1448</v>
      </c>
      <c r="C599" s="833" t="s">
        <v>1453</v>
      </c>
      <c r="D599" s="834" t="s">
        <v>2302</v>
      </c>
      <c r="E599" s="835" t="s">
        <v>1466</v>
      </c>
      <c r="F599" s="833" t="s">
        <v>1449</v>
      </c>
      <c r="G599" s="833" t="s">
        <v>1931</v>
      </c>
      <c r="H599" s="833" t="s">
        <v>574</v>
      </c>
      <c r="I599" s="833" t="s">
        <v>2164</v>
      </c>
      <c r="J599" s="833" t="s">
        <v>927</v>
      </c>
      <c r="K599" s="833" t="s">
        <v>2165</v>
      </c>
      <c r="L599" s="836">
        <v>47.47</v>
      </c>
      <c r="M599" s="836">
        <v>47.47</v>
      </c>
      <c r="N599" s="833">
        <v>1</v>
      </c>
      <c r="O599" s="837">
        <v>1</v>
      </c>
      <c r="P599" s="836">
        <v>47.47</v>
      </c>
      <c r="Q599" s="838">
        <v>1</v>
      </c>
      <c r="R599" s="833">
        <v>1</v>
      </c>
      <c r="S599" s="838">
        <v>1</v>
      </c>
      <c r="T599" s="837">
        <v>1</v>
      </c>
      <c r="U599" s="839">
        <v>1</v>
      </c>
    </row>
    <row r="600" spans="1:21" ht="14.45" customHeight="1" x14ac:dyDescent="0.2">
      <c r="A600" s="832">
        <v>25</v>
      </c>
      <c r="B600" s="833" t="s">
        <v>1448</v>
      </c>
      <c r="C600" s="833" t="s">
        <v>1453</v>
      </c>
      <c r="D600" s="834" t="s">
        <v>2302</v>
      </c>
      <c r="E600" s="835" t="s">
        <v>1466</v>
      </c>
      <c r="F600" s="833" t="s">
        <v>1449</v>
      </c>
      <c r="G600" s="833" t="s">
        <v>1658</v>
      </c>
      <c r="H600" s="833" t="s">
        <v>574</v>
      </c>
      <c r="I600" s="833" t="s">
        <v>1664</v>
      </c>
      <c r="J600" s="833" t="s">
        <v>1665</v>
      </c>
      <c r="K600" s="833" t="s">
        <v>1666</v>
      </c>
      <c r="L600" s="836">
        <v>23.49</v>
      </c>
      <c r="M600" s="836">
        <v>23.49</v>
      </c>
      <c r="N600" s="833">
        <v>1</v>
      </c>
      <c r="O600" s="837">
        <v>1</v>
      </c>
      <c r="P600" s="836">
        <v>23.49</v>
      </c>
      <c r="Q600" s="838">
        <v>1</v>
      </c>
      <c r="R600" s="833">
        <v>1</v>
      </c>
      <c r="S600" s="838">
        <v>1</v>
      </c>
      <c r="T600" s="837">
        <v>1</v>
      </c>
      <c r="U600" s="839">
        <v>1</v>
      </c>
    </row>
    <row r="601" spans="1:21" ht="14.45" customHeight="1" x14ac:dyDescent="0.2">
      <c r="A601" s="832">
        <v>25</v>
      </c>
      <c r="B601" s="833" t="s">
        <v>1448</v>
      </c>
      <c r="C601" s="833" t="s">
        <v>1453</v>
      </c>
      <c r="D601" s="834" t="s">
        <v>2302</v>
      </c>
      <c r="E601" s="835" t="s">
        <v>1466</v>
      </c>
      <c r="F601" s="833" t="s">
        <v>1449</v>
      </c>
      <c r="G601" s="833" t="s">
        <v>1673</v>
      </c>
      <c r="H601" s="833" t="s">
        <v>574</v>
      </c>
      <c r="I601" s="833" t="s">
        <v>1958</v>
      </c>
      <c r="J601" s="833" t="s">
        <v>1675</v>
      </c>
      <c r="K601" s="833" t="s">
        <v>1959</v>
      </c>
      <c r="L601" s="836">
        <v>273.33</v>
      </c>
      <c r="M601" s="836">
        <v>273.33</v>
      </c>
      <c r="N601" s="833">
        <v>1</v>
      </c>
      <c r="O601" s="837">
        <v>1</v>
      </c>
      <c r="P601" s="836"/>
      <c r="Q601" s="838">
        <v>0</v>
      </c>
      <c r="R601" s="833"/>
      <c r="S601" s="838">
        <v>0</v>
      </c>
      <c r="T601" s="837"/>
      <c r="U601" s="839">
        <v>0</v>
      </c>
    </row>
    <row r="602" spans="1:21" ht="14.45" customHeight="1" x14ac:dyDescent="0.2">
      <c r="A602" s="832">
        <v>25</v>
      </c>
      <c r="B602" s="833" t="s">
        <v>1448</v>
      </c>
      <c r="C602" s="833" t="s">
        <v>1453</v>
      </c>
      <c r="D602" s="834" t="s">
        <v>2302</v>
      </c>
      <c r="E602" s="835" t="s">
        <v>1466</v>
      </c>
      <c r="F602" s="833" t="s">
        <v>1449</v>
      </c>
      <c r="G602" s="833" t="s">
        <v>2166</v>
      </c>
      <c r="H602" s="833" t="s">
        <v>574</v>
      </c>
      <c r="I602" s="833" t="s">
        <v>2167</v>
      </c>
      <c r="J602" s="833" t="s">
        <v>2168</v>
      </c>
      <c r="K602" s="833" t="s">
        <v>2169</v>
      </c>
      <c r="L602" s="836">
        <v>0</v>
      </c>
      <c r="M602" s="836">
        <v>0</v>
      </c>
      <c r="N602" s="833">
        <v>1</v>
      </c>
      <c r="O602" s="837">
        <v>0.5</v>
      </c>
      <c r="P602" s="836"/>
      <c r="Q602" s="838"/>
      <c r="R602" s="833"/>
      <c r="S602" s="838">
        <v>0</v>
      </c>
      <c r="T602" s="837"/>
      <c r="U602" s="839">
        <v>0</v>
      </c>
    </row>
    <row r="603" spans="1:21" ht="14.45" customHeight="1" x14ac:dyDescent="0.2">
      <c r="A603" s="832">
        <v>25</v>
      </c>
      <c r="B603" s="833" t="s">
        <v>1448</v>
      </c>
      <c r="C603" s="833" t="s">
        <v>1453</v>
      </c>
      <c r="D603" s="834" t="s">
        <v>2302</v>
      </c>
      <c r="E603" s="835" t="s">
        <v>1466</v>
      </c>
      <c r="F603" s="833" t="s">
        <v>1449</v>
      </c>
      <c r="G603" s="833" t="s">
        <v>1680</v>
      </c>
      <c r="H603" s="833" t="s">
        <v>574</v>
      </c>
      <c r="I603" s="833" t="s">
        <v>1681</v>
      </c>
      <c r="J603" s="833" t="s">
        <v>1682</v>
      </c>
      <c r="K603" s="833" t="s">
        <v>1683</v>
      </c>
      <c r="L603" s="836">
        <v>121.07</v>
      </c>
      <c r="M603" s="836">
        <v>121.07</v>
      </c>
      <c r="N603" s="833">
        <v>1</v>
      </c>
      <c r="O603" s="837">
        <v>0.5</v>
      </c>
      <c r="P603" s="836">
        <v>121.07</v>
      </c>
      <c r="Q603" s="838">
        <v>1</v>
      </c>
      <c r="R603" s="833">
        <v>1</v>
      </c>
      <c r="S603" s="838">
        <v>1</v>
      </c>
      <c r="T603" s="837">
        <v>0.5</v>
      </c>
      <c r="U603" s="839">
        <v>1</v>
      </c>
    </row>
    <row r="604" spans="1:21" ht="14.45" customHeight="1" x14ac:dyDescent="0.2">
      <c r="A604" s="832">
        <v>25</v>
      </c>
      <c r="B604" s="833" t="s">
        <v>1448</v>
      </c>
      <c r="C604" s="833" t="s">
        <v>1453</v>
      </c>
      <c r="D604" s="834" t="s">
        <v>2302</v>
      </c>
      <c r="E604" s="835" t="s">
        <v>1466</v>
      </c>
      <c r="F604" s="833" t="s">
        <v>1449</v>
      </c>
      <c r="G604" s="833" t="s">
        <v>1549</v>
      </c>
      <c r="H604" s="833" t="s">
        <v>574</v>
      </c>
      <c r="I604" s="833" t="s">
        <v>1550</v>
      </c>
      <c r="J604" s="833" t="s">
        <v>1551</v>
      </c>
      <c r="K604" s="833" t="s">
        <v>1552</v>
      </c>
      <c r="L604" s="836">
        <v>159.71</v>
      </c>
      <c r="M604" s="836">
        <v>319.42</v>
      </c>
      <c r="N604" s="833">
        <v>2</v>
      </c>
      <c r="O604" s="837">
        <v>1</v>
      </c>
      <c r="P604" s="836"/>
      <c r="Q604" s="838">
        <v>0</v>
      </c>
      <c r="R604" s="833"/>
      <c r="S604" s="838">
        <v>0</v>
      </c>
      <c r="T604" s="837"/>
      <c r="U604" s="839">
        <v>0</v>
      </c>
    </row>
    <row r="605" spans="1:21" ht="14.45" customHeight="1" x14ac:dyDescent="0.2">
      <c r="A605" s="832">
        <v>25</v>
      </c>
      <c r="B605" s="833" t="s">
        <v>1448</v>
      </c>
      <c r="C605" s="833" t="s">
        <v>1453</v>
      </c>
      <c r="D605" s="834" t="s">
        <v>2302</v>
      </c>
      <c r="E605" s="835" t="s">
        <v>1466</v>
      </c>
      <c r="F605" s="833" t="s">
        <v>1449</v>
      </c>
      <c r="G605" s="833" t="s">
        <v>1519</v>
      </c>
      <c r="H605" s="833" t="s">
        <v>574</v>
      </c>
      <c r="I605" s="833" t="s">
        <v>1520</v>
      </c>
      <c r="J605" s="833" t="s">
        <v>1054</v>
      </c>
      <c r="K605" s="833" t="s">
        <v>1521</v>
      </c>
      <c r="L605" s="836">
        <v>48.09</v>
      </c>
      <c r="M605" s="836">
        <v>48.09</v>
      </c>
      <c r="N605" s="833">
        <v>1</v>
      </c>
      <c r="O605" s="837">
        <v>1</v>
      </c>
      <c r="P605" s="836"/>
      <c r="Q605" s="838">
        <v>0</v>
      </c>
      <c r="R605" s="833"/>
      <c r="S605" s="838">
        <v>0</v>
      </c>
      <c r="T605" s="837"/>
      <c r="U605" s="839">
        <v>0</v>
      </c>
    </row>
    <row r="606" spans="1:21" ht="14.45" customHeight="1" x14ac:dyDescent="0.2">
      <c r="A606" s="832">
        <v>25</v>
      </c>
      <c r="B606" s="833" t="s">
        <v>1448</v>
      </c>
      <c r="C606" s="833" t="s">
        <v>1453</v>
      </c>
      <c r="D606" s="834" t="s">
        <v>2302</v>
      </c>
      <c r="E606" s="835" t="s">
        <v>1466</v>
      </c>
      <c r="F606" s="833" t="s">
        <v>1449</v>
      </c>
      <c r="G606" s="833" t="s">
        <v>1519</v>
      </c>
      <c r="H606" s="833" t="s">
        <v>574</v>
      </c>
      <c r="I606" s="833" t="s">
        <v>1520</v>
      </c>
      <c r="J606" s="833" t="s">
        <v>1054</v>
      </c>
      <c r="K606" s="833" t="s">
        <v>1521</v>
      </c>
      <c r="L606" s="836">
        <v>42.14</v>
      </c>
      <c r="M606" s="836">
        <v>126.42</v>
      </c>
      <c r="N606" s="833">
        <v>3</v>
      </c>
      <c r="O606" s="837">
        <v>3</v>
      </c>
      <c r="P606" s="836">
        <v>42.14</v>
      </c>
      <c r="Q606" s="838">
        <v>0.33333333333333331</v>
      </c>
      <c r="R606" s="833">
        <v>1</v>
      </c>
      <c r="S606" s="838">
        <v>0.33333333333333331</v>
      </c>
      <c r="T606" s="837">
        <v>1</v>
      </c>
      <c r="U606" s="839">
        <v>0.33333333333333331</v>
      </c>
    </row>
    <row r="607" spans="1:21" ht="14.45" customHeight="1" x14ac:dyDescent="0.2">
      <c r="A607" s="832">
        <v>25</v>
      </c>
      <c r="B607" s="833" t="s">
        <v>1448</v>
      </c>
      <c r="C607" s="833" t="s">
        <v>1453</v>
      </c>
      <c r="D607" s="834" t="s">
        <v>2302</v>
      </c>
      <c r="E607" s="835" t="s">
        <v>1466</v>
      </c>
      <c r="F607" s="833" t="s">
        <v>1449</v>
      </c>
      <c r="G607" s="833" t="s">
        <v>1904</v>
      </c>
      <c r="H607" s="833" t="s">
        <v>574</v>
      </c>
      <c r="I607" s="833" t="s">
        <v>2170</v>
      </c>
      <c r="J607" s="833" t="s">
        <v>2095</v>
      </c>
      <c r="K607" s="833" t="s">
        <v>2171</v>
      </c>
      <c r="L607" s="836">
        <v>167.58</v>
      </c>
      <c r="M607" s="836">
        <v>167.58</v>
      </c>
      <c r="N607" s="833">
        <v>1</v>
      </c>
      <c r="O607" s="837">
        <v>1</v>
      </c>
      <c r="P607" s="836">
        <v>167.58</v>
      </c>
      <c r="Q607" s="838">
        <v>1</v>
      </c>
      <c r="R607" s="833">
        <v>1</v>
      </c>
      <c r="S607" s="838">
        <v>1</v>
      </c>
      <c r="T607" s="837">
        <v>1</v>
      </c>
      <c r="U607" s="839">
        <v>1</v>
      </c>
    </row>
    <row r="608" spans="1:21" ht="14.45" customHeight="1" x14ac:dyDescent="0.2">
      <c r="A608" s="832">
        <v>25</v>
      </c>
      <c r="B608" s="833" t="s">
        <v>1448</v>
      </c>
      <c r="C608" s="833" t="s">
        <v>1453</v>
      </c>
      <c r="D608" s="834" t="s">
        <v>2302</v>
      </c>
      <c r="E608" s="835" t="s">
        <v>1466</v>
      </c>
      <c r="F608" s="833" t="s">
        <v>1449</v>
      </c>
      <c r="G608" s="833" t="s">
        <v>1503</v>
      </c>
      <c r="H608" s="833" t="s">
        <v>574</v>
      </c>
      <c r="I608" s="833" t="s">
        <v>1504</v>
      </c>
      <c r="J608" s="833" t="s">
        <v>1505</v>
      </c>
      <c r="K608" s="833" t="s">
        <v>1506</v>
      </c>
      <c r="L608" s="836">
        <v>132.97999999999999</v>
      </c>
      <c r="M608" s="836">
        <v>3590.46</v>
      </c>
      <c r="N608" s="833">
        <v>27</v>
      </c>
      <c r="O608" s="837">
        <v>18</v>
      </c>
      <c r="P608" s="836">
        <v>2127.6799999999998</v>
      </c>
      <c r="Q608" s="838">
        <v>0.59259259259259256</v>
      </c>
      <c r="R608" s="833">
        <v>16</v>
      </c>
      <c r="S608" s="838">
        <v>0.59259259259259256</v>
      </c>
      <c r="T608" s="837">
        <v>9.5</v>
      </c>
      <c r="U608" s="839">
        <v>0.52777777777777779</v>
      </c>
    </row>
    <row r="609" spans="1:21" ht="14.45" customHeight="1" x14ac:dyDescent="0.2">
      <c r="A609" s="832">
        <v>25</v>
      </c>
      <c r="B609" s="833" t="s">
        <v>1448</v>
      </c>
      <c r="C609" s="833" t="s">
        <v>1453</v>
      </c>
      <c r="D609" s="834" t="s">
        <v>2302</v>
      </c>
      <c r="E609" s="835" t="s">
        <v>1466</v>
      </c>
      <c r="F609" s="833" t="s">
        <v>1449</v>
      </c>
      <c r="G609" s="833" t="s">
        <v>1827</v>
      </c>
      <c r="H609" s="833" t="s">
        <v>574</v>
      </c>
      <c r="I609" s="833" t="s">
        <v>1828</v>
      </c>
      <c r="J609" s="833" t="s">
        <v>1074</v>
      </c>
      <c r="K609" s="833" t="s">
        <v>1829</v>
      </c>
      <c r="L609" s="836">
        <v>61.97</v>
      </c>
      <c r="M609" s="836">
        <v>61.97</v>
      </c>
      <c r="N609" s="833">
        <v>1</v>
      </c>
      <c r="O609" s="837">
        <v>1</v>
      </c>
      <c r="P609" s="836"/>
      <c r="Q609" s="838">
        <v>0</v>
      </c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25</v>
      </c>
      <c r="B610" s="833" t="s">
        <v>1448</v>
      </c>
      <c r="C610" s="833" t="s">
        <v>1453</v>
      </c>
      <c r="D610" s="834" t="s">
        <v>2302</v>
      </c>
      <c r="E610" s="835" t="s">
        <v>1466</v>
      </c>
      <c r="F610" s="833" t="s">
        <v>1449</v>
      </c>
      <c r="G610" s="833" t="s">
        <v>2172</v>
      </c>
      <c r="H610" s="833" t="s">
        <v>574</v>
      </c>
      <c r="I610" s="833" t="s">
        <v>2173</v>
      </c>
      <c r="J610" s="833" t="s">
        <v>2174</v>
      </c>
      <c r="K610" s="833" t="s">
        <v>2175</v>
      </c>
      <c r="L610" s="836">
        <v>111.31</v>
      </c>
      <c r="M610" s="836">
        <v>111.31</v>
      </c>
      <c r="N610" s="833">
        <v>1</v>
      </c>
      <c r="O610" s="837">
        <v>1</v>
      </c>
      <c r="P610" s="836"/>
      <c r="Q610" s="838">
        <v>0</v>
      </c>
      <c r="R610" s="833"/>
      <c r="S610" s="838">
        <v>0</v>
      </c>
      <c r="T610" s="837"/>
      <c r="U610" s="839">
        <v>0</v>
      </c>
    </row>
    <row r="611" spans="1:21" ht="14.45" customHeight="1" x14ac:dyDescent="0.2">
      <c r="A611" s="832">
        <v>25</v>
      </c>
      <c r="B611" s="833" t="s">
        <v>1448</v>
      </c>
      <c r="C611" s="833" t="s">
        <v>1453</v>
      </c>
      <c r="D611" s="834" t="s">
        <v>2302</v>
      </c>
      <c r="E611" s="835" t="s">
        <v>1466</v>
      </c>
      <c r="F611" s="833" t="s">
        <v>1449</v>
      </c>
      <c r="G611" s="833" t="s">
        <v>1851</v>
      </c>
      <c r="H611" s="833" t="s">
        <v>574</v>
      </c>
      <c r="I611" s="833" t="s">
        <v>1852</v>
      </c>
      <c r="J611" s="833" t="s">
        <v>1853</v>
      </c>
      <c r="K611" s="833" t="s">
        <v>1854</v>
      </c>
      <c r="L611" s="836">
        <v>38.56</v>
      </c>
      <c r="M611" s="836">
        <v>38.56</v>
      </c>
      <c r="N611" s="833">
        <v>1</v>
      </c>
      <c r="O611" s="837">
        <v>1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5" customHeight="1" x14ac:dyDescent="0.2">
      <c r="A612" s="832">
        <v>25</v>
      </c>
      <c r="B612" s="833" t="s">
        <v>1448</v>
      </c>
      <c r="C612" s="833" t="s">
        <v>1453</v>
      </c>
      <c r="D612" s="834" t="s">
        <v>2302</v>
      </c>
      <c r="E612" s="835" t="s">
        <v>1466</v>
      </c>
      <c r="F612" s="833" t="s">
        <v>1449</v>
      </c>
      <c r="G612" s="833" t="s">
        <v>1578</v>
      </c>
      <c r="H612" s="833" t="s">
        <v>574</v>
      </c>
      <c r="I612" s="833" t="s">
        <v>1579</v>
      </c>
      <c r="J612" s="833" t="s">
        <v>1052</v>
      </c>
      <c r="K612" s="833" t="s">
        <v>1580</v>
      </c>
      <c r="L612" s="836">
        <v>34.19</v>
      </c>
      <c r="M612" s="836">
        <v>512.84999999999991</v>
      </c>
      <c r="N612" s="833">
        <v>15</v>
      </c>
      <c r="O612" s="837">
        <v>7</v>
      </c>
      <c r="P612" s="836">
        <v>273.52</v>
      </c>
      <c r="Q612" s="838">
        <v>0.53333333333333344</v>
      </c>
      <c r="R612" s="833">
        <v>8</v>
      </c>
      <c r="S612" s="838">
        <v>0.53333333333333333</v>
      </c>
      <c r="T612" s="837">
        <v>4</v>
      </c>
      <c r="U612" s="839">
        <v>0.5714285714285714</v>
      </c>
    </row>
    <row r="613" spans="1:21" ht="14.45" customHeight="1" x14ac:dyDescent="0.2">
      <c r="A613" s="832">
        <v>25</v>
      </c>
      <c r="B613" s="833" t="s">
        <v>1448</v>
      </c>
      <c r="C613" s="833" t="s">
        <v>1453</v>
      </c>
      <c r="D613" s="834" t="s">
        <v>2302</v>
      </c>
      <c r="E613" s="835" t="s">
        <v>1466</v>
      </c>
      <c r="F613" s="833" t="s">
        <v>1449</v>
      </c>
      <c r="G613" s="833" t="s">
        <v>1581</v>
      </c>
      <c r="H613" s="833" t="s">
        <v>611</v>
      </c>
      <c r="I613" s="833" t="s">
        <v>1414</v>
      </c>
      <c r="J613" s="833" t="s">
        <v>1415</v>
      </c>
      <c r="K613" s="833" t="s">
        <v>1416</v>
      </c>
      <c r="L613" s="836">
        <v>141.25</v>
      </c>
      <c r="M613" s="836">
        <v>565</v>
      </c>
      <c r="N613" s="833">
        <v>4</v>
      </c>
      <c r="O613" s="837">
        <v>3.5</v>
      </c>
      <c r="P613" s="836">
        <v>282.5</v>
      </c>
      <c r="Q613" s="838">
        <v>0.5</v>
      </c>
      <c r="R613" s="833">
        <v>2</v>
      </c>
      <c r="S613" s="838">
        <v>0.5</v>
      </c>
      <c r="T613" s="837">
        <v>2</v>
      </c>
      <c r="U613" s="839">
        <v>0.5714285714285714</v>
      </c>
    </row>
    <row r="614" spans="1:21" ht="14.45" customHeight="1" x14ac:dyDescent="0.2">
      <c r="A614" s="832">
        <v>25</v>
      </c>
      <c r="B614" s="833" t="s">
        <v>1448</v>
      </c>
      <c r="C614" s="833" t="s">
        <v>1453</v>
      </c>
      <c r="D614" s="834" t="s">
        <v>2302</v>
      </c>
      <c r="E614" s="835" t="s">
        <v>1466</v>
      </c>
      <c r="F614" s="833" t="s">
        <v>1449</v>
      </c>
      <c r="G614" s="833" t="s">
        <v>2014</v>
      </c>
      <c r="H614" s="833" t="s">
        <v>574</v>
      </c>
      <c r="I614" s="833" t="s">
        <v>2176</v>
      </c>
      <c r="J614" s="833" t="s">
        <v>891</v>
      </c>
      <c r="K614" s="833" t="s">
        <v>892</v>
      </c>
      <c r="L614" s="836">
        <v>0</v>
      </c>
      <c r="M614" s="836">
        <v>0</v>
      </c>
      <c r="N614" s="833">
        <v>1</v>
      </c>
      <c r="O614" s="837">
        <v>0.5</v>
      </c>
      <c r="P614" s="836">
        <v>0</v>
      </c>
      <c r="Q614" s="838"/>
      <c r="R614" s="833">
        <v>1</v>
      </c>
      <c r="S614" s="838">
        <v>1</v>
      </c>
      <c r="T614" s="837">
        <v>0.5</v>
      </c>
      <c r="U614" s="839">
        <v>1</v>
      </c>
    </row>
    <row r="615" spans="1:21" ht="14.45" customHeight="1" x14ac:dyDescent="0.2">
      <c r="A615" s="832">
        <v>25</v>
      </c>
      <c r="B615" s="833" t="s">
        <v>1448</v>
      </c>
      <c r="C615" s="833" t="s">
        <v>1453</v>
      </c>
      <c r="D615" s="834" t="s">
        <v>2302</v>
      </c>
      <c r="E615" s="835" t="s">
        <v>1466</v>
      </c>
      <c r="F615" s="833" t="s">
        <v>1449</v>
      </c>
      <c r="G615" s="833" t="s">
        <v>1586</v>
      </c>
      <c r="H615" s="833" t="s">
        <v>574</v>
      </c>
      <c r="I615" s="833" t="s">
        <v>1587</v>
      </c>
      <c r="J615" s="833" t="s">
        <v>644</v>
      </c>
      <c r="K615" s="833" t="s">
        <v>1588</v>
      </c>
      <c r="L615" s="836">
        <v>17.62</v>
      </c>
      <c r="M615" s="836">
        <v>176.20000000000002</v>
      </c>
      <c r="N615" s="833">
        <v>10</v>
      </c>
      <c r="O615" s="837">
        <v>7</v>
      </c>
      <c r="P615" s="836">
        <v>105.72000000000001</v>
      </c>
      <c r="Q615" s="838">
        <v>0.6</v>
      </c>
      <c r="R615" s="833">
        <v>6</v>
      </c>
      <c r="S615" s="838">
        <v>0.6</v>
      </c>
      <c r="T615" s="837">
        <v>4</v>
      </c>
      <c r="U615" s="839">
        <v>0.5714285714285714</v>
      </c>
    </row>
    <row r="616" spans="1:21" ht="14.45" customHeight="1" x14ac:dyDescent="0.2">
      <c r="A616" s="832">
        <v>25</v>
      </c>
      <c r="B616" s="833" t="s">
        <v>1448</v>
      </c>
      <c r="C616" s="833" t="s">
        <v>1453</v>
      </c>
      <c r="D616" s="834" t="s">
        <v>2302</v>
      </c>
      <c r="E616" s="835" t="s">
        <v>1466</v>
      </c>
      <c r="F616" s="833" t="s">
        <v>1449</v>
      </c>
      <c r="G616" s="833" t="s">
        <v>1586</v>
      </c>
      <c r="H616" s="833" t="s">
        <v>574</v>
      </c>
      <c r="I616" s="833" t="s">
        <v>1707</v>
      </c>
      <c r="J616" s="833" t="s">
        <v>644</v>
      </c>
      <c r="K616" s="833" t="s">
        <v>1708</v>
      </c>
      <c r="L616" s="836">
        <v>35.25</v>
      </c>
      <c r="M616" s="836">
        <v>141</v>
      </c>
      <c r="N616" s="833">
        <v>4</v>
      </c>
      <c r="O616" s="837">
        <v>2</v>
      </c>
      <c r="P616" s="836">
        <v>70.5</v>
      </c>
      <c r="Q616" s="838">
        <v>0.5</v>
      </c>
      <c r="R616" s="833">
        <v>2</v>
      </c>
      <c r="S616" s="838">
        <v>0.5</v>
      </c>
      <c r="T616" s="837">
        <v>1</v>
      </c>
      <c r="U616" s="839">
        <v>0.5</v>
      </c>
    </row>
    <row r="617" spans="1:21" ht="14.45" customHeight="1" x14ac:dyDescent="0.2">
      <c r="A617" s="832">
        <v>25</v>
      </c>
      <c r="B617" s="833" t="s">
        <v>1448</v>
      </c>
      <c r="C617" s="833" t="s">
        <v>1453</v>
      </c>
      <c r="D617" s="834" t="s">
        <v>2302</v>
      </c>
      <c r="E617" s="835" t="s">
        <v>1466</v>
      </c>
      <c r="F617" s="833" t="s">
        <v>1449</v>
      </c>
      <c r="G617" s="833" t="s">
        <v>1586</v>
      </c>
      <c r="H617" s="833" t="s">
        <v>574</v>
      </c>
      <c r="I617" s="833" t="s">
        <v>1589</v>
      </c>
      <c r="J617" s="833" t="s">
        <v>644</v>
      </c>
      <c r="K617" s="833" t="s">
        <v>1590</v>
      </c>
      <c r="L617" s="836">
        <v>35.25</v>
      </c>
      <c r="M617" s="836">
        <v>458.25</v>
      </c>
      <c r="N617" s="833">
        <v>13</v>
      </c>
      <c r="O617" s="837">
        <v>9</v>
      </c>
      <c r="P617" s="836">
        <v>141</v>
      </c>
      <c r="Q617" s="838">
        <v>0.30769230769230771</v>
      </c>
      <c r="R617" s="833">
        <v>4</v>
      </c>
      <c r="S617" s="838">
        <v>0.30769230769230771</v>
      </c>
      <c r="T617" s="837">
        <v>2.5</v>
      </c>
      <c r="U617" s="839">
        <v>0.27777777777777779</v>
      </c>
    </row>
    <row r="618" spans="1:21" ht="14.45" customHeight="1" x14ac:dyDescent="0.2">
      <c r="A618" s="832">
        <v>25</v>
      </c>
      <c r="B618" s="833" t="s">
        <v>1448</v>
      </c>
      <c r="C618" s="833" t="s">
        <v>1453</v>
      </c>
      <c r="D618" s="834" t="s">
        <v>2302</v>
      </c>
      <c r="E618" s="835" t="s">
        <v>1466</v>
      </c>
      <c r="F618" s="833" t="s">
        <v>1449</v>
      </c>
      <c r="G618" s="833" t="s">
        <v>1586</v>
      </c>
      <c r="H618" s="833" t="s">
        <v>574</v>
      </c>
      <c r="I618" s="833" t="s">
        <v>1810</v>
      </c>
      <c r="J618" s="833" t="s">
        <v>847</v>
      </c>
      <c r="K618" s="833" t="s">
        <v>1811</v>
      </c>
      <c r="L618" s="836">
        <v>35.25</v>
      </c>
      <c r="M618" s="836">
        <v>70.5</v>
      </c>
      <c r="N618" s="833">
        <v>2</v>
      </c>
      <c r="O618" s="837">
        <v>2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5" customHeight="1" x14ac:dyDescent="0.2">
      <c r="A619" s="832">
        <v>25</v>
      </c>
      <c r="B619" s="833" t="s">
        <v>1448</v>
      </c>
      <c r="C619" s="833" t="s">
        <v>1453</v>
      </c>
      <c r="D619" s="834" t="s">
        <v>2302</v>
      </c>
      <c r="E619" s="835" t="s">
        <v>1466</v>
      </c>
      <c r="F619" s="833" t="s">
        <v>1449</v>
      </c>
      <c r="G619" s="833" t="s">
        <v>1586</v>
      </c>
      <c r="H619" s="833" t="s">
        <v>574</v>
      </c>
      <c r="I619" s="833" t="s">
        <v>1591</v>
      </c>
      <c r="J619" s="833" t="s">
        <v>644</v>
      </c>
      <c r="K619" s="833" t="s">
        <v>1592</v>
      </c>
      <c r="L619" s="836">
        <v>17.62</v>
      </c>
      <c r="M619" s="836">
        <v>1902.9600000000003</v>
      </c>
      <c r="N619" s="833">
        <v>108</v>
      </c>
      <c r="O619" s="837">
        <v>73.5</v>
      </c>
      <c r="P619" s="836">
        <v>916.24000000000012</v>
      </c>
      <c r="Q619" s="838">
        <v>0.48148148148148145</v>
      </c>
      <c r="R619" s="833">
        <v>52</v>
      </c>
      <c r="S619" s="838">
        <v>0.48148148148148145</v>
      </c>
      <c r="T619" s="837">
        <v>32.5</v>
      </c>
      <c r="U619" s="839">
        <v>0.44217687074829931</v>
      </c>
    </row>
    <row r="620" spans="1:21" ht="14.45" customHeight="1" x14ac:dyDescent="0.2">
      <c r="A620" s="832">
        <v>25</v>
      </c>
      <c r="B620" s="833" t="s">
        <v>1448</v>
      </c>
      <c r="C620" s="833" t="s">
        <v>1453</v>
      </c>
      <c r="D620" s="834" t="s">
        <v>2302</v>
      </c>
      <c r="E620" s="835" t="s">
        <v>1466</v>
      </c>
      <c r="F620" s="833" t="s">
        <v>1449</v>
      </c>
      <c r="G620" s="833" t="s">
        <v>1507</v>
      </c>
      <c r="H620" s="833" t="s">
        <v>574</v>
      </c>
      <c r="I620" s="833" t="s">
        <v>2177</v>
      </c>
      <c r="J620" s="833" t="s">
        <v>746</v>
      </c>
      <c r="K620" s="833" t="s">
        <v>2178</v>
      </c>
      <c r="L620" s="836">
        <v>103.67</v>
      </c>
      <c r="M620" s="836">
        <v>311.01</v>
      </c>
      <c r="N620" s="833">
        <v>3</v>
      </c>
      <c r="O620" s="837">
        <v>1</v>
      </c>
      <c r="P620" s="836">
        <v>207.34</v>
      </c>
      <c r="Q620" s="838">
        <v>0.66666666666666674</v>
      </c>
      <c r="R620" s="833">
        <v>2</v>
      </c>
      <c r="S620" s="838">
        <v>0.66666666666666663</v>
      </c>
      <c r="T620" s="837">
        <v>0.5</v>
      </c>
      <c r="U620" s="839">
        <v>0.5</v>
      </c>
    </row>
    <row r="621" spans="1:21" ht="14.45" customHeight="1" x14ac:dyDescent="0.2">
      <c r="A621" s="832">
        <v>25</v>
      </c>
      <c r="B621" s="833" t="s">
        <v>1448</v>
      </c>
      <c r="C621" s="833" t="s">
        <v>1453</v>
      </c>
      <c r="D621" s="834" t="s">
        <v>2302</v>
      </c>
      <c r="E621" s="835" t="s">
        <v>1466</v>
      </c>
      <c r="F621" s="833" t="s">
        <v>1449</v>
      </c>
      <c r="G621" s="833" t="s">
        <v>1507</v>
      </c>
      <c r="H621" s="833" t="s">
        <v>574</v>
      </c>
      <c r="I621" s="833" t="s">
        <v>2018</v>
      </c>
      <c r="J621" s="833" t="s">
        <v>746</v>
      </c>
      <c r="K621" s="833" t="s">
        <v>1509</v>
      </c>
      <c r="L621" s="836">
        <v>103.67</v>
      </c>
      <c r="M621" s="836">
        <v>103.67</v>
      </c>
      <c r="N621" s="833">
        <v>1</v>
      </c>
      <c r="O621" s="837">
        <v>1</v>
      </c>
      <c r="P621" s="836"/>
      <c r="Q621" s="838">
        <v>0</v>
      </c>
      <c r="R621" s="833"/>
      <c r="S621" s="838">
        <v>0</v>
      </c>
      <c r="T621" s="837"/>
      <c r="U621" s="839">
        <v>0</v>
      </c>
    </row>
    <row r="622" spans="1:21" ht="14.45" customHeight="1" x14ac:dyDescent="0.2">
      <c r="A622" s="832">
        <v>25</v>
      </c>
      <c r="B622" s="833" t="s">
        <v>1448</v>
      </c>
      <c r="C622" s="833" t="s">
        <v>1453</v>
      </c>
      <c r="D622" s="834" t="s">
        <v>2302</v>
      </c>
      <c r="E622" s="835" t="s">
        <v>1466</v>
      </c>
      <c r="F622" s="833" t="s">
        <v>1449</v>
      </c>
      <c r="G622" s="833" t="s">
        <v>2179</v>
      </c>
      <c r="H622" s="833" t="s">
        <v>574</v>
      </c>
      <c r="I622" s="833" t="s">
        <v>2180</v>
      </c>
      <c r="J622" s="833" t="s">
        <v>2181</v>
      </c>
      <c r="K622" s="833" t="s">
        <v>2182</v>
      </c>
      <c r="L622" s="836">
        <v>173.31</v>
      </c>
      <c r="M622" s="836">
        <v>173.31</v>
      </c>
      <c r="N622" s="833">
        <v>1</v>
      </c>
      <c r="O622" s="837">
        <v>0.5</v>
      </c>
      <c r="P622" s="836"/>
      <c r="Q622" s="838">
        <v>0</v>
      </c>
      <c r="R622" s="833"/>
      <c r="S622" s="838">
        <v>0</v>
      </c>
      <c r="T622" s="837"/>
      <c r="U622" s="839">
        <v>0</v>
      </c>
    </row>
    <row r="623" spans="1:21" ht="14.45" customHeight="1" x14ac:dyDescent="0.2">
      <c r="A623" s="832">
        <v>25</v>
      </c>
      <c r="B623" s="833" t="s">
        <v>1448</v>
      </c>
      <c r="C623" s="833" t="s">
        <v>1453</v>
      </c>
      <c r="D623" s="834" t="s">
        <v>2302</v>
      </c>
      <c r="E623" s="835" t="s">
        <v>1466</v>
      </c>
      <c r="F623" s="833" t="s">
        <v>1449</v>
      </c>
      <c r="G623" s="833" t="s">
        <v>1510</v>
      </c>
      <c r="H623" s="833" t="s">
        <v>611</v>
      </c>
      <c r="I623" s="833" t="s">
        <v>1372</v>
      </c>
      <c r="J623" s="833" t="s">
        <v>850</v>
      </c>
      <c r="K623" s="833" t="s">
        <v>852</v>
      </c>
      <c r="L623" s="836">
        <v>0</v>
      </c>
      <c r="M623" s="836">
        <v>0</v>
      </c>
      <c r="N623" s="833">
        <v>45</v>
      </c>
      <c r="O623" s="837">
        <v>32.5</v>
      </c>
      <c r="P623" s="836">
        <v>0</v>
      </c>
      <c r="Q623" s="838"/>
      <c r="R623" s="833">
        <v>18</v>
      </c>
      <c r="S623" s="838">
        <v>0.4</v>
      </c>
      <c r="T623" s="837">
        <v>12</v>
      </c>
      <c r="U623" s="839">
        <v>0.36923076923076925</v>
      </c>
    </row>
    <row r="624" spans="1:21" ht="14.45" customHeight="1" x14ac:dyDescent="0.2">
      <c r="A624" s="832">
        <v>25</v>
      </c>
      <c r="B624" s="833" t="s">
        <v>1448</v>
      </c>
      <c r="C624" s="833" t="s">
        <v>1453</v>
      </c>
      <c r="D624" s="834" t="s">
        <v>2302</v>
      </c>
      <c r="E624" s="835" t="s">
        <v>1466</v>
      </c>
      <c r="F624" s="833" t="s">
        <v>1449</v>
      </c>
      <c r="G624" s="833" t="s">
        <v>2019</v>
      </c>
      <c r="H624" s="833" t="s">
        <v>574</v>
      </c>
      <c r="I624" s="833" t="s">
        <v>2020</v>
      </c>
      <c r="J624" s="833" t="s">
        <v>1084</v>
      </c>
      <c r="K624" s="833" t="s">
        <v>2021</v>
      </c>
      <c r="L624" s="836">
        <v>219.37</v>
      </c>
      <c r="M624" s="836">
        <v>1096.8499999999999</v>
      </c>
      <c r="N624" s="833">
        <v>5</v>
      </c>
      <c r="O624" s="837">
        <v>3</v>
      </c>
      <c r="P624" s="836">
        <v>438.74</v>
      </c>
      <c r="Q624" s="838">
        <v>0.4</v>
      </c>
      <c r="R624" s="833">
        <v>2</v>
      </c>
      <c r="S624" s="838">
        <v>0.4</v>
      </c>
      <c r="T624" s="837">
        <v>1</v>
      </c>
      <c r="U624" s="839">
        <v>0.33333333333333331</v>
      </c>
    </row>
    <row r="625" spans="1:21" ht="14.45" customHeight="1" x14ac:dyDescent="0.2">
      <c r="A625" s="832">
        <v>25</v>
      </c>
      <c r="B625" s="833" t="s">
        <v>1448</v>
      </c>
      <c r="C625" s="833" t="s">
        <v>1453</v>
      </c>
      <c r="D625" s="834" t="s">
        <v>2302</v>
      </c>
      <c r="E625" s="835" t="s">
        <v>1466</v>
      </c>
      <c r="F625" s="833" t="s">
        <v>1449</v>
      </c>
      <c r="G625" s="833" t="s">
        <v>1718</v>
      </c>
      <c r="H625" s="833" t="s">
        <v>574</v>
      </c>
      <c r="I625" s="833" t="s">
        <v>1722</v>
      </c>
      <c r="J625" s="833" t="s">
        <v>1720</v>
      </c>
      <c r="K625" s="833" t="s">
        <v>1723</v>
      </c>
      <c r="L625" s="836">
        <v>118.65</v>
      </c>
      <c r="M625" s="836">
        <v>237.3</v>
      </c>
      <c r="N625" s="833">
        <v>2</v>
      </c>
      <c r="O625" s="837">
        <v>0.5</v>
      </c>
      <c r="P625" s="836">
        <v>237.3</v>
      </c>
      <c r="Q625" s="838">
        <v>1</v>
      </c>
      <c r="R625" s="833">
        <v>2</v>
      </c>
      <c r="S625" s="838">
        <v>1</v>
      </c>
      <c r="T625" s="837">
        <v>0.5</v>
      </c>
      <c r="U625" s="839">
        <v>1</v>
      </c>
    </row>
    <row r="626" spans="1:21" ht="14.45" customHeight="1" x14ac:dyDescent="0.2">
      <c r="A626" s="832">
        <v>25</v>
      </c>
      <c r="B626" s="833" t="s">
        <v>1448</v>
      </c>
      <c r="C626" s="833" t="s">
        <v>1453</v>
      </c>
      <c r="D626" s="834" t="s">
        <v>2302</v>
      </c>
      <c r="E626" s="835" t="s">
        <v>1466</v>
      </c>
      <c r="F626" s="833" t="s">
        <v>1449</v>
      </c>
      <c r="G626" s="833" t="s">
        <v>1625</v>
      </c>
      <c r="H626" s="833" t="s">
        <v>574</v>
      </c>
      <c r="I626" s="833" t="s">
        <v>1626</v>
      </c>
      <c r="J626" s="833" t="s">
        <v>1627</v>
      </c>
      <c r="K626" s="833" t="s">
        <v>819</v>
      </c>
      <c r="L626" s="836">
        <v>0</v>
      </c>
      <c r="M626" s="836">
        <v>0</v>
      </c>
      <c r="N626" s="833">
        <v>3</v>
      </c>
      <c r="O626" s="837">
        <v>1.5</v>
      </c>
      <c r="P626" s="836">
        <v>0</v>
      </c>
      <c r="Q626" s="838"/>
      <c r="R626" s="833">
        <v>1</v>
      </c>
      <c r="S626" s="838">
        <v>0.33333333333333331</v>
      </c>
      <c r="T626" s="837">
        <v>0.5</v>
      </c>
      <c r="U626" s="839">
        <v>0.33333333333333331</v>
      </c>
    </row>
    <row r="627" spans="1:21" ht="14.45" customHeight="1" x14ac:dyDescent="0.2">
      <c r="A627" s="832">
        <v>25</v>
      </c>
      <c r="B627" s="833" t="s">
        <v>1448</v>
      </c>
      <c r="C627" s="833" t="s">
        <v>1453</v>
      </c>
      <c r="D627" s="834" t="s">
        <v>2302</v>
      </c>
      <c r="E627" s="835" t="s">
        <v>1466</v>
      </c>
      <c r="F627" s="833" t="s">
        <v>1449</v>
      </c>
      <c r="G627" s="833" t="s">
        <v>1625</v>
      </c>
      <c r="H627" s="833" t="s">
        <v>574</v>
      </c>
      <c r="I627" s="833" t="s">
        <v>1726</v>
      </c>
      <c r="J627" s="833" t="s">
        <v>833</v>
      </c>
      <c r="K627" s="833" t="s">
        <v>1727</v>
      </c>
      <c r="L627" s="836">
        <v>0</v>
      </c>
      <c r="M627" s="836">
        <v>0</v>
      </c>
      <c r="N627" s="833">
        <v>1</v>
      </c>
      <c r="O627" s="837">
        <v>1</v>
      </c>
      <c r="P627" s="836"/>
      <c r="Q627" s="838"/>
      <c r="R627" s="833"/>
      <c r="S627" s="838">
        <v>0</v>
      </c>
      <c r="T627" s="837"/>
      <c r="U627" s="839">
        <v>0</v>
      </c>
    </row>
    <row r="628" spans="1:21" ht="14.45" customHeight="1" x14ac:dyDescent="0.2">
      <c r="A628" s="832">
        <v>25</v>
      </c>
      <c r="B628" s="833" t="s">
        <v>1448</v>
      </c>
      <c r="C628" s="833" t="s">
        <v>1453</v>
      </c>
      <c r="D628" s="834" t="s">
        <v>2302</v>
      </c>
      <c r="E628" s="835" t="s">
        <v>1466</v>
      </c>
      <c r="F628" s="833" t="s">
        <v>1449</v>
      </c>
      <c r="G628" s="833" t="s">
        <v>1625</v>
      </c>
      <c r="H628" s="833" t="s">
        <v>574</v>
      </c>
      <c r="I628" s="833" t="s">
        <v>2029</v>
      </c>
      <c r="J628" s="833" t="s">
        <v>833</v>
      </c>
      <c r="K628" s="833" t="s">
        <v>2030</v>
      </c>
      <c r="L628" s="836">
        <v>0</v>
      </c>
      <c r="M628" s="836">
        <v>0</v>
      </c>
      <c r="N628" s="833">
        <v>4</v>
      </c>
      <c r="O628" s="837">
        <v>3</v>
      </c>
      <c r="P628" s="836">
        <v>0</v>
      </c>
      <c r="Q628" s="838"/>
      <c r="R628" s="833">
        <v>1</v>
      </c>
      <c r="S628" s="838">
        <v>0.25</v>
      </c>
      <c r="T628" s="837">
        <v>1</v>
      </c>
      <c r="U628" s="839">
        <v>0.33333333333333331</v>
      </c>
    </row>
    <row r="629" spans="1:21" ht="14.45" customHeight="1" x14ac:dyDescent="0.2">
      <c r="A629" s="832">
        <v>25</v>
      </c>
      <c r="B629" s="833" t="s">
        <v>1448</v>
      </c>
      <c r="C629" s="833" t="s">
        <v>1453</v>
      </c>
      <c r="D629" s="834" t="s">
        <v>2302</v>
      </c>
      <c r="E629" s="835" t="s">
        <v>1466</v>
      </c>
      <c r="F629" s="833" t="s">
        <v>1449</v>
      </c>
      <c r="G629" s="833" t="s">
        <v>2183</v>
      </c>
      <c r="H629" s="833" t="s">
        <v>574</v>
      </c>
      <c r="I629" s="833" t="s">
        <v>2184</v>
      </c>
      <c r="J629" s="833" t="s">
        <v>2185</v>
      </c>
      <c r="K629" s="833" t="s">
        <v>2186</v>
      </c>
      <c r="L629" s="836">
        <v>0</v>
      </c>
      <c r="M629" s="836">
        <v>0</v>
      </c>
      <c r="N629" s="833">
        <v>1</v>
      </c>
      <c r="O629" s="837">
        <v>0.5</v>
      </c>
      <c r="P629" s="836"/>
      <c r="Q629" s="838"/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25</v>
      </c>
      <c r="B630" s="833" t="s">
        <v>1448</v>
      </c>
      <c r="C630" s="833" t="s">
        <v>1453</v>
      </c>
      <c r="D630" s="834" t="s">
        <v>2302</v>
      </c>
      <c r="E630" s="835" t="s">
        <v>1466</v>
      </c>
      <c r="F630" s="833" t="s">
        <v>1449</v>
      </c>
      <c r="G630" s="833" t="s">
        <v>1628</v>
      </c>
      <c r="H630" s="833" t="s">
        <v>574</v>
      </c>
      <c r="I630" s="833" t="s">
        <v>1629</v>
      </c>
      <c r="J630" s="833" t="s">
        <v>949</v>
      </c>
      <c r="K630" s="833" t="s">
        <v>1630</v>
      </c>
      <c r="L630" s="836">
        <v>50.32</v>
      </c>
      <c r="M630" s="836">
        <v>100.64</v>
      </c>
      <c r="N630" s="833">
        <v>2</v>
      </c>
      <c r="O630" s="837">
        <v>1</v>
      </c>
      <c r="P630" s="836">
        <v>100.64</v>
      </c>
      <c r="Q630" s="838">
        <v>1</v>
      </c>
      <c r="R630" s="833">
        <v>2</v>
      </c>
      <c r="S630" s="838">
        <v>1</v>
      </c>
      <c r="T630" s="837">
        <v>1</v>
      </c>
      <c r="U630" s="839">
        <v>1</v>
      </c>
    </row>
    <row r="631" spans="1:21" ht="14.45" customHeight="1" x14ac:dyDescent="0.2">
      <c r="A631" s="832">
        <v>25</v>
      </c>
      <c r="B631" s="833" t="s">
        <v>1448</v>
      </c>
      <c r="C631" s="833" t="s">
        <v>1453</v>
      </c>
      <c r="D631" s="834" t="s">
        <v>2302</v>
      </c>
      <c r="E631" s="835" t="s">
        <v>1466</v>
      </c>
      <c r="F631" s="833" t="s">
        <v>1449</v>
      </c>
      <c r="G631" s="833" t="s">
        <v>2063</v>
      </c>
      <c r="H631" s="833" t="s">
        <v>574</v>
      </c>
      <c r="I631" s="833" t="s">
        <v>2064</v>
      </c>
      <c r="J631" s="833" t="s">
        <v>2065</v>
      </c>
      <c r="K631" s="833" t="s">
        <v>2066</v>
      </c>
      <c r="L631" s="836">
        <v>198.61</v>
      </c>
      <c r="M631" s="836">
        <v>198.61</v>
      </c>
      <c r="N631" s="833">
        <v>1</v>
      </c>
      <c r="O631" s="837">
        <v>0.5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5" customHeight="1" x14ac:dyDescent="0.2">
      <c r="A632" s="832">
        <v>25</v>
      </c>
      <c r="B632" s="833" t="s">
        <v>1448</v>
      </c>
      <c r="C632" s="833" t="s">
        <v>1453</v>
      </c>
      <c r="D632" s="834" t="s">
        <v>2302</v>
      </c>
      <c r="E632" s="835" t="s">
        <v>1466</v>
      </c>
      <c r="F632" s="833" t="s">
        <v>1449</v>
      </c>
      <c r="G632" s="833" t="s">
        <v>1502</v>
      </c>
      <c r="H632" s="833" t="s">
        <v>611</v>
      </c>
      <c r="I632" s="833" t="s">
        <v>1298</v>
      </c>
      <c r="J632" s="833" t="s">
        <v>1016</v>
      </c>
      <c r="K632" s="833" t="s">
        <v>1299</v>
      </c>
      <c r="L632" s="836">
        <v>154.36000000000001</v>
      </c>
      <c r="M632" s="836">
        <v>42603.360000000073</v>
      </c>
      <c r="N632" s="833">
        <v>276</v>
      </c>
      <c r="O632" s="837">
        <v>213.5</v>
      </c>
      <c r="P632" s="836">
        <v>19758.080000000031</v>
      </c>
      <c r="Q632" s="838">
        <v>0.46376811594202894</v>
      </c>
      <c r="R632" s="833">
        <v>128</v>
      </c>
      <c r="S632" s="838">
        <v>0.46376811594202899</v>
      </c>
      <c r="T632" s="837">
        <v>93.5</v>
      </c>
      <c r="U632" s="839">
        <v>0.4379391100702576</v>
      </c>
    </row>
    <row r="633" spans="1:21" ht="14.45" customHeight="1" x14ac:dyDescent="0.2">
      <c r="A633" s="832">
        <v>25</v>
      </c>
      <c r="B633" s="833" t="s">
        <v>1448</v>
      </c>
      <c r="C633" s="833" t="s">
        <v>1453</v>
      </c>
      <c r="D633" s="834" t="s">
        <v>2302</v>
      </c>
      <c r="E633" s="835" t="s">
        <v>1466</v>
      </c>
      <c r="F633" s="833" t="s">
        <v>1449</v>
      </c>
      <c r="G633" s="833" t="s">
        <v>1502</v>
      </c>
      <c r="H633" s="833" t="s">
        <v>574</v>
      </c>
      <c r="I633" s="833" t="s">
        <v>1983</v>
      </c>
      <c r="J633" s="833" t="s">
        <v>1984</v>
      </c>
      <c r="K633" s="833" t="s">
        <v>1985</v>
      </c>
      <c r="L633" s="836">
        <v>111.22</v>
      </c>
      <c r="M633" s="836">
        <v>111.22</v>
      </c>
      <c r="N633" s="833">
        <v>1</v>
      </c>
      <c r="O633" s="837">
        <v>1</v>
      </c>
      <c r="P633" s="836">
        <v>111.22</v>
      </c>
      <c r="Q633" s="838">
        <v>1</v>
      </c>
      <c r="R633" s="833">
        <v>1</v>
      </c>
      <c r="S633" s="838">
        <v>1</v>
      </c>
      <c r="T633" s="837">
        <v>1</v>
      </c>
      <c r="U633" s="839">
        <v>1</v>
      </c>
    </row>
    <row r="634" spans="1:21" ht="14.45" customHeight="1" x14ac:dyDescent="0.2">
      <c r="A634" s="832">
        <v>25</v>
      </c>
      <c r="B634" s="833" t="s">
        <v>1448</v>
      </c>
      <c r="C634" s="833" t="s">
        <v>1453</v>
      </c>
      <c r="D634" s="834" t="s">
        <v>2302</v>
      </c>
      <c r="E634" s="835" t="s">
        <v>1466</v>
      </c>
      <c r="F634" s="833" t="s">
        <v>1449</v>
      </c>
      <c r="G634" s="833" t="s">
        <v>1502</v>
      </c>
      <c r="H634" s="833" t="s">
        <v>611</v>
      </c>
      <c r="I634" s="833" t="s">
        <v>1442</v>
      </c>
      <c r="J634" s="833" t="s">
        <v>1443</v>
      </c>
      <c r="K634" s="833" t="s">
        <v>1444</v>
      </c>
      <c r="L634" s="836">
        <v>149.52000000000001</v>
      </c>
      <c r="M634" s="836">
        <v>149.52000000000001</v>
      </c>
      <c r="N634" s="833">
        <v>1</v>
      </c>
      <c r="O634" s="837">
        <v>1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25</v>
      </c>
      <c r="B635" s="833" t="s">
        <v>1448</v>
      </c>
      <c r="C635" s="833" t="s">
        <v>1453</v>
      </c>
      <c r="D635" s="834" t="s">
        <v>2302</v>
      </c>
      <c r="E635" s="835" t="s">
        <v>1466</v>
      </c>
      <c r="F635" s="833" t="s">
        <v>1449</v>
      </c>
      <c r="G635" s="833" t="s">
        <v>1502</v>
      </c>
      <c r="H635" s="833" t="s">
        <v>574</v>
      </c>
      <c r="I635" s="833" t="s">
        <v>1796</v>
      </c>
      <c r="J635" s="833" t="s">
        <v>1016</v>
      </c>
      <c r="K635" s="833" t="s">
        <v>1299</v>
      </c>
      <c r="L635" s="836">
        <v>154.36000000000001</v>
      </c>
      <c r="M635" s="836">
        <v>4167.7200000000012</v>
      </c>
      <c r="N635" s="833">
        <v>27</v>
      </c>
      <c r="O635" s="837">
        <v>22</v>
      </c>
      <c r="P635" s="836">
        <v>1697.9600000000005</v>
      </c>
      <c r="Q635" s="838">
        <v>0.40740740740740738</v>
      </c>
      <c r="R635" s="833">
        <v>11</v>
      </c>
      <c r="S635" s="838">
        <v>0.40740740740740738</v>
      </c>
      <c r="T635" s="837">
        <v>9</v>
      </c>
      <c r="U635" s="839">
        <v>0.40909090909090912</v>
      </c>
    </row>
    <row r="636" spans="1:21" ht="14.45" customHeight="1" x14ac:dyDescent="0.2">
      <c r="A636" s="832">
        <v>25</v>
      </c>
      <c r="B636" s="833" t="s">
        <v>1448</v>
      </c>
      <c r="C636" s="833" t="s">
        <v>1453</v>
      </c>
      <c r="D636" s="834" t="s">
        <v>2302</v>
      </c>
      <c r="E636" s="835" t="s">
        <v>1466</v>
      </c>
      <c r="F636" s="833" t="s">
        <v>1449</v>
      </c>
      <c r="G636" s="833" t="s">
        <v>1631</v>
      </c>
      <c r="H636" s="833" t="s">
        <v>574</v>
      </c>
      <c r="I636" s="833" t="s">
        <v>1632</v>
      </c>
      <c r="J636" s="833" t="s">
        <v>822</v>
      </c>
      <c r="K636" s="833" t="s">
        <v>823</v>
      </c>
      <c r="L636" s="836">
        <v>107.27</v>
      </c>
      <c r="M636" s="836">
        <v>214.54</v>
      </c>
      <c r="N636" s="833">
        <v>2</v>
      </c>
      <c r="O636" s="837">
        <v>1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25</v>
      </c>
      <c r="B637" s="833" t="s">
        <v>1448</v>
      </c>
      <c r="C637" s="833" t="s">
        <v>1453</v>
      </c>
      <c r="D637" s="834" t="s">
        <v>2302</v>
      </c>
      <c r="E637" s="835" t="s">
        <v>1466</v>
      </c>
      <c r="F637" s="833" t="s">
        <v>1450</v>
      </c>
      <c r="G637" s="833" t="s">
        <v>1634</v>
      </c>
      <c r="H637" s="833" t="s">
        <v>574</v>
      </c>
      <c r="I637" s="833" t="s">
        <v>2187</v>
      </c>
      <c r="J637" s="833" t="s">
        <v>1636</v>
      </c>
      <c r="K637" s="833"/>
      <c r="L637" s="836">
        <v>0</v>
      </c>
      <c r="M637" s="836">
        <v>0</v>
      </c>
      <c r="N637" s="833">
        <v>1</v>
      </c>
      <c r="O637" s="837">
        <v>1</v>
      </c>
      <c r="P637" s="836">
        <v>0</v>
      </c>
      <c r="Q637" s="838"/>
      <c r="R637" s="833">
        <v>1</v>
      </c>
      <c r="S637" s="838">
        <v>1</v>
      </c>
      <c r="T637" s="837">
        <v>1</v>
      </c>
      <c r="U637" s="839">
        <v>1</v>
      </c>
    </row>
    <row r="638" spans="1:21" ht="14.45" customHeight="1" x14ac:dyDescent="0.2">
      <c r="A638" s="832">
        <v>25</v>
      </c>
      <c r="B638" s="833" t="s">
        <v>1448</v>
      </c>
      <c r="C638" s="833" t="s">
        <v>1453</v>
      </c>
      <c r="D638" s="834" t="s">
        <v>2302</v>
      </c>
      <c r="E638" s="835" t="s">
        <v>1466</v>
      </c>
      <c r="F638" s="833" t="s">
        <v>1450</v>
      </c>
      <c r="G638" s="833" t="s">
        <v>1634</v>
      </c>
      <c r="H638" s="833" t="s">
        <v>574</v>
      </c>
      <c r="I638" s="833" t="s">
        <v>1817</v>
      </c>
      <c r="J638" s="833" t="s">
        <v>1636</v>
      </c>
      <c r="K638" s="833"/>
      <c r="L638" s="836">
        <v>0</v>
      </c>
      <c r="M638" s="836">
        <v>0</v>
      </c>
      <c r="N638" s="833">
        <v>1</v>
      </c>
      <c r="O638" s="837">
        <v>1</v>
      </c>
      <c r="P638" s="836">
        <v>0</v>
      </c>
      <c r="Q638" s="838"/>
      <c r="R638" s="833">
        <v>1</v>
      </c>
      <c r="S638" s="838">
        <v>1</v>
      </c>
      <c r="T638" s="837">
        <v>1</v>
      </c>
      <c r="U638" s="839">
        <v>1</v>
      </c>
    </row>
    <row r="639" spans="1:21" ht="14.45" customHeight="1" x14ac:dyDescent="0.2">
      <c r="A639" s="832">
        <v>25</v>
      </c>
      <c r="B639" s="833" t="s">
        <v>1448</v>
      </c>
      <c r="C639" s="833" t="s">
        <v>1453</v>
      </c>
      <c r="D639" s="834" t="s">
        <v>2302</v>
      </c>
      <c r="E639" s="835" t="s">
        <v>1499</v>
      </c>
      <c r="F639" s="833" t="s">
        <v>1449</v>
      </c>
      <c r="G639" s="833" t="s">
        <v>1731</v>
      </c>
      <c r="H639" s="833" t="s">
        <v>574</v>
      </c>
      <c r="I639" s="833" t="s">
        <v>2067</v>
      </c>
      <c r="J639" s="833" t="s">
        <v>2068</v>
      </c>
      <c r="K639" s="833" t="s">
        <v>1734</v>
      </c>
      <c r="L639" s="836">
        <v>247.17</v>
      </c>
      <c r="M639" s="836">
        <v>247.17</v>
      </c>
      <c r="N639" s="833">
        <v>1</v>
      </c>
      <c r="O639" s="837">
        <v>1</v>
      </c>
      <c r="P639" s="836">
        <v>247.17</v>
      </c>
      <c r="Q639" s="838">
        <v>1</v>
      </c>
      <c r="R639" s="833">
        <v>1</v>
      </c>
      <c r="S639" s="838">
        <v>1</v>
      </c>
      <c r="T639" s="837">
        <v>1</v>
      </c>
      <c r="U639" s="839">
        <v>1</v>
      </c>
    </row>
    <row r="640" spans="1:21" ht="14.45" customHeight="1" x14ac:dyDescent="0.2">
      <c r="A640" s="832">
        <v>25</v>
      </c>
      <c r="B640" s="833" t="s">
        <v>1448</v>
      </c>
      <c r="C640" s="833" t="s">
        <v>1453</v>
      </c>
      <c r="D640" s="834" t="s">
        <v>2302</v>
      </c>
      <c r="E640" s="835" t="s">
        <v>1499</v>
      </c>
      <c r="F640" s="833" t="s">
        <v>1449</v>
      </c>
      <c r="G640" s="833" t="s">
        <v>1532</v>
      </c>
      <c r="H640" s="833" t="s">
        <v>611</v>
      </c>
      <c r="I640" s="833" t="s">
        <v>1390</v>
      </c>
      <c r="J640" s="833" t="s">
        <v>1391</v>
      </c>
      <c r="K640" s="833" t="s">
        <v>1392</v>
      </c>
      <c r="L640" s="836">
        <v>4.7</v>
      </c>
      <c r="M640" s="836">
        <v>4.7</v>
      </c>
      <c r="N640" s="833">
        <v>1</v>
      </c>
      <c r="O640" s="837">
        <v>1</v>
      </c>
      <c r="P640" s="836">
        <v>4.7</v>
      </c>
      <c r="Q640" s="838">
        <v>1</v>
      </c>
      <c r="R640" s="833">
        <v>1</v>
      </c>
      <c r="S640" s="838">
        <v>1</v>
      </c>
      <c r="T640" s="837">
        <v>1</v>
      </c>
      <c r="U640" s="839">
        <v>1</v>
      </c>
    </row>
    <row r="641" spans="1:21" ht="14.45" customHeight="1" x14ac:dyDescent="0.2">
      <c r="A641" s="832">
        <v>25</v>
      </c>
      <c r="B641" s="833" t="s">
        <v>1448</v>
      </c>
      <c r="C641" s="833" t="s">
        <v>1453</v>
      </c>
      <c r="D641" s="834" t="s">
        <v>2302</v>
      </c>
      <c r="E641" s="835" t="s">
        <v>1499</v>
      </c>
      <c r="F641" s="833" t="s">
        <v>1449</v>
      </c>
      <c r="G641" s="833" t="s">
        <v>1888</v>
      </c>
      <c r="H641" s="833" t="s">
        <v>574</v>
      </c>
      <c r="I641" s="833" t="s">
        <v>2155</v>
      </c>
      <c r="J641" s="833" t="s">
        <v>2072</v>
      </c>
      <c r="K641" s="833" t="s">
        <v>2156</v>
      </c>
      <c r="L641" s="836">
        <v>86.02</v>
      </c>
      <c r="M641" s="836">
        <v>86.02</v>
      </c>
      <c r="N641" s="833">
        <v>1</v>
      </c>
      <c r="O641" s="837">
        <v>1</v>
      </c>
      <c r="P641" s="836">
        <v>86.02</v>
      </c>
      <c r="Q641" s="838">
        <v>1</v>
      </c>
      <c r="R641" s="833">
        <v>1</v>
      </c>
      <c r="S641" s="838">
        <v>1</v>
      </c>
      <c r="T641" s="837">
        <v>1</v>
      </c>
      <c r="U641" s="839">
        <v>1</v>
      </c>
    </row>
    <row r="642" spans="1:21" ht="14.45" customHeight="1" x14ac:dyDescent="0.2">
      <c r="A642" s="832">
        <v>25</v>
      </c>
      <c r="B642" s="833" t="s">
        <v>1448</v>
      </c>
      <c r="C642" s="833" t="s">
        <v>1453</v>
      </c>
      <c r="D642" s="834" t="s">
        <v>2302</v>
      </c>
      <c r="E642" s="835" t="s">
        <v>1499</v>
      </c>
      <c r="F642" s="833" t="s">
        <v>1449</v>
      </c>
      <c r="G642" s="833" t="s">
        <v>1511</v>
      </c>
      <c r="H642" s="833" t="s">
        <v>611</v>
      </c>
      <c r="I642" s="833" t="s">
        <v>1304</v>
      </c>
      <c r="J642" s="833" t="s">
        <v>1305</v>
      </c>
      <c r="K642" s="833" t="s">
        <v>659</v>
      </c>
      <c r="L642" s="836">
        <v>170.52</v>
      </c>
      <c r="M642" s="836">
        <v>341.04</v>
      </c>
      <c r="N642" s="833">
        <v>2</v>
      </c>
      <c r="O642" s="837">
        <v>2</v>
      </c>
      <c r="P642" s="836">
        <v>170.52</v>
      </c>
      <c r="Q642" s="838">
        <v>0.5</v>
      </c>
      <c r="R642" s="833">
        <v>1</v>
      </c>
      <c r="S642" s="838">
        <v>0.5</v>
      </c>
      <c r="T642" s="837">
        <v>1</v>
      </c>
      <c r="U642" s="839">
        <v>0.5</v>
      </c>
    </row>
    <row r="643" spans="1:21" ht="14.45" customHeight="1" x14ac:dyDescent="0.2">
      <c r="A643" s="832">
        <v>25</v>
      </c>
      <c r="B643" s="833" t="s">
        <v>1448</v>
      </c>
      <c r="C643" s="833" t="s">
        <v>1453</v>
      </c>
      <c r="D643" s="834" t="s">
        <v>2302</v>
      </c>
      <c r="E643" s="835" t="s">
        <v>1499</v>
      </c>
      <c r="F643" s="833" t="s">
        <v>1449</v>
      </c>
      <c r="G643" s="833" t="s">
        <v>1511</v>
      </c>
      <c r="H643" s="833" t="s">
        <v>574</v>
      </c>
      <c r="I643" s="833" t="s">
        <v>1512</v>
      </c>
      <c r="J643" s="833" t="s">
        <v>1305</v>
      </c>
      <c r="K643" s="833" t="s">
        <v>1513</v>
      </c>
      <c r="L643" s="836">
        <v>272.83</v>
      </c>
      <c r="M643" s="836">
        <v>272.83</v>
      </c>
      <c r="N643" s="833">
        <v>1</v>
      </c>
      <c r="O643" s="837">
        <v>1</v>
      </c>
      <c r="P643" s="836"/>
      <c r="Q643" s="838">
        <v>0</v>
      </c>
      <c r="R643" s="833"/>
      <c r="S643" s="838">
        <v>0</v>
      </c>
      <c r="T643" s="837"/>
      <c r="U643" s="839">
        <v>0</v>
      </c>
    </row>
    <row r="644" spans="1:21" ht="14.45" customHeight="1" x14ac:dyDescent="0.2">
      <c r="A644" s="832">
        <v>25</v>
      </c>
      <c r="B644" s="833" t="s">
        <v>1448</v>
      </c>
      <c r="C644" s="833" t="s">
        <v>1453</v>
      </c>
      <c r="D644" s="834" t="s">
        <v>2302</v>
      </c>
      <c r="E644" s="835" t="s">
        <v>1499</v>
      </c>
      <c r="F644" s="833" t="s">
        <v>1449</v>
      </c>
      <c r="G644" s="833" t="s">
        <v>1511</v>
      </c>
      <c r="H644" s="833" t="s">
        <v>574</v>
      </c>
      <c r="I644" s="833" t="s">
        <v>2038</v>
      </c>
      <c r="J644" s="833" t="s">
        <v>1305</v>
      </c>
      <c r="K644" s="833" t="s">
        <v>1798</v>
      </c>
      <c r="L644" s="836">
        <v>134.44999999999999</v>
      </c>
      <c r="M644" s="836">
        <v>134.44999999999999</v>
      </c>
      <c r="N644" s="833">
        <v>1</v>
      </c>
      <c r="O644" s="837">
        <v>1</v>
      </c>
      <c r="P644" s="836">
        <v>134.44999999999999</v>
      </c>
      <c r="Q644" s="838">
        <v>1</v>
      </c>
      <c r="R644" s="833">
        <v>1</v>
      </c>
      <c r="S644" s="838">
        <v>1</v>
      </c>
      <c r="T644" s="837">
        <v>1</v>
      </c>
      <c r="U644" s="839">
        <v>1</v>
      </c>
    </row>
    <row r="645" spans="1:21" ht="14.45" customHeight="1" x14ac:dyDescent="0.2">
      <c r="A645" s="832">
        <v>25</v>
      </c>
      <c r="B645" s="833" t="s">
        <v>1448</v>
      </c>
      <c r="C645" s="833" t="s">
        <v>1453</v>
      </c>
      <c r="D645" s="834" t="s">
        <v>2302</v>
      </c>
      <c r="E645" s="835" t="s">
        <v>1499</v>
      </c>
      <c r="F645" s="833" t="s">
        <v>1449</v>
      </c>
      <c r="G645" s="833" t="s">
        <v>1542</v>
      </c>
      <c r="H645" s="833" t="s">
        <v>574</v>
      </c>
      <c r="I645" s="833" t="s">
        <v>1543</v>
      </c>
      <c r="J645" s="833" t="s">
        <v>1544</v>
      </c>
      <c r="K645" s="833" t="s">
        <v>1545</v>
      </c>
      <c r="L645" s="836">
        <v>58.86</v>
      </c>
      <c r="M645" s="836">
        <v>117.72</v>
      </c>
      <c r="N645" s="833">
        <v>2</v>
      </c>
      <c r="O645" s="837">
        <v>2</v>
      </c>
      <c r="P645" s="836">
        <v>58.86</v>
      </c>
      <c r="Q645" s="838">
        <v>0.5</v>
      </c>
      <c r="R645" s="833">
        <v>1</v>
      </c>
      <c r="S645" s="838">
        <v>0.5</v>
      </c>
      <c r="T645" s="837">
        <v>1</v>
      </c>
      <c r="U645" s="839">
        <v>0.5</v>
      </c>
    </row>
    <row r="646" spans="1:21" ht="14.45" customHeight="1" x14ac:dyDescent="0.2">
      <c r="A646" s="832">
        <v>25</v>
      </c>
      <c r="B646" s="833" t="s">
        <v>1448</v>
      </c>
      <c r="C646" s="833" t="s">
        <v>1453</v>
      </c>
      <c r="D646" s="834" t="s">
        <v>2302</v>
      </c>
      <c r="E646" s="835" t="s">
        <v>1499</v>
      </c>
      <c r="F646" s="833" t="s">
        <v>1449</v>
      </c>
      <c r="G646" s="833" t="s">
        <v>1546</v>
      </c>
      <c r="H646" s="833" t="s">
        <v>574</v>
      </c>
      <c r="I646" s="833" t="s">
        <v>1547</v>
      </c>
      <c r="J646" s="833" t="s">
        <v>1548</v>
      </c>
      <c r="K646" s="833" t="s">
        <v>659</v>
      </c>
      <c r="L646" s="836">
        <v>78.33</v>
      </c>
      <c r="M646" s="836">
        <v>313.32</v>
      </c>
      <c r="N646" s="833">
        <v>4</v>
      </c>
      <c r="O646" s="837">
        <v>1</v>
      </c>
      <c r="P646" s="836">
        <v>313.32</v>
      </c>
      <c r="Q646" s="838">
        <v>1</v>
      </c>
      <c r="R646" s="833">
        <v>4</v>
      </c>
      <c r="S646" s="838">
        <v>1</v>
      </c>
      <c r="T646" s="837">
        <v>1</v>
      </c>
      <c r="U646" s="839">
        <v>1</v>
      </c>
    </row>
    <row r="647" spans="1:21" ht="14.45" customHeight="1" x14ac:dyDescent="0.2">
      <c r="A647" s="832">
        <v>25</v>
      </c>
      <c r="B647" s="833" t="s">
        <v>1448</v>
      </c>
      <c r="C647" s="833" t="s">
        <v>1453</v>
      </c>
      <c r="D647" s="834" t="s">
        <v>2302</v>
      </c>
      <c r="E647" s="835" t="s">
        <v>1499</v>
      </c>
      <c r="F647" s="833" t="s">
        <v>1449</v>
      </c>
      <c r="G647" s="833" t="s">
        <v>1735</v>
      </c>
      <c r="H647" s="833" t="s">
        <v>611</v>
      </c>
      <c r="I647" s="833" t="s">
        <v>1990</v>
      </c>
      <c r="J647" s="833" t="s">
        <v>660</v>
      </c>
      <c r="K647" s="833" t="s">
        <v>1991</v>
      </c>
      <c r="L647" s="836">
        <v>264</v>
      </c>
      <c r="M647" s="836">
        <v>264</v>
      </c>
      <c r="N647" s="833">
        <v>1</v>
      </c>
      <c r="O647" s="837">
        <v>0.5</v>
      </c>
      <c r="P647" s="836">
        <v>264</v>
      </c>
      <c r="Q647" s="838">
        <v>1</v>
      </c>
      <c r="R647" s="833">
        <v>1</v>
      </c>
      <c r="S647" s="838">
        <v>1</v>
      </c>
      <c r="T647" s="837">
        <v>0.5</v>
      </c>
      <c r="U647" s="839">
        <v>1</v>
      </c>
    </row>
    <row r="648" spans="1:21" ht="14.45" customHeight="1" x14ac:dyDescent="0.2">
      <c r="A648" s="832">
        <v>25</v>
      </c>
      <c r="B648" s="833" t="s">
        <v>1448</v>
      </c>
      <c r="C648" s="833" t="s">
        <v>1453</v>
      </c>
      <c r="D648" s="834" t="s">
        <v>2302</v>
      </c>
      <c r="E648" s="835" t="s">
        <v>1499</v>
      </c>
      <c r="F648" s="833" t="s">
        <v>1449</v>
      </c>
      <c r="G648" s="833" t="s">
        <v>1648</v>
      </c>
      <c r="H648" s="833" t="s">
        <v>611</v>
      </c>
      <c r="I648" s="833" t="s">
        <v>1656</v>
      </c>
      <c r="J648" s="833" t="s">
        <v>1419</v>
      </c>
      <c r="K648" s="833" t="s">
        <v>1657</v>
      </c>
      <c r="L648" s="836">
        <v>176.32</v>
      </c>
      <c r="M648" s="836">
        <v>176.32</v>
      </c>
      <c r="N648" s="833">
        <v>1</v>
      </c>
      <c r="O648" s="837">
        <v>1</v>
      </c>
      <c r="P648" s="836"/>
      <c r="Q648" s="838">
        <v>0</v>
      </c>
      <c r="R648" s="833"/>
      <c r="S648" s="838">
        <v>0</v>
      </c>
      <c r="T648" s="837"/>
      <c r="U648" s="839">
        <v>0</v>
      </c>
    </row>
    <row r="649" spans="1:21" ht="14.45" customHeight="1" x14ac:dyDescent="0.2">
      <c r="A649" s="832">
        <v>25</v>
      </c>
      <c r="B649" s="833" t="s">
        <v>1448</v>
      </c>
      <c r="C649" s="833" t="s">
        <v>1453</v>
      </c>
      <c r="D649" s="834" t="s">
        <v>2302</v>
      </c>
      <c r="E649" s="835" t="s">
        <v>1499</v>
      </c>
      <c r="F649" s="833" t="s">
        <v>1449</v>
      </c>
      <c r="G649" s="833" t="s">
        <v>1931</v>
      </c>
      <c r="H649" s="833" t="s">
        <v>574</v>
      </c>
      <c r="I649" s="833" t="s">
        <v>1995</v>
      </c>
      <c r="J649" s="833" t="s">
        <v>927</v>
      </c>
      <c r="K649" s="833" t="s">
        <v>928</v>
      </c>
      <c r="L649" s="836">
        <v>47.47</v>
      </c>
      <c r="M649" s="836">
        <v>47.47</v>
      </c>
      <c r="N649" s="833">
        <v>1</v>
      </c>
      <c r="O649" s="837">
        <v>0.5</v>
      </c>
      <c r="P649" s="836">
        <v>47.47</v>
      </c>
      <c r="Q649" s="838">
        <v>1</v>
      </c>
      <c r="R649" s="833">
        <v>1</v>
      </c>
      <c r="S649" s="838">
        <v>1</v>
      </c>
      <c r="T649" s="837">
        <v>0.5</v>
      </c>
      <c r="U649" s="839">
        <v>1</v>
      </c>
    </row>
    <row r="650" spans="1:21" ht="14.45" customHeight="1" x14ac:dyDescent="0.2">
      <c r="A650" s="832">
        <v>25</v>
      </c>
      <c r="B650" s="833" t="s">
        <v>1448</v>
      </c>
      <c r="C650" s="833" t="s">
        <v>1453</v>
      </c>
      <c r="D650" s="834" t="s">
        <v>2302</v>
      </c>
      <c r="E650" s="835" t="s">
        <v>1499</v>
      </c>
      <c r="F650" s="833" t="s">
        <v>1449</v>
      </c>
      <c r="G650" s="833" t="s">
        <v>1931</v>
      </c>
      <c r="H650" s="833" t="s">
        <v>574</v>
      </c>
      <c r="I650" s="833" t="s">
        <v>2164</v>
      </c>
      <c r="J650" s="833" t="s">
        <v>927</v>
      </c>
      <c r="K650" s="833" t="s">
        <v>2165</v>
      </c>
      <c r="L650" s="836">
        <v>47.47</v>
      </c>
      <c r="M650" s="836">
        <v>47.47</v>
      </c>
      <c r="N650" s="833">
        <v>1</v>
      </c>
      <c r="O650" s="837">
        <v>0.5</v>
      </c>
      <c r="P650" s="836">
        <v>47.47</v>
      </c>
      <c r="Q650" s="838">
        <v>1</v>
      </c>
      <c r="R650" s="833">
        <v>1</v>
      </c>
      <c r="S650" s="838">
        <v>1</v>
      </c>
      <c r="T650" s="837">
        <v>0.5</v>
      </c>
      <c r="U650" s="839">
        <v>1</v>
      </c>
    </row>
    <row r="651" spans="1:21" ht="14.45" customHeight="1" x14ac:dyDescent="0.2">
      <c r="A651" s="832">
        <v>25</v>
      </c>
      <c r="B651" s="833" t="s">
        <v>1448</v>
      </c>
      <c r="C651" s="833" t="s">
        <v>1453</v>
      </c>
      <c r="D651" s="834" t="s">
        <v>2302</v>
      </c>
      <c r="E651" s="835" t="s">
        <v>1499</v>
      </c>
      <c r="F651" s="833" t="s">
        <v>1449</v>
      </c>
      <c r="G651" s="833" t="s">
        <v>1658</v>
      </c>
      <c r="H651" s="833" t="s">
        <v>574</v>
      </c>
      <c r="I651" s="833" t="s">
        <v>1935</v>
      </c>
      <c r="J651" s="833" t="s">
        <v>1665</v>
      </c>
      <c r="K651" s="833" t="s">
        <v>1936</v>
      </c>
      <c r="L651" s="836">
        <v>58.74</v>
      </c>
      <c r="M651" s="836">
        <v>58.74</v>
      </c>
      <c r="N651" s="833">
        <v>1</v>
      </c>
      <c r="O651" s="837">
        <v>1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25</v>
      </c>
      <c r="B652" s="833" t="s">
        <v>1448</v>
      </c>
      <c r="C652" s="833" t="s">
        <v>1453</v>
      </c>
      <c r="D652" s="834" t="s">
        <v>2302</v>
      </c>
      <c r="E652" s="835" t="s">
        <v>1499</v>
      </c>
      <c r="F652" s="833" t="s">
        <v>1449</v>
      </c>
      <c r="G652" s="833" t="s">
        <v>2166</v>
      </c>
      <c r="H652" s="833" t="s">
        <v>574</v>
      </c>
      <c r="I652" s="833" t="s">
        <v>2167</v>
      </c>
      <c r="J652" s="833" t="s">
        <v>2168</v>
      </c>
      <c r="K652" s="833" t="s">
        <v>2169</v>
      </c>
      <c r="L652" s="836">
        <v>0</v>
      </c>
      <c r="M652" s="836">
        <v>0</v>
      </c>
      <c r="N652" s="833">
        <v>1</v>
      </c>
      <c r="O652" s="837">
        <v>1</v>
      </c>
      <c r="P652" s="836"/>
      <c r="Q652" s="838"/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25</v>
      </c>
      <c r="B653" s="833" t="s">
        <v>1448</v>
      </c>
      <c r="C653" s="833" t="s">
        <v>1453</v>
      </c>
      <c r="D653" s="834" t="s">
        <v>2302</v>
      </c>
      <c r="E653" s="835" t="s">
        <v>1499</v>
      </c>
      <c r="F653" s="833" t="s">
        <v>1449</v>
      </c>
      <c r="G653" s="833" t="s">
        <v>1530</v>
      </c>
      <c r="H653" s="833" t="s">
        <v>611</v>
      </c>
      <c r="I653" s="833" t="s">
        <v>1350</v>
      </c>
      <c r="J653" s="833" t="s">
        <v>1351</v>
      </c>
      <c r="K653" s="833" t="s">
        <v>1352</v>
      </c>
      <c r="L653" s="836">
        <v>3231.81</v>
      </c>
      <c r="M653" s="836">
        <v>6463.62</v>
      </c>
      <c r="N653" s="833">
        <v>2</v>
      </c>
      <c r="O653" s="837">
        <v>1</v>
      </c>
      <c r="P653" s="836">
        <v>6463.62</v>
      </c>
      <c r="Q653" s="838">
        <v>1</v>
      </c>
      <c r="R653" s="833">
        <v>2</v>
      </c>
      <c r="S653" s="838">
        <v>1</v>
      </c>
      <c r="T653" s="837">
        <v>1</v>
      </c>
      <c r="U653" s="839">
        <v>1</v>
      </c>
    </row>
    <row r="654" spans="1:21" ht="14.45" customHeight="1" x14ac:dyDescent="0.2">
      <c r="A654" s="832">
        <v>25</v>
      </c>
      <c r="B654" s="833" t="s">
        <v>1448</v>
      </c>
      <c r="C654" s="833" t="s">
        <v>1453</v>
      </c>
      <c r="D654" s="834" t="s">
        <v>2302</v>
      </c>
      <c r="E654" s="835" t="s">
        <v>1499</v>
      </c>
      <c r="F654" s="833" t="s">
        <v>1449</v>
      </c>
      <c r="G654" s="833" t="s">
        <v>1680</v>
      </c>
      <c r="H654" s="833" t="s">
        <v>574</v>
      </c>
      <c r="I654" s="833" t="s">
        <v>1681</v>
      </c>
      <c r="J654" s="833" t="s">
        <v>1682</v>
      </c>
      <c r="K654" s="833" t="s">
        <v>1683</v>
      </c>
      <c r="L654" s="836">
        <v>121.07</v>
      </c>
      <c r="M654" s="836">
        <v>121.07</v>
      </c>
      <c r="N654" s="833">
        <v>1</v>
      </c>
      <c r="O654" s="837">
        <v>0.5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25</v>
      </c>
      <c r="B655" s="833" t="s">
        <v>1448</v>
      </c>
      <c r="C655" s="833" t="s">
        <v>1453</v>
      </c>
      <c r="D655" s="834" t="s">
        <v>2302</v>
      </c>
      <c r="E655" s="835" t="s">
        <v>1499</v>
      </c>
      <c r="F655" s="833" t="s">
        <v>1449</v>
      </c>
      <c r="G655" s="833" t="s">
        <v>1519</v>
      </c>
      <c r="H655" s="833" t="s">
        <v>574</v>
      </c>
      <c r="I655" s="833" t="s">
        <v>1520</v>
      </c>
      <c r="J655" s="833" t="s">
        <v>1054</v>
      </c>
      <c r="K655" s="833" t="s">
        <v>1521</v>
      </c>
      <c r="L655" s="836">
        <v>48.09</v>
      </c>
      <c r="M655" s="836">
        <v>240.45000000000002</v>
      </c>
      <c r="N655" s="833">
        <v>5</v>
      </c>
      <c r="O655" s="837">
        <v>5</v>
      </c>
      <c r="P655" s="836">
        <v>96.18</v>
      </c>
      <c r="Q655" s="838">
        <v>0.4</v>
      </c>
      <c r="R655" s="833">
        <v>2</v>
      </c>
      <c r="S655" s="838">
        <v>0.4</v>
      </c>
      <c r="T655" s="837">
        <v>2</v>
      </c>
      <c r="U655" s="839">
        <v>0.4</v>
      </c>
    </row>
    <row r="656" spans="1:21" ht="14.45" customHeight="1" x14ac:dyDescent="0.2">
      <c r="A656" s="832">
        <v>25</v>
      </c>
      <c r="B656" s="833" t="s">
        <v>1448</v>
      </c>
      <c r="C656" s="833" t="s">
        <v>1453</v>
      </c>
      <c r="D656" s="834" t="s">
        <v>2302</v>
      </c>
      <c r="E656" s="835" t="s">
        <v>1499</v>
      </c>
      <c r="F656" s="833" t="s">
        <v>1449</v>
      </c>
      <c r="G656" s="833" t="s">
        <v>1519</v>
      </c>
      <c r="H656" s="833" t="s">
        <v>574</v>
      </c>
      <c r="I656" s="833" t="s">
        <v>1520</v>
      </c>
      <c r="J656" s="833" t="s">
        <v>1054</v>
      </c>
      <c r="K656" s="833" t="s">
        <v>1521</v>
      </c>
      <c r="L656" s="836">
        <v>42.14</v>
      </c>
      <c r="M656" s="836">
        <v>505.67999999999995</v>
      </c>
      <c r="N656" s="833">
        <v>12</v>
      </c>
      <c r="O656" s="837">
        <v>10.5</v>
      </c>
      <c r="P656" s="836">
        <v>210.7</v>
      </c>
      <c r="Q656" s="838">
        <v>0.41666666666666669</v>
      </c>
      <c r="R656" s="833">
        <v>5</v>
      </c>
      <c r="S656" s="838">
        <v>0.41666666666666669</v>
      </c>
      <c r="T656" s="837">
        <v>3.5</v>
      </c>
      <c r="U656" s="839">
        <v>0.33333333333333331</v>
      </c>
    </row>
    <row r="657" spans="1:21" ht="14.45" customHeight="1" x14ac:dyDescent="0.2">
      <c r="A657" s="832">
        <v>25</v>
      </c>
      <c r="B657" s="833" t="s">
        <v>1448</v>
      </c>
      <c r="C657" s="833" t="s">
        <v>1453</v>
      </c>
      <c r="D657" s="834" t="s">
        <v>2302</v>
      </c>
      <c r="E657" s="835" t="s">
        <v>1499</v>
      </c>
      <c r="F657" s="833" t="s">
        <v>1449</v>
      </c>
      <c r="G657" s="833" t="s">
        <v>1519</v>
      </c>
      <c r="H657" s="833" t="s">
        <v>574</v>
      </c>
      <c r="I657" s="833" t="s">
        <v>2188</v>
      </c>
      <c r="J657" s="833" t="s">
        <v>1054</v>
      </c>
      <c r="K657" s="833" t="s">
        <v>2189</v>
      </c>
      <c r="L657" s="836">
        <v>64.36</v>
      </c>
      <c r="M657" s="836">
        <v>64.36</v>
      </c>
      <c r="N657" s="833">
        <v>1</v>
      </c>
      <c r="O657" s="837">
        <v>0.5</v>
      </c>
      <c r="P657" s="836">
        <v>64.36</v>
      </c>
      <c r="Q657" s="838">
        <v>1</v>
      </c>
      <c r="R657" s="833">
        <v>1</v>
      </c>
      <c r="S657" s="838">
        <v>1</v>
      </c>
      <c r="T657" s="837">
        <v>0.5</v>
      </c>
      <c r="U657" s="839">
        <v>1</v>
      </c>
    </row>
    <row r="658" spans="1:21" ht="14.45" customHeight="1" x14ac:dyDescent="0.2">
      <c r="A658" s="832">
        <v>25</v>
      </c>
      <c r="B658" s="833" t="s">
        <v>1448</v>
      </c>
      <c r="C658" s="833" t="s">
        <v>1453</v>
      </c>
      <c r="D658" s="834" t="s">
        <v>2302</v>
      </c>
      <c r="E658" s="835" t="s">
        <v>1499</v>
      </c>
      <c r="F658" s="833" t="s">
        <v>1449</v>
      </c>
      <c r="G658" s="833" t="s">
        <v>1849</v>
      </c>
      <c r="H658" s="833" t="s">
        <v>574</v>
      </c>
      <c r="I658" s="833" t="s">
        <v>1850</v>
      </c>
      <c r="J658" s="833" t="s">
        <v>862</v>
      </c>
      <c r="K658" s="833" t="s">
        <v>863</v>
      </c>
      <c r="L658" s="836">
        <v>0</v>
      </c>
      <c r="M658" s="836">
        <v>0</v>
      </c>
      <c r="N658" s="833">
        <v>1</v>
      </c>
      <c r="O658" s="837">
        <v>0.5</v>
      </c>
      <c r="P658" s="836"/>
      <c r="Q658" s="838"/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25</v>
      </c>
      <c r="B659" s="833" t="s">
        <v>1448</v>
      </c>
      <c r="C659" s="833" t="s">
        <v>1453</v>
      </c>
      <c r="D659" s="834" t="s">
        <v>2302</v>
      </c>
      <c r="E659" s="835" t="s">
        <v>1499</v>
      </c>
      <c r="F659" s="833" t="s">
        <v>1449</v>
      </c>
      <c r="G659" s="833" t="s">
        <v>1503</v>
      </c>
      <c r="H659" s="833" t="s">
        <v>574</v>
      </c>
      <c r="I659" s="833" t="s">
        <v>1504</v>
      </c>
      <c r="J659" s="833" t="s">
        <v>1505</v>
      </c>
      <c r="K659" s="833" t="s">
        <v>1506</v>
      </c>
      <c r="L659" s="836">
        <v>132.97999999999999</v>
      </c>
      <c r="M659" s="836">
        <v>3191.52</v>
      </c>
      <c r="N659" s="833">
        <v>24</v>
      </c>
      <c r="O659" s="837">
        <v>13.5</v>
      </c>
      <c r="P659" s="836">
        <v>2260.66</v>
      </c>
      <c r="Q659" s="838">
        <v>0.70833333333333326</v>
      </c>
      <c r="R659" s="833">
        <v>17</v>
      </c>
      <c r="S659" s="838">
        <v>0.70833333333333337</v>
      </c>
      <c r="T659" s="837">
        <v>8</v>
      </c>
      <c r="U659" s="839">
        <v>0.59259259259259256</v>
      </c>
    </row>
    <row r="660" spans="1:21" ht="14.45" customHeight="1" x14ac:dyDescent="0.2">
      <c r="A660" s="832">
        <v>25</v>
      </c>
      <c r="B660" s="833" t="s">
        <v>1448</v>
      </c>
      <c r="C660" s="833" t="s">
        <v>1453</v>
      </c>
      <c r="D660" s="834" t="s">
        <v>2302</v>
      </c>
      <c r="E660" s="835" t="s">
        <v>1499</v>
      </c>
      <c r="F660" s="833" t="s">
        <v>1449</v>
      </c>
      <c r="G660" s="833" t="s">
        <v>2190</v>
      </c>
      <c r="H660" s="833" t="s">
        <v>574</v>
      </c>
      <c r="I660" s="833" t="s">
        <v>2191</v>
      </c>
      <c r="J660" s="833" t="s">
        <v>2192</v>
      </c>
      <c r="K660" s="833" t="s">
        <v>2193</v>
      </c>
      <c r="L660" s="836">
        <v>0</v>
      </c>
      <c r="M660" s="836">
        <v>0</v>
      </c>
      <c r="N660" s="833">
        <v>2</v>
      </c>
      <c r="O660" s="837">
        <v>2</v>
      </c>
      <c r="P660" s="836"/>
      <c r="Q660" s="838"/>
      <c r="R660" s="833"/>
      <c r="S660" s="838">
        <v>0</v>
      </c>
      <c r="T660" s="837"/>
      <c r="U660" s="839">
        <v>0</v>
      </c>
    </row>
    <row r="661" spans="1:21" ht="14.45" customHeight="1" x14ac:dyDescent="0.2">
      <c r="A661" s="832">
        <v>25</v>
      </c>
      <c r="B661" s="833" t="s">
        <v>1448</v>
      </c>
      <c r="C661" s="833" t="s">
        <v>1453</v>
      </c>
      <c r="D661" s="834" t="s">
        <v>2302</v>
      </c>
      <c r="E661" s="835" t="s">
        <v>1499</v>
      </c>
      <c r="F661" s="833" t="s">
        <v>1449</v>
      </c>
      <c r="G661" s="833" t="s">
        <v>2190</v>
      </c>
      <c r="H661" s="833" t="s">
        <v>574</v>
      </c>
      <c r="I661" s="833" t="s">
        <v>2194</v>
      </c>
      <c r="J661" s="833" t="s">
        <v>2195</v>
      </c>
      <c r="K661" s="833" t="s">
        <v>2196</v>
      </c>
      <c r="L661" s="836">
        <v>0</v>
      </c>
      <c r="M661" s="836">
        <v>0</v>
      </c>
      <c r="N661" s="833">
        <v>2</v>
      </c>
      <c r="O661" s="837">
        <v>2</v>
      </c>
      <c r="P661" s="836"/>
      <c r="Q661" s="838"/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25</v>
      </c>
      <c r="B662" s="833" t="s">
        <v>1448</v>
      </c>
      <c r="C662" s="833" t="s">
        <v>1453</v>
      </c>
      <c r="D662" s="834" t="s">
        <v>2302</v>
      </c>
      <c r="E662" s="835" t="s">
        <v>1499</v>
      </c>
      <c r="F662" s="833" t="s">
        <v>1449</v>
      </c>
      <c r="G662" s="833" t="s">
        <v>2190</v>
      </c>
      <c r="H662" s="833" t="s">
        <v>574</v>
      </c>
      <c r="I662" s="833" t="s">
        <v>2197</v>
      </c>
      <c r="J662" s="833" t="s">
        <v>2198</v>
      </c>
      <c r="K662" s="833" t="s">
        <v>2199</v>
      </c>
      <c r="L662" s="836">
        <v>0</v>
      </c>
      <c r="M662" s="836">
        <v>0</v>
      </c>
      <c r="N662" s="833">
        <v>1</v>
      </c>
      <c r="O662" s="837">
        <v>0.5</v>
      </c>
      <c r="P662" s="836"/>
      <c r="Q662" s="838"/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25</v>
      </c>
      <c r="B663" s="833" t="s">
        <v>1448</v>
      </c>
      <c r="C663" s="833" t="s">
        <v>1453</v>
      </c>
      <c r="D663" s="834" t="s">
        <v>2302</v>
      </c>
      <c r="E663" s="835" t="s">
        <v>1499</v>
      </c>
      <c r="F663" s="833" t="s">
        <v>1449</v>
      </c>
      <c r="G663" s="833" t="s">
        <v>1757</v>
      </c>
      <c r="H663" s="833" t="s">
        <v>574</v>
      </c>
      <c r="I663" s="833" t="s">
        <v>2200</v>
      </c>
      <c r="J663" s="833" t="s">
        <v>662</v>
      </c>
      <c r="K663" s="833" t="s">
        <v>663</v>
      </c>
      <c r="L663" s="836">
        <v>38.5</v>
      </c>
      <c r="M663" s="836">
        <v>38.5</v>
      </c>
      <c r="N663" s="833">
        <v>1</v>
      </c>
      <c r="O663" s="837">
        <v>0.5</v>
      </c>
      <c r="P663" s="836">
        <v>38.5</v>
      </c>
      <c r="Q663" s="838">
        <v>1</v>
      </c>
      <c r="R663" s="833">
        <v>1</v>
      </c>
      <c r="S663" s="838">
        <v>1</v>
      </c>
      <c r="T663" s="837">
        <v>0.5</v>
      </c>
      <c r="U663" s="839">
        <v>1</v>
      </c>
    </row>
    <row r="664" spans="1:21" ht="14.45" customHeight="1" x14ac:dyDescent="0.2">
      <c r="A664" s="832">
        <v>25</v>
      </c>
      <c r="B664" s="833" t="s">
        <v>1448</v>
      </c>
      <c r="C664" s="833" t="s">
        <v>1453</v>
      </c>
      <c r="D664" s="834" t="s">
        <v>2302</v>
      </c>
      <c r="E664" s="835" t="s">
        <v>1499</v>
      </c>
      <c r="F664" s="833" t="s">
        <v>1449</v>
      </c>
      <c r="G664" s="833" t="s">
        <v>1827</v>
      </c>
      <c r="H664" s="833" t="s">
        <v>574</v>
      </c>
      <c r="I664" s="833" t="s">
        <v>1828</v>
      </c>
      <c r="J664" s="833" t="s">
        <v>1074</v>
      </c>
      <c r="K664" s="833" t="s">
        <v>1829</v>
      </c>
      <c r="L664" s="836">
        <v>61.97</v>
      </c>
      <c r="M664" s="836">
        <v>185.91</v>
      </c>
      <c r="N664" s="833">
        <v>3</v>
      </c>
      <c r="O664" s="837">
        <v>1</v>
      </c>
      <c r="P664" s="836"/>
      <c r="Q664" s="838">
        <v>0</v>
      </c>
      <c r="R664" s="833"/>
      <c r="S664" s="838">
        <v>0</v>
      </c>
      <c r="T664" s="837"/>
      <c r="U664" s="839">
        <v>0</v>
      </c>
    </row>
    <row r="665" spans="1:21" ht="14.45" customHeight="1" x14ac:dyDescent="0.2">
      <c r="A665" s="832">
        <v>25</v>
      </c>
      <c r="B665" s="833" t="s">
        <v>1448</v>
      </c>
      <c r="C665" s="833" t="s">
        <v>1453</v>
      </c>
      <c r="D665" s="834" t="s">
        <v>2302</v>
      </c>
      <c r="E665" s="835" t="s">
        <v>1499</v>
      </c>
      <c r="F665" s="833" t="s">
        <v>1449</v>
      </c>
      <c r="G665" s="833" t="s">
        <v>1760</v>
      </c>
      <c r="H665" s="833" t="s">
        <v>574</v>
      </c>
      <c r="I665" s="833" t="s">
        <v>1830</v>
      </c>
      <c r="J665" s="833" t="s">
        <v>633</v>
      </c>
      <c r="K665" s="833" t="s">
        <v>1831</v>
      </c>
      <c r="L665" s="836">
        <v>31.65</v>
      </c>
      <c r="M665" s="836">
        <v>31.65</v>
      </c>
      <c r="N665" s="833">
        <v>1</v>
      </c>
      <c r="O665" s="837">
        <v>0.5</v>
      </c>
      <c r="P665" s="836">
        <v>31.65</v>
      </c>
      <c r="Q665" s="838">
        <v>1</v>
      </c>
      <c r="R665" s="833">
        <v>1</v>
      </c>
      <c r="S665" s="838">
        <v>1</v>
      </c>
      <c r="T665" s="837">
        <v>0.5</v>
      </c>
      <c r="U665" s="839">
        <v>1</v>
      </c>
    </row>
    <row r="666" spans="1:21" ht="14.45" customHeight="1" x14ac:dyDescent="0.2">
      <c r="A666" s="832">
        <v>25</v>
      </c>
      <c r="B666" s="833" t="s">
        <v>1448</v>
      </c>
      <c r="C666" s="833" t="s">
        <v>1453</v>
      </c>
      <c r="D666" s="834" t="s">
        <v>2302</v>
      </c>
      <c r="E666" s="835" t="s">
        <v>1499</v>
      </c>
      <c r="F666" s="833" t="s">
        <v>1449</v>
      </c>
      <c r="G666" s="833" t="s">
        <v>2201</v>
      </c>
      <c r="H666" s="833" t="s">
        <v>611</v>
      </c>
      <c r="I666" s="833" t="s">
        <v>2202</v>
      </c>
      <c r="J666" s="833" t="s">
        <v>2203</v>
      </c>
      <c r="K666" s="833" t="s">
        <v>2204</v>
      </c>
      <c r="L666" s="836">
        <v>16.12</v>
      </c>
      <c r="M666" s="836">
        <v>16.12</v>
      </c>
      <c r="N666" s="833">
        <v>1</v>
      </c>
      <c r="O666" s="837">
        <v>0.5</v>
      </c>
      <c r="P666" s="836">
        <v>16.12</v>
      </c>
      <c r="Q666" s="838">
        <v>1</v>
      </c>
      <c r="R666" s="833">
        <v>1</v>
      </c>
      <c r="S666" s="838">
        <v>1</v>
      </c>
      <c r="T666" s="837">
        <v>0.5</v>
      </c>
      <c r="U666" s="839">
        <v>1</v>
      </c>
    </row>
    <row r="667" spans="1:21" ht="14.45" customHeight="1" x14ac:dyDescent="0.2">
      <c r="A667" s="832">
        <v>25</v>
      </c>
      <c r="B667" s="833" t="s">
        <v>1448</v>
      </c>
      <c r="C667" s="833" t="s">
        <v>1453</v>
      </c>
      <c r="D667" s="834" t="s">
        <v>2302</v>
      </c>
      <c r="E667" s="835" t="s">
        <v>1499</v>
      </c>
      <c r="F667" s="833" t="s">
        <v>1449</v>
      </c>
      <c r="G667" s="833" t="s">
        <v>1851</v>
      </c>
      <c r="H667" s="833" t="s">
        <v>574</v>
      </c>
      <c r="I667" s="833" t="s">
        <v>1852</v>
      </c>
      <c r="J667" s="833" t="s">
        <v>1853</v>
      </c>
      <c r="K667" s="833" t="s">
        <v>1854</v>
      </c>
      <c r="L667" s="836">
        <v>38.56</v>
      </c>
      <c r="M667" s="836">
        <v>38.56</v>
      </c>
      <c r="N667" s="833">
        <v>1</v>
      </c>
      <c r="O667" s="837">
        <v>1</v>
      </c>
      <c r="P667" s="836"/>
      <c r="Q667" s="838">
        <v>0</v>
      </c>
      <c r="R667" s="833"/>
      <c r="S667" s="838">
        <v>0</v>
      </c>
      <c r="T667" s="837"/>
      <c r="U667" s="839">
        <v>0</v>
      </c>
    </row>
    <row r="668" spans="1:21" ht="14.45" customHeight="1" x14ac:dyDescent="0.2">
      <c r="A668" s="832">
        <v>25</v>
      </c>
      <c r="B668" s="833" t="s">
        <v>1448</v>
      </c>
      <c r="C668" s="833" t="s">
        <v>1453</v>
      </c>
      <c r="D668" s="834" t="s">
        <v>2302</v>
      </c>
      <c r="E668" s="835" t="s">
        <v>1499</v>
      </c>
      <c r="F668" s="833" t="s">
        <v>1449</v>
      </c>
      <c r="G668" s="833" t="s">
        <v>1578</v>
      </c>
      <c r="H668" s="833" t="s">
        <v>574</v>
      </c>
      <c r="I668" s="833" t="s">
        <v>1579</v>
      </c>
      <c r="J668" s="833" t="s">
        <v>1052</v>
      </c>
      <c r="K668" s="833" t="s">
        <v>1580</v>
      </c>
      <c r="L668" s="836">
        <v>34.19</v>
      </c>
      <c r="M668" s="836">
        <v>410.28</v>
      </c>
      <c r="N668" s="833">
        <v>12</v>
      </c>
      <c r="O668" s="837">
        <v>3</v>
      </c>
      <c r="P668" s="836">
        <v>239.32999999999998</v>
      </c>
      <c r="Q668" s="838">
        <v>0.58333333333333337</v>
      </c>
      <c r="R668" s="833">
        <v>7</v>
      </c>
      <c r="S668" s="838">
        <v>0.58333333333333337</v>
      </c>
      <c r="T668" s="837">
        <v>2</v>
      </c>
      <c r="U668" s="839">
        <v>0.66666666666666663</v>
      </c>
    </row>
    <row r="669" spans="1:21" ht="14.45" customHeight="1" x14ac:dyDescent="0.2">
      <c r="A669" s="832">
        <v>25</v>
      </c>
      <c r="B669" s="833" t="s">
        <v>1448</v>
      </c>
      <c r="C669" s="833" t="s">
        <v>1453</v>
      </c>
      <c r="D669" s="834" t="s">
        <v>2302</v>
      </c>
      <c r="E669" s="835" t="s">
        <v>1499</v>
      </c>
      <c r="F669" s="833" t="s">
        <v>1449</v>
      </c>
      <c r="G669" s="833" t="s">
        <v>1581</v>
      </c>
      <c r="H669" s="833" t="s">
        <v>611</v>
      </c>
      <c r="I669" s="833" t="s">
        <v>1414</v>
      </c>
      <c r="J669" s="833" t="s">
        <v>1415</v>
      </c>
      <c r="K669" s="833" t="s">
        <v>1416</v>
      </c>
      <c r="L669" s="836">
        <v>141.25</v>
      </c>
      <c r="M669" s="836">
        <v>988.75</v>
      </c>
      <c r="N669" s="833">
        <v>7</v>
      </c>
      <c r="O669" s="837">
        <v>5</v>
      </c>
      <c r="P669" s="836">
        <v>706.25</v>
      </c>
      <c r="Q669" s="838">
        <v>0.7142857142857143</v>
      </c>
      <c r="R669" s="833">
        <v>5</v>
      </c>
      <c r="S669" s="838">
        <v>0.7142857142857143</v>
      </c>
      <c r="T669" s="837">
        <v>3.5</v>
      </c>
      <c r="U669" s="839">
        <v>0.7</v>
      </c>
    </row>
    <row r="670" spans="1:21" ht="14.45" customHeight="1" x14ac:dyDescent="0.2">
      <c r="A670" s="832">
        <v>25</v>
      </c>
      <c r="B670" s="833" t="s">
        <v>1448</v>
      </c>
      <c r="C670" s="833" t="s">
        <v>1453</v>
      </c>
      <c r="D670" s="834" t="s">
        <v>2302</v>
      </c>
      <c r="E670" s="835" t="s">
        <v>1499</v>
      </c>
      <c r="F670" s="833" t="s">
        <v>1449</v>
      </c>
      <c r="G670" s="833" t="s">
        <v>1582</v>
      </c>
      <c r="H670" s="833" t="s">
        <v>574</v>
      </c>
      <c r="I670" s="833" t="s">
        <v>1583</v>
      </c>
      <c r="J670" s="833" t="s">
        <v>1145</v>
      </c>
      <c r="K670" s="833" t="s">
        <v>1584</v>
      </c>
      <c r="L670" s="836">
        <v>69.59</v>
      </c>
      <c r="M670" s="836">
        <v>139.18</v>
      </c>
      <c r="N670" s="833">
        <v>2</v>
      </c>
      <c r="O670" s="837">
        <v>2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25</v>
      </c>
      <c r="B671" s="833" t="s">
        <v>1448</v>
      </c>
      <c r="C671" s="833" t="s">
        <v>1453</v>
      </c>
      <c r="D671" s="834" t="s">
        <v>2302</v>
      </c>
      <c r="E671" s="835" t="s">
        <v>1499</v>
      </c>
      <c r="F671" s="833" t="s">
        <v>1449</v>
      </c>
      <c r="G671" s="833" t="s">
        <v>1586</v>
      </c>
      <c r="H671" s="833" t="s">
        <v>574</v>
      </c>
      <c r="I671" s="833" t="s">
        <v>1587</v>
      </c>
      <c r="J671" s="833" t="s">
        <v>644</v>
      </c>
      <c r="K671" s="833" t="s">
        <v>1588</v>
      </c>
      <c r="L671" s="836">
        <v>17.62</v>
      </c>
      <c r="M671" s="836">
        <v>17.62</v>
      </c>
      <c r="N671" s="833">
        <v>1</v>
      </c>
      <c r="O671" s="837">
        <v>0.5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25</v>
      </c>
      <c r="B672" s="833" t="s">
        <v>1448</v>
      </c>
      <c r="C672" s="833" t="s">
        <v>1453</v>
      </c>
      <c r="D672" s="834" t="s">
        <v>2302</v>
      </c>
      <c r="E672" s="835" t="s">
        <v>1499</v>
      </c>
      <c r="F672" s="833" t="s">
        <v>1449</v>
      </c>
      <c r="G672" s="833" t="s">
        <v>1586</v>
      </c>
      <c r="H672" s="833" t="s">
        <v>574</v>
      </c>
      <c r="I672" s="833" t="s">
        <v>1707</v>
      </c>
      <c r="J672" s="833" t="s">
        <v>644</v>
      </c>
      <c r="K672" s="833" t="s">
        <v>1708</v>
      </c>
      <c r="L672" s="836">
        <v>35.25</v>
      </c>
      <c r="M672" s="836">
        <v>35.25</v>
      </c>
      <c r="N672" s="833">
        <v>1</v>
      </c>
      <c r="O672" s="837">
        <v>0.5</v>
      </c>
      <c r="P672" s="836">
        <v>35.25</v>
      </c>
      <c r="Q672" s="838">
        <v>1</v>
      </c>
      <c r="R672" s="833">
        <v>1</v>
      </c>
      <c r="S672" s="838">
        <v>1</v>
      </c>
      <c r="T672" s="837">
        <v>0.5</v>
      </c>
      <c r="U672" s="839">
        <v>1</v>
      </c>
    </row>
    <row r="673" spans="1:21" ht="14.45" customHeight="1" x14ac:dyDescent="0.2">
      <c r="A673" s="832">
        <v>25</v>
      </c>
      <c r="B673" s="833" t="s">
        <v>1448</v>
      </c>
      <c r="C673" s="833" t="s">
        <v>1453</v>
      </c>
      <c r="D673" s="834" t="s">
        <v>2302</v>
      </c>
      <c r="E673" s="835" t="s">
        <v>1499</v>
      </c>
      <c r="F673" s="833" t="s">
        <v>1449</v>
      </c>
      <c r="G673" s="833" t="s">
        <v>1586</v>
      </c>
      <c r="H673" s="833" t="s">
        <v>574</v>
      </c>
      <c r="I673" s="833" t="s">
        <v>1589</v>
      </c>
      <c r="J673" s="833" t="s">
        <v>644</v>
      </c>
      <c r="K673" s="833" t="s">
        <v>1590</v>
      </c>
      <c r="L673" s="836">
        <v>35.25</v>
      </c>
      <c r="M673" s="836">
        <v>669.75</v>
      </c>
      <c r="N673" s="833">
        <v>19</v>
      </c>
      <c r="O673" s="837">
        <v>12</v>
      </c>
      <c r="P673" s="836">
        <v>317.25</v>
      </c>
      <c r="Q673" s="838">
        <v>0.47368421052631576</v>
      </c>
      <c r="R673" s="833">
        <v>9</v>
      </c>
      <c r="S673" s="838">
        <v>0.47368421052631576</v>
      </c>
      <c r="T673" s="837">
        <v>6.5</v>
      </c>
      <c r="U673" s="839">
        <v>0.54166666666666663</v>
      </c>
    </row>
    <row r="674" spans="1:21" ht="14.45" customHeight="1" x14ac:dyDescent="0.2">
      <c r="A674" s="832">
        <v>25</v>
      </c>
      <c r="B674" s="833" t="s">
        <v>1448</v>
      </c>
      <c r="C674" s="833" t="s">
        <v>1453</v>
      </c>
      <c r="D674" s="834" t="s">
        <v>2302</v>
      </c>
      <c r="E674" s="835" t="s">
        <v>1499</v>
      </c>
      <c r="F674" s="833" t="s">
        <v>1449</v>
      </c>
      <c r="G674" s="833" t="s">
        <v>1586</v>
      </c>
      <c r="H674" s="833" t="s">
        <v>574</v>
      </c>
      <c r="I674" s="833" t="s">
        <v>1810</v>
      </c>
      <c r="J674" s="833" t="s">
        <v>847</v>
      </c>
      <c r="K674" s="833" t="s">
        <v>1811</v>
      </c>
      <c r="L674" s="836">
        <v>35.25</v>
      </c>
      <c r="M674" s="836">
        <v>105.75</v>
      </c>
      <c r="N674" s="833">
        <v>3</v>
      </c>
      <c r="O674" s="837">
        <v>2</v>
      </c>
      <c r="P674" s="836">
        <v>35.25</v>
      </c>
      <c r="Q674" s="838">
        <v>0.33333333333333331</v>
      </c>
      <c r="R674" s="833">
        <v>1</v>
      </c>
      <c r="S674" s="838">
        <v>0.33333333333333331</v>
      </c>
      <c r="T674" s="837">
        <v>1</v>
      </c>
      <c r="U674" s="839">
        <v>0.5</v>
      </c>
    </row>
    <row r="675" spans="1:21" ht="14.45" customHeight="1" x14ac:dyDescent="0.2">
      <c r="A675" s="832">
        <v>25</v>
      </c>
      <c r="B675" s="833" t="s">
        <v>1448</v>
      </c>
      <c r="C675" s="833" t="s">
        <v>1453</v>
      </c>
      <c r="D675" s="834" t="s">
        <v>2302</v>
      </c>
      <c r="E675" s="835" t="s">
        <v>1499</v>
      </c>
      <c r="F675" s="833" t="s">
        <v>1449</v>
      </c>
      <c r="G675" s="833" t="s">
        <v>1586</v>
      </c>
      <c r="H675" s="833" t="s">
        <v>574</v>
      </c>
      <c r="I675" s="833" t="s">
        <v>1874</v>
      </c>
      <c r="J675" s="833" t="s">
        <v>644</v>
      </c>
      <c r="K675" s="833" t="s">
        <v>1811</v>
      </c>
      <c r="L675" s="836">
        <v>35.25</v>
      </c>
      <c r="M675" s="836">
        <v>35.25</v>
      </c>
      <c r="N675" s="833">
        <v>1</v>
      </c>
      <c r="O675" s="837">
        <v>1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25</v>
      </c>
      <c r="B676" s="833" t="s">
        <v>1448</v>
      </c>
      <c r="C676" s="833" t="s">
        <v>1453</v>
      </c>
      <c r="D676" s="834" t="s">
        <v>2302</v>
      </c>
      <c r="E676" s="835" t="s">
        <v>1499</v>
      </c>
      <c r="F676" s="833" t="s">
        <v>1449</v>
      </c>
      <c r="G676" s="833" t="s">
        <v>1507</v>
      </c>
      <c r="H676" s="833" t="s">
        <v>574</v>
      </c>
      <c r="I676" s="833" t="s">
        <v>2177</v>
      </c>
      <c r="J676" s="833" t="s">
        <v>746</v>
      </c>
      <c r="K676" s="833" t="s">
        <v>2178</v>
      </c>
      <c r="L676" s="836">
        <v>103.67</v>
      </c>
      <c r="M676" s="836">
        <v>207.34</v>
      </c>
      <c r="N676" s="833">
        <v>2</v>
      </c>
      <c r="O676" s="837">
        <v>1.5</v>
      </c>
      <c r="P676" s="836">
        <v>207.34</v>
      </c>
      <c r="Q676" s="838">
        <v>1</v>
      </c>
      <c r="R676" s="833">
        <v>2</v>
      </c>
      <c r="S676" s="838">
        <v>1</v>
      </c>
      <c r="T676" s="837">
        <v>1.5</v>
      </c>
      <c r="U676" s="839">
        <v>1</v>
      </c>
    </row>
    <row r="677" spans="1:21" ht="14.45" customHeight="1" x14ac:dyDescent="0.2">
      <c r="A677" s="832">
        <v>25</v>
      </c>
      <c r="B677" s="833" t="s">
        <v>1448</v>
      </c>
      <c r="C677" s="833" t="s">
        <v>1453</v>
      </c>
      <c r="D677" s="834" t="s">
        <v>2302</v>
      </c>
      <c r="E677" s="835" t="s">
        <v>1499</v>
      </c>
      <c r="F677" s="833" t="s">
        <v>1449</v>
      </c>
      <c r="G677" s="833" t="s">
        <v>1507</v>
      </c>
      <c r="H677" s="833" t="s">
        <v>574</v>
      </c>
      <c r="I677" s="833" t="s">
        <v>1508</v>
      </c>
      <c r="J677" s="833" t="s">
        <v>746</v>
      </c>
      <c r="K677" s="833" t="s">
        <v>1509</v>
      </c>
      <c r="L677" s="836">
        <v>185.26</v>
      </c>
      <c r="M677" s="836">
        <v>185.26</v>
      </c>
      <c r="N677" s="833">
        <v>1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25</v>
      </c>
      <c r="B678" s="833" t="s">
        <v>1448</v>
      </c>
      <c r="C678" s="833" t="s">
        <v>1453</v>
      </c>
      <c r="D678" s="834" t="s">
        <v>2302</v>
      </c>
      <c r="E678" s="835" t="s">
        <v>1499</v>
      </c>
      <c r="F678" s="833" t="s">
        <v>1449</v>
      </c>
      <c r="G678" s="833" t="s">
        <v>1507</v>
      </c>
      <c r="H678" s="833" t="s">
        <v>574</v>
      </c>
      <c r="I678" s="833" t="s">
        <v>1508</v>
      </c>
      <c r="J678" s="833" t="s">
        <v>746</v>
      </c>
      <c r="K678" s="833" t="s">
        <v>1509</v>
      </c>
      <c r="L678" s="836">
        <v>103.67</v>
      </c>
      <c r="M678" s="836">
        <v>207.34</v>
      </c>
      <c r="N678" s="833">
        <v>2</v>
      </c>
      <c r="O678" s="837">
        <v>1.5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25</v>
      </c>
      <c r="B679" s="833" t="s">
        <v>1448</v>
      </c>
      <c r="C679" s="833" t="s">
        <v>1453</v>
      </c>
      <c r="D679" s="834" t="s">
        <v>2302</v>
      </c>
      <c r="E679" s="835" t="s">
        <v>1499</v>
      </c>
      <c r="F679" s="833" t="s">
        <v>1449</v>
      </c>
      <c r="G679" s="833" t="s">
        <v>1507</v>
      </c>
      <c r="H679" s="833" t="s">
        <v>574</v>
      </c>
      <c r="I679" s="833" t="s">
        <v>2205</v>
      </c>
      <c r="J679" s="833" t="s">
        <v>746</v>
      </c>
      <c r="K679" s="833" t="s">
        <v>1596</v>
      </c>
      <c r="L679" s="836">
        <v>93.71</v>
      </c>
      <c r="M679" s="836">
        <v>93.71</v>
      </c>
      <c r="N679" s="833">
        <v>1</v>
      </c>
      <c r="O679" s="837">
        <v>1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5" customHeight="1" x14ac:dyDescent="0.2">
      <c r="A680" s="832">
        <v>25</v>
      </c>
      <c r="B680" s="833" t="s">
        <v>1448</v>
      </c>
      <c r="C680" s="833" t="s">
        <v>1453</v>
      </c>
      <c r="D680" s="834" t="s">
        <v>2302</v>
      </c>
      <c r="E680" s="835" t="s">
        <v>1499</v>
      </c>
      <c r="F680" s="833" t="s">
        <v>1449</v>
      </c>
      <c r="G680" s="833" t="s">
        <v>2206</v>
      </c>
      <c r="H680" s="833" t="s">
        <v>611</v>
      </c>
      <c r="I680" s="833" t="s">
        <v>2207</v>
      </c>
      <c r="J680" s="833" t="s">
        <v>752</v>
      </c>
      <c r="K680" s="833" t="s">
        <v>2208</v>
      </c>
      <c r="L680" s="836">
        <v>0</v>
      </c>
      <c r="M680" s="836">
        <v>0</v>
      </c>
      <c r="N680" s="833">
        <v>1</v>
      </c>
      <c r="O680" s="837">
        <v>1</v>
      </c>
      <c r="P680" s="836">
        <v>0</v>
      </c>
      <c r="Q680" s="838"/>
      <c r="R680" s="833">
        <v>1</v>
      </c>
      <c r="S680" s="838">
        <v>1</v>
      </c>
      <c r="T680" s="837">
        <v>1</v>
      </c>
      <c r="U680" s="839">
        <v>1</v>
      </c>
    </row>
    <row r="681" spans="1:21" ht="14.45" customHeight="1" x14ac:dyDescent="0.2">
      <c r="A681" s="832">
        <v>25</v>
      </c>
      <c r="B681" s="833" t="s">
        <v>1448</v>
      </c>
      <c r="C681" s="833" t="s">
        <v>1453</v>
      </c>
      <c r="D681" s="834" t="s">
        <v>2302</v>
      </c>
      <c r="E681" s="835" t="s">
        <v>1499</v>
      </c>
      <c r="F681" s="833" t="s">
        <v>1449</v>
      </c>
      <c r="G681" s="833" t="s">
        <v>1709</v>
      </c>
      <c r="H681" s="833" t="s">
        <v>574</v>
      </c>
      <c r="I681" s="833" t="s">
        <v>1710</v>
      </c>
      <c r="J681" s="833" t="s">
        <v>625</v>
      </c>
      <c r="K681" s="833" t="s">
        <v>1711</v>
      </c>
      <c r="L681" s="836">
        <v>127.91</v>
      </c>
      <c r="M681" s="836">
        <v>383.73</v>
      </c>
      <c r="N681" s="833">
        <v>3</v>
      </c>
      <c r="O681" s="837">
        <v>2.5</v>
      </c>
      <c r="P681" s="836"/>
      <c r="Q681" s="838">
        <v>0</v>
      </c>
      <c r="R681" s="833"/>
      <c r="S681" s="838">
        <v>0</v>
      </c>
      <c r="T681" s="837"/>
      <c r="U681" s="839">
        <v>0</v>
      </c>
    </row>
    <row r="682" spans="1:21" ht="14.45" customHeight="1" x14ac:dyDescent="0.2">
      <c r="A682" s="832">
        <v>25</v>
      </c>
      <c r="B682" s="833" t="s">
        <v>1448</v>
      </c>
      <c r="C682" s="833" t="s">
        <v>1453</v>
      </c>
      <c r="D682" s="834" t="s">
        <v>2302</v>
      </c>
      <c r="E682" s="835" t="s">
        <v>1499</v>
      </c>
      <c r="F682" s="833" t="s">
        <v>1449</v>
      </c>
      <c r="G682" s="833" t="s">
        <v>1602</v>
      </c>
      <c r="H682" s="833" t="s">
        <v>574</v>
      </c>
      <c r="I682" s="833" t="s">
        <v>2209</v>
      </c>
      <c r="J682" s="833" t="s">
        <v>1604</v>
      </c>
      <c r="K682" s="833" t="s">
        <v>2046</v>
      </c>
      <c r="L682" s="836">
        <v>87.67</v>
      </c>
      <c r="M682" s="836">
        <v>87.67</v>
      </c>
      <c r="N682" s="833">
        <v>1</v>
      </c>
      <c r="O682" s="837">
        <v>1</v>
      </c>
      <c r="P682" s="836"/>
      <c r="Q682" s="838">
        <v>0</v>
      </c>
      <c r="R682" s="833"/>
      <c r="S682" s="838">
        <v>0</v>
      </c>
      <c r="T682" s="837"/>
      <c r="U682" s="839">
        <v>0</v>
      </c>
    </row>
    <row r="683" spans="1:21" ht="14.45" customHeight="1" x14ac:dyDescent="0.2">
      <c r="A683" s="832">
        <v>25</v>
      </c>
      <c r="B683" s="833" t="s">
        <v>1448</v>
      </c>
      <c r="C683" s="833" t="s">
        <v>1453</v>
      </c>
      <c r="D683" s="834" t="s">
        <v>2302</v>
      </c>
      <c r="E683" s="835" t="s">
        <v>1499</v>
      </c>
      <c r="F683" s="833" t="s">
        <v>1449</v>
      </c>
      <c r="G683" s="833" t="s">
        <v>1510</v>
      </c>
      <c r="H683" s="833" t="s">
        <v>611</v>
      </c>
      <c r="I683" s="833" t="s">
        <v>1372</v>
      </c>
      <c r="J683" s="833" t="s">
        <v>850</v>
      </c>
      <c r="K683" s="833" t="s">
        <v>852</v>
      </c>
      <c r="L683" s="836">
        <v>0</v>
      </c>
      <c r="M683" s="836">
        <v>0</v>
      </c>
      <c r="N683" s="833">
        <v>20</v>
      </c>
      <c r="O683" s="837">
        <v>7</v>
      </c>
      <c r="P683" s="836">
        <v>0</v>
      </c>
      <c r="Q683" s="838"/>
      <c r="R683" s="833">
        <v>12</v>
      </c>
      <c r="S683" s="838">
        <v>0.6</v>
      </c>
      <c r="T683" s="837">
        <v>3</v>
      </c>
      <c r="U683" s="839">
        <v>0.42857142857142855</v>
      </c>
    </row>
    <row r="684" spans="1:21" ht="14.45" customHeight="1" x14ac:dyDescent="0.2">
      <c r="A684" s="832">
        <v>25</v>
      </c>
      <c r="B684" s="833" t="s">
        <v>1448</v>
      </c>
      <c r="C684" s="833" t="s">
        <v>1453</v>
      </c>
      <c r="D684" s="834" t="s">
        <v>2302</v>
      </c>
      <c r="E684" s="835" t="s">
        <v>1499</v>
      </c>
      <c r="F684" s="833" t="s">
        <v>1449</v>
      </c>
      <c r="G684" s="833" t="s">
        <v>1618</v>
      </c>
      <c r="H684" s="833" t="s">
        <v>574</v>
      </c>
      <c r="I684" s="833" t="s">
        <v>1777</v>
      </c>
      <c r="J684" s="833" t="s">
        <v>652</v>
      </c>
      <c r="K684" s="833" t="s">
        <v>1778</v>
      </c>
      <c r="L684" s="836">
        <v>42.54</v>
      </c>
      <c r="M684" s="836">
        <v>85.08</v>
      </c>
      <c r="N684" s="833">
        <v>2</v>
      </c>
      <c r="O684" s="837">
        <v>1</v>
      </c>
      <c r="P684" s="836">
        <v>85.08</v>
      </c>
      <c r="Q684" s="838">
        <v>1</v>
      </c>
      <c r="R684" s="833">
        <v>2</v>
      </c>
      <c r="S684" s="838">
        <v>1</v>
      </c>
      <c r="T684" s="837">
        <v>1</v>
      </c>
      <c r="U684" s="839">
        <v>1</v>
      </c>
    </row>
    <row r="685" spans="1:21" ht="14.45" customHeight="1" x14ac:dyDescent="0.2">
      <c r="A685" s="832">
        <v>25</v>
      </c>
      <c r="B685" s="833" t="s">
        <v>1448</v>
      </c>
      <c r="C685" s="833" t="s">
        <v>1453</v>
      </c>
      <c r="D685" s="834" t="s">
        <v>2302</v>
      </c>
      <c r="E685" s="835" t="s">
        <v>1499</v>
      </c>
      <c r="F685" s="833" t="s">
        <v>1449</v>
      </c>
      <c r="G685" s="833" t="s">
        <v>1618</v>
      </c>
      <c r="H685" s="833" t="s">
        <v>574</v>
      </c>
      <c r="I685" s="833" t="s">
        <v>1855</v>
      </c>
      <c r="J685" s="833" t="s">
        <v>1620</v>
      </c>
      <c r="K685" s="833" t="s">
        <v>1856</v>
      </c>
      <c r="L685" s="836">
        <v>66.88</v>
      </c>
      <c r="M685" s="836">
        <v>66.88</v>
      </c>
      <c r="N685" s="833">
        <v>1</v>
      </c>
      <c r="O685" s="837">
        <v>1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25</v>
      </c>
      <c r="B686" s="833" t="s">
        <v>1448</v>
      </c>
      <c r="C686" s="833" t="s">
        <v>1453</v>
      </c>
      <c r="D686" s="834" t="s">
        <v>2302</v>
      </c>
      <c r="E686" s="835" t="s">
        <v>1499</v>
      </c>
      <c r="F686" s="833" t="s">
        <v>1449</v>
      </c>
      <c r="G686" s="833" t="s">
        <v>2019</v>
      </c>
      <c r="H686" s="833" t="s">
        <v>574</v>
      </c>
      <c r="I686" s="833" t="s">
        <v>2020</v>
      </c>
      <c r="J686" s="833" t="s">
        <v>1084</v>
      </c>
      <c r="K686" s="833" t="s">
        <v>2021</v>
      </c>
      <c r="L686" s="836">
        <v>219.37</v>
      </c>
      <c r="M686" s="836">
        <v>1316.22</v>
      </c>
      <c r="N686" s="833">
        <v>6</v>
      </c>
      <c r="O686" s="837">
        <v>0.5</v>
      </c>
      <c r="P686" s="836">
        <v>1316.22</v>
      </c>
      <c r="Q686" s="838">
        <v>1</v>
      </c>
      <c r="R686" s="833">
        <v>6</v>
      </c>
      <c r="S686" s="838">
        <v>1</v>
      </c>
      <c r="T686" s="837">
        <v>0.5</v>
      </c>
      <c r="U686" s="839">
        <v>1</v>
      </c>
    </row>
    <row r="687" spans="1:21" ht="14.45" customHeight="1" x14ac:dyDescent="0.2">
      <c r="A687" s="832">
        <v>25</v>
      </c>
      <c r="B687" s="833" t="s">
        <v>1448</v>
      </c>
      <c r="C687" s="833" t="s">
        <v>1453</v>
      </c>
      <c r="D687" s="834" t="s">
        <v>2302</v>
      </c>
      <c r="E687" s="835" t="s">
        <v>1499</v>
      </c>
      <c r="F687" s="833" t="s">
        <v>1449</v>
      </c>
      <c r="G687" s="833" t="s">
        <v>1779</v>
      </c>
      <c r="H687" s="833" t="s">
        <v>574</v>
      </c>
      <c r="I687" s="833" t="s">
        <v>1780</v>
      </c>
      <c r="J687" s="833" t="s">
        <v>1781</v>
      </c>
      <c r="K687" s="833" t="s">
        <v>1782</v>
      </c>
      <c r="L687" s="836">
        <v>341.43</v>
      </c>
      <c r="M687" s="836">
        <v>341.43</v>
      </c>
      <c r="N687" s="833">
        <v>1</v>
      </c>
      <c r="O687" s="837">
        <v>1</v>
      </c>
      <c r="P687" s="836">
        <v>341.43</v>
      </c>
      <c r="Q687" s="838">
        <v>1</v>
      </c>
      <c r="R687" s="833">
        <v>1</v>
      </c>
      <c r="S687" s="838">
        <v>1</v>
      </c>
      <c r="T687" s="837">
        <v>1</v>
      </c>
      <c r="U687" s="839">
        <v>1</v>
      </c>
    </row>
    <row r="688" spans="1:21" ht="14.45" customHeight="1" x14ac:dyDescent="0.2">
      <c r="A688" s="832">
        <v>25</v>
      </c>
      <c r="B688" s="833" t="s">
        <v>1448</v>
      </c>
      <c r="C688" s="833" t="s">
        <v>1453</v>
      </c>
      <c r="D688" s="834" t="s">
        <v>2302</v>
      </c>
      <c r="E688" s="835" t="s">
        <v>1499</v>
      </c>
      <c r="F688" s="833" t="s">
        <v>1449</v>
      </c>
      <c r="G688" s="833" t="s">
        <v>2210</v>
      </c>
      <c r="H688" s="833" t="s">
        <v>574</v>
      </c>
      <c r="I688" s="833" t="s">
        <v>2211</v>
      </c>
      <c r="J688" s="833" t="s">
        <v>2212</v>
      </c>
      <c r="K688" s="833" t="s">
        <v>2213</v>
      </c>
      <c r="L688" s="836">
        <v>77.13</v>
      </c>
      <c r="M688" s="836">
        <v>154.26</v>
      </c>
      <c r="N688" s="833">
        <v>2</v>
      </c>
      <c r="O688" s="837">
        <v>1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5" customHeight="1" x14ac:dyDescent="0.2">
      <c r="A689" s="832">
        <v>25</v>
      </c>
      <c r="B689" s="833" t="s">
        <v>1448</v>
      </c>
      <c r="C689" s="833" t="s">
        <v>1453</v>
      </c>
      <c r="D689" s="834" t="s">
        <v>2302</v>
      </c>
      <c r="E689" s="835" t="s">
        <v>1499</v>
      </c>
      <c r="F689" s="833" t="s">
        <v>1449</v>
      </c>
      <c r="G689" s="833" t="s">
        <v>1526</v>
      </c>
      <c r="H689" s="833" t="s">
        <v>574</v>
      </c>
      <c r="I689" s="833" t="s">
        <v>1923</v>
      </c>
      <c r="J689" s="833" t="s">
        <v>1924</v>
      </c>
      <c r="K689" s="833" t="s">
        <v>1925</v>
      </c>
      <c r="L689" s="836">
        <v>320.55</v>
      </c>
      <c r="M689" s="836">
        <v>320.55</v>
      </c>
      <c r="N689" s="833">
        <v>1</v>
      </c>
      <c r="O689" s="837">
        <v>1</v>
      </c>
      <c r="P689" s="836"/>
      <c r="Q689" s="838">
        <v>0</v>
      </c>
      <c r="R689" s="833"/>
      <c r="S689" s="838">
        <v>0</v>
      </c>
      <c r="T689" s="837"/>
      <c r="U689" s="839">
        <v>0</v>
      </c>
    </row>
    <row r="690" spans="1:21" ht="14.45" customHeight="1" x14ac:dyDescent="0.2">
      <c r="A690" s="832">
        <v>25</v>
      </c>
      <c r="B690" s="833" t="s">
        <v>1448</v>
      </c>
      <c r="C690" s="833" t="s">
        <v>1453</v>
      </c>
      <c r="D690" s="834" t="s">
        <v>2302</v>
      </c>
      <c r="E690" s="835" t="s">
        <v>1499</v>
      </c>
      <c r="F690" s="833" t="s">
        <v>1449</v>
      </c>
      <c r="G690" s="833" t="s">
        <v>1625</v>
      </c>
      <c r="H690" s="833" t="s">
        <v>574</v>
      </c>
      <c r="I690" s="833" t="s">
        <v>2124</v>
      </c>
      <c r="J690" s="833" t="s">
        <v>1627</v>
      </c>
      <c r="K690" s="833" t="s">
        <v>2125</v>
      </c>
      <c r="L690" s="836">
        <v>0</v>
      </c>
      <c r="M690" s="836">
        <v>0</v>
      </c>
      <c r="N690" s="833">
        <v>3</v>
      </c>
      <c r="O690" s="837">
        <v>2</v>
      </c>
      <c r="P690" s="836">
        <v>0</v>
      </c>
      <c r="Q690" s="838"/>
      <c r="R690" s="833">
        <v>2</v>
      </c>
      <c r="S690" s="838">
        <v>0.66666666666666663</v>
      </c>
      <c r="T690" s="837">
        <v>1</v>
      </c>
      <c r="U690" s="839">
        <v>0.5</v>
      </c>
    </row>
    <row r="691" spans="1:21" ht="14.45" customHeight="1" x14ac:dyDescent="0.2">
      <c r="A691" s="832">
        <v>25</v>
      </c>
      <c r="B691" s="833" t="s">
        <v>1448</v>
      </c>
      <c r="C691" s="833" t="s">
        <v>1453</v>
      </c>
      <c r="D691" s="834" t="s">
        <v>2302</v>
      </c>
      <c r="E691" s="835" t="s">
        <v>1499</v>
      </c>
      <c r="F691" s="833" t="s">
        <v>1449</v>
      </c>
      <c r="G691" s="833" t="s">
        <v>1628</v>
      </c>
      <c r="H691" s="833" t="s">
        <v>574</v>
      </c>
      <c r="I691" s="833" t="s">
        <v>1787</v>
      </c>
      <c r="J691" s="833" t="s">
        <v>1729</v>
      </c>
      <c r="K691" s="833" t="s">
        <v>1788</v>
      </c>
      <c r="L691" s="836">
        <v>299.83999999999997</v>
      </c>
      <c r="M691" s="836">
        <v>599.67999999999995</v>
      </c>
      <c r="N691" s="833">
        <v>2</v>
      </c>
      <c r="O691" s="837">
        <v>1</v>
      </c>
      <c r="P691" s="836">
        <v>599.67999999999995</v>
      </c>
      <c r="Q691" s="838">
        <v>1</v>
      </c>
      <c r="R691" s="833">
        <v>2</v>
      </c>
      <c r="S691" s="838">
        <v>1</v>
      </c>
      <c r="T691" s="837">
        <v>1</v>
      </c>
      <c r="U691" s="839">
        <v>1</v>
      </c>
    </row>
    <row r="692" spans="1:21" ht="14.45" customHeight="1" x14ac:dyDescent="0.2">
      <c r="A692" s="832">
        <v>25</v>
      </c>
      <c r="B692" s="833" t="s">
        <v>1448</v>
      </c>
      <c r="C692" s="833" t="s">
        <v>1453</v>
      </c>
      <c r="D692" s="834" t="s">
        <v>2302</v>
      </c>
      <c r="E692" s="835" t="s">
        <v>1499</v>
      </c>
      <c r="F692" s="833" t="s">
        <v>1449</v>
      </c>
      <c r="G692" s="833" t="s">
        <v>1628</v>
      </c>
      <c r="H692" s="833" t="s">
        <v>574</v>
      </c>
      <c r="I692" s="833" t="s">
        <v>2136</v>
      </c>
      <c r="J692" s="833" t="s">
        <v>949</v>
      </c>
      <c r="K692" s="833" t="s">
        <v>950</v>
      </c>
      <c r="L692" s="836">
        <v>50.32</v>
      </c>
      <c r="M692" s="836">
        <v>150.96</v>
      </c>
      <c r="N692" s="833">
        <v>3</v>
      </c>
      <c r="O692" s="837">
        <v>1</v>
      </c>
      <c r="P692" s="836">
        <v>150.96</v>
      </c>
      <c r="Q692" s="838">
        <v>1</v>
      </c>
      <c r="R692" s="833">
        <v>3</v>
      </c>
      <c r="S692" s="838">
        <v>1</v>
      </c>
      <c r="T692" s="837">
        <v>1</v>
      </c>
      <c r="U692" s="839">
        <v>1</v>
      </c>
    </row>
    <row r="693" spans="1:21" ht="14.45" customHeight="1" x14ac:dyDescent="0.2">
      <c r="A693" s="832">
        <v>25</v>
      </c>
      <c r="B693" s="833" t="s">
        <v>1448</v>
      </c>
      <c r="C693" s="833" t="s">
        <v>1453</v>
      </c>
      <c r="D693" s="834" t="s">
        <v>2302</v>
      </c>
      <c r="E693" s="835" t="s">
        <v>1499</v>
      </c>
      <c r="F693" s="833" t="s">
        <v>1449</v>
      </c>
      <c r="G693" s="833" t="s">
        <v>1628</v>
      </c>
      <c r="H693" s="833" t="s">
        <v>574</v>
      </c>
      <c r="I693" s="833" t="s">
        <v>1629</v>
      </c>
      <c r="J693" s="833" t="s">
        <v>949</v>
      </c>
      <c r="K693" s="833" t="s">
        <v>1630</v>
      </c>
      <c r="L693" s="836">
        <v>50.32</v>
      </c>
      <c r="M693" s="836">
        <v>301.92</v>
      </c>
      <c r="N693" s="833">
        <v>6</v>
      </c>
      <c r="O693" s="837">
        <v>1.5</v>
      </c>
      <c r="P693" s="836">
        <v>150.96</v>
      </c>
      <c r="Q693" s="838">
        <v>0.5</v>
      </c>
      <c r="R693" s="833">
        <v>3</v>
      </c>
      <c r="S693" s="838">
        <v>0.5</v>
      </c>
      <c r="T693" s="837">
        <v>1</v>
      </c>
      <c r="U693" s="839">
        <v>0.66666666666666663</v>
      </c>
    </row>
    <row r="694" spans="1:21" ht="14.45" customHeight="1" x14ac:dyDescent="0.2">
      <c r="A694" s="832">
        <v>25</v>
      </c>
      <c r="B694" s="833" t="s">
        <v>1448</v>
      </c>
      <c r="C694" s="833" t="s">
        <v>1453</v>
      </c>
      <c r="D694" s="834" t="s">
        <v>2302</v>
      </c>
      <c r="E694" s="835" t="s">
        <v>1499</v>
      </c>
      <c r="F694" s="833" t="s">
        <v>1449</v>
      </c>
      <c r="G694" s="833" t="s">
        <v>1502</v>
      </c>
      <c r="H694" s="833" t="s">
        <v>611</v>
      </c>
      <c r="I694" s="833" t="s">
        <v>1298</v>
      </c>
      <c r="J694" s="833" t="s">
        <v>1016</v>
      </c>
      <c r="K694" s="833" t="s">
        <v>1299</v>
      </c>
      <c r="L694" s="836">
        <v>154.36000000000001</v>
      </c>
      <c r="M694" s="836">
        <v>13274.96</v>
      </c>
      <c r="N694" s="833">
        <v>86</v>
      </c>
      <c r="O694" s="837">
        <v>69</v>
      </c>
      <c r="P694" s="836">
        <v>3704.6400000000021</v>
      </c>
      <c r="Q694" s="838">
        <v>0.27906976744186063</v>
      </c>
      <c r="R694" s="833">
        <v>24</v>
      </c>
      <c r="S694" s="838">
        <v>0.27906976744186046</v>
      </c>
      <c r="T694" s="837">
        <v>18.5</v>
      </c>
      <c r="U694" s="839">
        <v>0.26811594202898553</v>
      </c>
    </row>
    <row r="695" spans="1:21" ht="14.45" customHeight="1" x14ac:dyDescent="0.2">
      <c r="A695" s="832">
        <v>25</v>
      </c>
      <c r="B695" s="833" t="s">
        <v>1448</v>
      </c>
      <c r="C695" s="833" t="s">
        <v>1453</v>
      </c>
      <c r="D695" s="834" t="s">
        <v>2302</v>
      </c>
      <c r="E695" s="835" t="s">
        <v>1499</v>
      </c>
      <c r="F695" s="833" t="s">
        <v>1449</v>
      </c>
      <c r="G695" s="833" t="s">
        <v>1502</v>
      </c>
      <c r="H695" s="833" t="s">
        <v>611</v>
      </c>
      <c r="I695" s="833" t="s">
        <v>1442</v>
      </c>
      <c r="J695" s="833" t="s">
        <v>1443</v>
      </c>
      <c r="K695" s="833" t="s">
        <v>1444</v>
      </c>
      <c r="L695" s="836">
        <v>149.52000000000001</v>
      </c>
      <c r="M695" s="836">
        <v>1196.1600000000001</v>
      </c>
      <c r="N695" s="833">
        <v>8</v>
      </c>
      <c r="O695" s="837">
        <v>6.5</v>
      </c>
      <c r="P695" s="836">
        <v>448.56000000000006</v>
      </c>
      <c r="Q695" s="838">
        <v>0.375</v>
      </c>
      <c r="R695" s="833">
        <v>3</v>
      </c>
      <c r="S695" s="838">
        <v>0.375</v>
      </c>
      <c r="T695" s="837">
        <v>2.5</v>
      </c>
      <c r="U695" s="839">
        <v>0.38461538461538464</v>
      </c>
    </row>
    <row r="696" spans="1:21" ht="14.45" customHeight="1" x14ac:dyDescent="0.2">
      <c r="A696" s="832">
        <v>25</v>
      </c>
      <c r="B696" s="833" t="s">
        <v>1448</v>
      </c>
      <c r="C696" s="833" t="s">
        <v>1453</v>
      </c>
      <c r="D696" s="834" t="s">
        <v>2302</v>
      </c>
      <c r="E696" s="835" t="s">
        <v>1499</v>
      </c>
      <c r="F696" s="833" t="s">
        <v>1449</v>
      </c>
      <c r="G696" s="833" t="s">
        <v>1502</v>
      </c>
      <c r="H696" s="833" t="s">
        <v>611</v>
      </c>
      <c r="I696" s="833" t="s">
        <v>1794</v>
      </c>
      <c r="J696" s="833" t="s">
        <v>1150</v>
      </c>
      <c r="K696" s="833" t="s">
        <v>1795</v>
      </c>
      <c r="L696" s="836">
        <v>80.28</v>
      </c>
      <c r="M696" s="836">
        <v>80.28</v>
      </c>
      <c r="N696" s="833">
        <v>1</v>
      </c>
      <c r="O696" s="837">
        <v>1</v>
      </c>
      <c r="P696" s="836">
        <v>80.28</v>
      </c>
      <c r="Q696" s="838">
        <v>1</v>
      </c>
      <c r="R696" s="833">
        <v>1</v>
      </c>
      <c r="S696" s="838">
        <v>1</v>
      </c>
      <c r="T696" s="837">
        <v>1</v>
      </c>
      <c r="U696" s="839">
        <v>1</v>
      </c>
    </row>
    <row r="697" spans="1:21" ht="14.45" customHeight="1" x14ac:dyDescent="0.2">
      <c r="A697" s="832">
        <v>25</v>
      </c>
      <c r="B697" s="833" t="s">
        <v>1448</v>
      </c>
      <c r="C697" s="833" t="s">
        <v>1453</v>
      </c>
      <c r="D697" s="834" t="s">
        <v>2302</v>
      </c>
      <c r="E697" s="835" t="s">
        <v>1499</v>
      </c>
      <c r="F697" s="833" t="s">
        <v>1449</v>
      </c>
      <c r="G697" s="833" t="s">
        <v>1502</v>
      </c>
      <c r="H697" s="833" t="s">
        <v>574</v>
      </c>
      <c r="I697" s="833" t="s">
        <v>1834</v>
      </c>
      <c r="J697" s="833" t="s">
        <v>1835</v>
      </c>
      <c r="K697" s="833" t="s">
        <v>1836</v>
      </c>
      <c r="L697" s="836">
        <v>75.73</v>
      </c>
      <c r="M697" s="836">
        <v>75.73</v>
      </c>
      <c r="N697" s="833">
        <v>1</v>
      </c>
      <c r="O697" s="837">
        <v>1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5" customHeight="1" x14ac:dyDescent="0.2">
      <c r="A698" s="832">
        <v>25</v>
      </c>
      <c r="B698" s="833" t="s">
        <v>1448</v>
      </c>
      <c r="C698" s="833" t="s">
        <v>1453</v>
      </c>
      <c r="D698" s="834" t="s">
        <v>2302</v>
      </c>
      <c r="E698" s="835" t="s">
        <v>1499</v>
      </c>
      <c r="F698" s="833" t="s">
        <v>1449</v>
      </c>
      <c r="G698" s="833" t="s">
        <v>1502</v>
      </c>
      <c r="H698" s="833" t="s">
        <v>574</v>
      </c>
      <c r="I698" s="833" t="s">
        <v>1837</v>
      </c>
      <c r="J698" s="833" t="s">
        <v>1016</v>
      </c>
      <c r="K698" s="833" t="s">
        <v>1838</v>
      </c>
      <c r="L698" s="836">
        <v>225.06</v>
      </c>
      <c r="M698" s="836">
        <v>1125.3</v>
      </c>
      <c r="N698" s="833">
        <v>5</v>
      </c>
      <c r="O698" s="837">
        <v>3</v>
      </c>
      <c r="P698" s="836">
        <v>1125.3</v>
      </c>
      <c r="Q698" s="838">
        <v>1</v>
      </c>
      <c r="R698" s="833">
        <v>5</v>
      </c>
      <c r="S698" s="838">
        <v>1</v>
      </c>
      <c r="T698" s="837">
        <v>3</v>
      </c>
      <c r="U698" s="839">
        <v>1</v>
      </c>
    </row>
    <row r="699" spans="1:21" ht="14.45" customHeight="1" x14ac:dyDescent="0.2">
      <c r="A699" s="832">
        <v>25</v>
      </c>
      <c r="B699" s="833" t="s">
        <v>1448</v>
      </c>
      <c r="C699" s="833" t="s">
        <v>1453</v>
      </c>
      <c r="D699" s="834" t="s">
        <v>2302</v>
      </c>
      <c r="E699" s="835" t="s">
        <v>1499</v>
      </c>
      <c r="F699" s="833" t="s">
        <v>1449</v>
      </c>
      <c r="G699" s="833" t="s">
        <v>1860</v>
      </c>
      <c r="H699" s="833" t="s">
        <v>574</v>
      </c>
      <c r="I699" s="833" t="s">
        <v>1861</v>
      </c>
      <c r="J699" s="833" t="s">
        <v>1862</v>
      </c>
      <c r="K699" s="833" t="s">
        <v>1863</v>
      </c>
      <c r="L699" s="836">
        <v>0</v>
      </c>
      <c r="M699" s="836">
        <v>0</v>
      </c>
      <c r="N699" s="833">
        <v>5</v>
      </c>
      <c r="O699" s="837">
        <v>2.5</v>
      </c>
      <c r="P699" s="836">
        <v>0</v>
      </c>
      <c r="Q699" s="838"/>
      <c r="R699" s="833">
        <v>2</v>
      </c>
      <c r="S699" s="838">
        <v>0.4</v>
      </c>
      <c r="T699" s="837">
        <v>1</v>
      </c>
      <c r="U699" s="839">
        <v>0.4</v>
      </c>
    </row>
    <row r="700" spans="1:21" ht="14.45" customHeight="1" x14ac:dyDescent="0.2">
      <c r="A700" s="832">
        <v>25</v>
      </c>
      <c r="B700" s="833" t="s">
        <v>1448</v>
      </c>
      <c r="C700" s="833" t="s">
        <v>1453</v>
      </c>
      <c r="D700" s="834" t="s">
        <v>2302</v>
      </c>
      <c r="E700" s="835" t="s">
        <v>1499</v>
      </c>
      <c r="F700" s="833" t="s">
        <v>1449</v>
      </c>
      <c r="G700" s="833" t="s">
        <v>1860</v>
      </c>
      <c r="H700" s="833" t="s">
        <v>574</v>
      </c>
      <c r="I700" s="833" t="s">
        <v>2143</v>
      </c>
      <c r="J700" s="833" t="s">
        <v>1862</v>
      </c>
      <c r="K700" s="833" t="s">
        <v>2144</v>
      </c>
      <c r="L700" s="836">
        <v>0</v>
      </c>
      <c r="M700" s="836">
        <v>0</v>
      </c>
      <c r="N700" s="833">
        <v>1</v>
      </c>
      <c r="O700" s="837">
        <v>0.5</v>
      </c>
      <c r="P700" s="836">
        <v>0</v>
      </c>
      <c r="Q700" s="838"/>
      <c r="R700" s="833">
        <v>1</v>
      </c>
      <c r="S700" s="838">
        <v>1</v>
      </c>
      <c r="T700" s="837">
        <v>0.5</v>
      </c>
      <c r="U700" s="839">
        <v>1</v>
      </c>
    </row>
    <row r="701" spans="1:21" ht="14.45" customHeight="1" x14ac:dyDescent="0.2">
      <c r="A701" s="832">
        <v>25</v>
      </c>
      <c r="B701" s="833" t="s">
        <v>1448</v>
      </c>
      <c r="C701" s="833" t="s">
        <v>1453</v>
      </c>
      <c r="D701" s="834" t="s">
        <v>2302</v>
      </c>
      <c r="E701" s="835" t="s">
        <v>1499</v>
      </c>
      <c r="F701" s="833" t="s">
        <v>1449</v>
      </c>
      <c r="G701" s="833" t="s">
        <v>1631</v>
      </c>
      <c r="H701" s="833" t="s">
        <v>574</v>
      </c>
      <c r="I701" s="833" t="s">
        <v>1632</v>
      </c>
      <c r="J701" s="833" t="s">
        <v>822</v>
      </c>
      <c r="K701" s="833" t="s">
        <v>823</v>
      </c>
      <c r="L701" s="836">
        <v>107.27</v>
      </c>
      <c r="M701" s="836">
        <v>321.81</v>
      </c>
      <c r="N701" s="833">
        <v>3</v>
      </c>
      <c r="O701" s="837">
        <v>1</v>
      </c>
      <c r="P701" s="836"/>
      <c r="Q701" s="838">
        <v>0</v>
      </c>
      <c r="R701" s="833"/>
      <c r="S701" s="838">
        <v>0</v>
      </c>
      <c r="T701" s="837"/>
      <c r="U701" s="839">
        <v>0</v>
      </c>
    </row>
    <row r="702" spans="1:21" ht="14.45" customHeight="1" x14ac:dyDescent="0.2">
      <c r="A702" s="832">
        <v>25</v>
      </c>
      <c r="B702" s="833" t="s">
        <v>1448</v>
      </c>
      <c r="C702" s="833" t="s">
        <v>1453</v>
      </c>
      <c r="D702" s="834" t="s">
        <v>2302</v>
      </c>
      <c r="E702" s="835" t="s">
        <v>1499</v>
      </c>
      <c r="F702" s="833" t="s">
        <v>1450</v>
      </c>
      <c r="G702" s="833" t="s">
        <v>1634</v>
      </c>
      <c r="H702" s="833" t="s">
        <v>574</v>
      </c>
      <c r="I702" s="833" t="s">
        <v>2214</v>
      </c>
      <c r="J702" s="833" t="s">
        <v>1636</v>
      </c>
      <c r="K702" s="833"/>
      <c r="L702" s="836">
        <v>0</v>
      </c>
      <c r="M702" s="836">
        <v>0</v>
      </c>
      <c r="N702" s="833">
        <v>1</v>
      </c>
      <c r="O702" s="837">
        <v>1</v>
      </c>
      <c r="P702" s="836"/>
      <c r="Q702" s="838"/>
      <c r="R702" s="833"/>
      <c r="S702" s="838">
        <v>0</v>
      </c>
      <c r="T702" s="837"/>
      <c r="U702" s="839">
        <v>0</v>
      </c>
    </row>
    <row r="703" spans="1:21" ht="14.45" customHeight="1" x14ac:dyDescent="0.2">
      <c r="A703" s="832">
        <v>25</v>
      </c>
      <c r="B703" s="833" t="s">
        <v>1448</v>
      </c>
      <c r="C703" s="833" t="s">
        <v>1453</v>
      </c>
      <c r="D703" s="834" t="s">
        <v>2302</v>
      </c>
      <c r="E703" s="835" t="s">
        <v>1499</v>
      </c>
      <c r="F703" s="833" t="s">
        <v>1450</v>
      </c>
      <c r="G703" s="833" t="s">
        <v>1634</v>
      </c>
      <c r="H703" s="833" t="s">
        <v>574</v>
      </c>
      <c r="I703" s="833" t="s">
        <v>1817</v>
      </c>
      <c r="J703" s="833" t="s">
        <v>1636</v>
      </c>
      <c r="K703" s="833"/>
      <c r="L703" s="836">
        <v>0</v>
      </c>
      <c r="M703" s="836">
        <v>0</v>
      </c>
      <c r="N703" s="833">
        <v>9</v>
      </c>
      <c r="O703" s="837">
        <v>9</v>
      </c>
      <c r="P703" s="836">
        <v>0</v>
      </c>
      <c r="Q703" s="838"/>
      <c r="R703" s="833">
        <v>9</v>
      </c>
      <c r="S703" s="838">
        <v>1</v>
      </c>
      <c r="T703" s="837">
        <v>9</v>
      </c>
      <c r="U703" s="839">
        <v>1</v>
      </c>
    </row>
    <row r="704" spans="1:21" ht="14.45" customHeight="1" x14ac:dyDescent="0.2">
      <c r="A704" s="832">
        <v>25</v>
      </c>
      <c r="B704" s="833" t="s">
        <v>1448</v>
      </c>
      <c r="C704" s="833" t="s">
        <v>1453</v>
      </c>
      <c r="D704" s="834" t="s">
        <v>2302</v>
      </c>
      <c r="E704" s="835" t="s">
        <v>1464</v>
      </c>
      <c r="F704" s="833" t="s">
        <v>1449</v>
      </c>
      <c r="G704" s="833" t="s">
        <v>1731</v>
      </c>
      <c r="H704" s="833" t="s">
        <v>574</v>
      </c>
      <c r="I704" s="833" t="s">
        <v>2067</v>
      </c>
      <c r="J704" s="833" t="s">
        <v>2068</v>
      </c>
      <c r="K704" s="833" t="s">
        <v>1734</v>
      </c>
      <c r="L704" s="836">
        <v>247.17</v>
      </c>
      <c r="M704" s="836">
        <v>247.17</v>
      </c>
      <c r="N704" s="833">
        <v>1</v>
      </c>
      <c r="O704" s="837">
        <v>1</v>
      </c>
      <c r="P704" s="836">
        <v>247.17</v>
      </c>
      <c r="Q704" s="838">
        <v>1</v>
      </c>
      <c r="R704" s="833">
        <v>1</v>
      </c>
      <c r="S704" s="838">
        <v>1</v>
      </c>
      <c r="T704" s="837">
        <v>1</v>
      </c>
      <c r="U704" s="839">
        <v>1</v>
      </c>
    </row>
    <row r="705" spans="1:21" ht="14.45" customHeight="1" x14ac:dyDescent="0.2">
      <c r="A705" s="832">
        <v>25</v>
      </c>
      <c r="B705" s="833" t="s">
        <v>1448</v>
      </c>
      <c r="C705" s="833" t="s">
        <v>1453</v>
      </c>
      <c r="D705" s="834" t="s">
        <v>2302</v>
      </c>
      <c r="E705" s="835" t="s">
        <v>1464</v>
      </c>
      <c r="F705" s="833" t="s">
        <v>1449</v>
      </c>
      <c r="G705" s="833" t="s">
        <v>1532</v>
      </c>
      <c r="H705" s="833" t="s">
        <v>611</v>
      </c>
      <c r="I705" s="833" t="s">
        <v>1390</v>
      </c>
      <c r="J705" s="833" t="s">
        <v>1391</v>
      </c>
      <c r="K705" s="833" t="s">
        <v>1392</v>
      </c>
      <c r="L705" s="836">
        <v>4.7</v>
      </c>
      <c r="M705" s="836">
        <v>4.7</v>
      </c>
      <c r="N705" s="833">
        <v>1</v>
      </c>
      <c r="O705" s="837">
        <v>0.5</v>
      </c>
      <c r="P705" s="836">
        <v>4.7</v>
      </c>
      <c r="Q705" s="838">
        <v>1</v>
      </c>
      <c r="R705" s="833">
        <v>1</v>
      </c>
      <c r="S705" s="838">
        <v>1</v>
      </c>
      <c r="T705" s="837">
        <v>0.5</v>
      </c>
      <c r="U705" s="839">
        <v>1</v>
      </c>
    </row>
    <row r="706" spans="1:21" ht="14.45" customHeight="1" x14ac:dyDescent="0.2">
      <c r="A706" s="832">
        <v>25</v>
      </c>
      <c r="B706" s="833" t="s">
        <v>1448</v>
      </c>
      <c r="C706" s="833" t="s">
        <v>1453</v>
      </c>
      <c r="D706" s="834" t="s">
        <v>2302</v>
      </c>
      <c r="E706" s="835" t="s">
        <v>1464</v>
      </c>
      <c r="F706" s="833" t="s">
        <v>1449</v>
      </c>
      <c r="G706" s="833" t="s">
        <v>1535</v>
      </c>
      <c r="H706" s="833" t="s">
        <v>611</v>
      </c>
      <c r="I706" s="833" t="s">
        <v>1324</v>
      </c>
      <c r="J706" s="833" t="s">
        <v>1325</v>
      </c>
      <c r="K706" s="833" t="s">
        <v>1326</v>
      </c>
      <c r="L706" s="836">
        <v>119.7</v>
      </c>
      <c r="M706" s="836">
        <v>359.1</v>
      </c>
      <c r="N706" s="833">
        <v>3</v>
      </c>
      <c r="O706" s="837">
        <v>2</v>
      </c>
      <c r="P706" s="836">
        <v>359.1</v>
      </c>
      <c r="Q706" s="838">
        <v>1</v>
      </c>
      <c r="R706" s="833">
        <v>3</v>
      </c>
      <c r="S706" s="838">
        <v>1</v>
      </c>
      <c r="T706" s="837">
        <v>2</v>
      </c>
      <c r="U706" s="839">
        <v>1</v>
      </c>
    </row>
    <row r="707" spans="1:21" ht="14.45" customHeight="1" x14ac:dyDescent="0.2">
      <c r="A707" s="832">
        <v>25</v>
      </c>
      <c r="B707" s="833" t="s">
        <v>1448</v>
      </c>
      <c r="C707" s="833" t="s">
        <v>1453</v>
      </c>
      <c r="D707" s="834" t="s">
        <v>2302</v>
      </c>
      <c r="E707" s="835" t="s">
        <v>1464</v>
      </c>
      <c r="F707" s="833" t="s">
        <v>1449</v>
      </c>
      <c r="G707" s="833" t="s">
        <v>1536</v>
      </c>
      <c r="H707" s="833" t="s">
        <v>574</v>
      </c>
      <c r="I707" s="833" t="s">
        <v>1537</v>
      </c>
      <c r="J707" s="833" t="s">
        <v>1538</v>
      </c>
      <c r="K707" s="833" t="s">
        <v>1539</v>
      </c>
      <c r="L707" s="836">
        <v>0</v>
      </c>
      <c r="M707" s="836">
        <v>0</v>
      </c>
      <c r="N707" s="833">
        <v>1</v>
      </c>
      <c r="O707" s="837">
        <v>0.5</v>
      </c>
      <c r="P707" s="836">
        <v>0</v>
      </c>
      <c r="Q707" s="838"/>
      <c r="R707" s="833">
        <v>1</v>
      </c>
      <c r="S707" s="838">
        <v>1</v>
      </c>
      <c r="T707" s="837">
        <v>0.5</v>
      </c>
      <c r="U707" s="839">
        <v>1</v>
      </c>
    </row>
    <row r="708" spans="1:21" ht="14.45" customHeight="1" x14ac:dyDescent="0.2">
      <c r="A708" s="832">
        <v>25</v>
      </c>
      <c r="B708" s="833" t="s">
        <v>1448</v>
      </c>
      <c r="C708" s="833" t="s">
        <v>1453</v>
      </c>
      <c r="D708" s="834" t="s">
        <v>2302</v>
      </c>
      <c r="E708" s="835" t="s">
        <v>1464</v>
      </c>
      <c r="F708" s="833" t="s">
        <v>1449</v>
      </c>
      <c r="G708" s="833" t="s">
        <v>1511</v>
      </c>
      <c r="H708" s="833" t="s">
        <v>574</v>
      </c>
      <c r="I708" s="833" t="s">
        <v>1512</v>
      </c>
      <c r="J708" s="833" t="s">
        <v>1305</v>
      </c>
      <c r="K708" s="833" t="s">
        <v>1513</v>
      </c>
      <c r="L708" s="836">
        <v>272.83</v>
      </c>
      <c r="M708" s="836">
        <v>272.83</v>
      </c>
      <c r="N708" s="833">
        <v>1</v>
      </c>
      <c r="O708" s="837">
        <v>0.5</v>
      </c>
      <c r="P708" s="836">
        <v>272.83</v>
      </c>
      <c r="Q708" s="838">
        <v>1</v>
      </c>
      <c r="R708" s="833">
        <v>1</v>
      </c>
      <c r="S708" s="838">
        <v>1</v>
      </c>
      <c r="T708" s="837">
        <v>0.5</v>
      </c>
      <c r="U708" s="839">
        <v>1</v>
      </c>
    </row>
    <row r="709" spans="1:21" ht="14.45" customHeight="1" x14ac:dyDescent="0.2">
      <c r="A709" s="832">
        <v>25</v>
      </c>
      <c r="B709" s="833" t="s">
        <v>1448</v>
      </c>
      <c r="C709" s="833" t="s">
        <v>1453</v>
      </c>
      <c r="D709" s="834" t="s">
        <v>2302</v>
      </c>
      <c r="E709" s="835" t="s">
        <v>1464</v>
      </c>
      <c r="F709" s="833" t="s">
        <v>1449</v>
      </c>
      <c r="G709" s="833" t="s">
        <v>1511</v>
      </c>
      <c r="H709" s="833" t="s">
        <v>574</v>
      </c>
      <c r="I709" s="833" t="s">
        <v>1512</v>
      </c>
      <c r="J709" s="833" t="s">
        <v>1305</v>
      </c>
      <c r="K709" s="833" t="s">
        <v>1513</v>
      </c>
      <c r="L709" s="836">
        <v>153.65</v>
      </c>
      <c r="M709" s="836">
        <v>153.65</v>
      </c>
      <c r="N709" s="833">
        <v>1</v>
      </c>
      <c r="O709" s="837">
        <v>0.5</v>
      </c>
      <c r="P709" s="836"/>
      <c r="Q709" s="838">
        <v>0</v>
      </c>
      <c r="R709" s="833"/>
      <c r="S709" s="838">
        <v>0</v>
      </c>
      <c r="T709" s="837"/>
      <c r="U709" s="839">
        <v>0</v>
      </c>
    </row>
    <row r="710" spans="1:21" ht="14.45" customHeight="1" x14ac:dyDescent="0.2">
      <c r="A710" s="832">
        <v>25</v>
      </c>
      <c r="B710" s="833" t="s">
        <v>1448</v>
      </c>
      <c r="C710" s="833" t="s">
        <v>1453</v>
      </c>
      <c r="D710" s="834" t="s">
        <v>2302</v>
      </c>
      <c r="E710" s="835" t="s">
        <v>1464</v>
      </c>
      <c r="F710" s="833" t="s">
        <v>1449</v>
      </c>
      <c r="G710" s="833" t="s">
        <v>1546</v>
      </c>
      <c r="H710" s="833" t="s">
        <v>574</v>
      </c>
      <c r="I710" s="833" t="s">
        <v>1547</v>
      </c>
      <c r="J710" s="833" t="s">
        <v>1548</v>
      </c>
      <c r="K710" s="833" t="s">
        <v>659</v>
      </c>
      <c r="L710" s="836">
        <v>78.33</v>
      </c>
      <c r="M710" s="836">
        <v>156.66</v>
      </c>
      <c r="N710" s="833">
        <v>2</v>
      </c>
      <c r="O710" s="837">
        <v>1</v>
      </c>
      <c r="P710" s="836">
        <v>156.66</v>
      </c>
      <c r="Q710" s="838">
        <v>1</v>
      </c>
      <c r="R710" s="833">
        <v>2</v>
      </c>
      <c r="S710" s="838">
        <v>1</v>
      </c>
      <c r="T710" s="837">
        <v>1</v>
      </c>
      <c r="U710" s="839">
        <v>1</v>
      </c>
    </row>
    <row r="711" spans="1:21" ht="14.45" customHeight="1" x14ac:dyDescent="0.2">
      <c r="A711" s="832">
        <v>25</v>
      </c>
      <c r="B711" s="833" t="s">
        <v>1448</v>
      </c>
      <c r="C711" s="833" t="s">
        <v>1453</v>
      </c>
      <c r="D711" s="834" t="s">
        <v>2302</v>
      </c>
      <c r="E711" s="835" t="s">
        <v>1464</v>
      </c>
      <c r="F711" s="833" t="s">
        <v>1449</v>
      </c>
      <c r="G711" s="833" t="s">
        <v>1546</v>
      </c>
      <c r="H711" s="833" t="s">
        <v>574</v>
      </c>
      <c r="I711" s="833" t="s">
        <v>2215</v>
      </c>
      <c r="J711" s="833" t="s">
        <v>1548</v>
      </c>
      <c r="K711" s="833" t="s">
        <v>1643</v>
      </c>
      <c r="L711" s="836">
        <v>39.17</v>
      </c>
      <c r="M711" s="836">
        <v>39.17</v>
      </c>
      <c r="N711" s="833">
        <v>1</v>
      </c>
      <c r="O711" s="837">
        <v>1</v>
      </c>
      <c r="P711" s="836">
        <v>39.17</v>
      </c>
      <c r="Q711" s="838">
        <v>1</v>
      </c>
      <c r="R711" s="833">
        <v>1</v>
      </c>
      <c r="S711" s="838">
        <v>1</v>
      </c>
      <c r="T711" s="837">
        <v>1</v>
      </c>
      <c r="U711" s="839">
        <v>1</v>
      </c>
    </row>
    <row r="712" spans="1:21" ht="14.45" customHeight="1" x14ac:dyDescent="0.2">
      <c r="A712" s="832">
        <v>25</v>
      </c>
      <c r="B712" s="833" t="s">
        <v>1448</v>
      </c>
      <c r="C712" s="833" t="s">
        <v>1453</v>
      </c>
      <c r="D712" s="834" t="s">
        <v>2302</v>
      </c>
      <c r="E712" s="835" t="s">
        <v>1464</v>
      </c>
      <c r="F712" s="833" t="s">
        <v>1449</v>
      </c>
      <c r="G712" s="833" t="s">
        <v>1735</v>
      </c>
      <c r="H712" s="833" t="s">
        <v>611</v>
      </c>
      <c r="I712" s="833" t="s">
        <v>2216</v>
      </c>
      <c r="J712" s="833" t="s">
        <v>2217</v>
      </c>
      <c r="K712" s="833" t="s">
        <v>1647</v>
      </c>
      <c r="L712" s="836">
        <v>65.989999999999995</v>
      </c>
      <c r="M712" s="836">
        <v>329.94999999999993</v>
      </c>
      <c r="N712" s="833">
        <v>5</v>
      </c>
      <c r="O712" s="837">
        <v>3</v>
      </c>
      <c r="P712" s="836">
        <v>329.94999999999993</v>
      </c>
      <c r="Q712" s="838">
        <v>1</v>
      </c>
      <c r="R712" s="833">
        <v>5</v>
      </c>
      <c r="S712" s="838">
        <v>1</v>
      </c>
      <c r="T712" s="837">
        <v>3</v>
      </c>
      <c r="U712" s="839">
        <v>1</v>
      </c>
    </row>
    <row r="713" spans="1:21" ht="14.45" customHeight="1" x14ac:dyDescent="0.2">
      <c r="A713" s="832">
        <v>25</v>
      </c>
      <c r="B713" s="833" t="s">
        <v>1448</v>
      </c>
      <c r="C713" s="833" t="s">
        <v>1453</v>
      </c>
      <c r="D713" s="834" t="s">
        <v>2302</v>
      </c>
      <c r="E713" s="835" t="s">
        <v>1464</v>
      </c>
      <c r="F713" s="833" t="s">
        <v>1449</v>
      </c>
      <c r="G713" s="833" t="s">
        <v>1735</v>
      </c>
      <c r="H713" s="833" t="s">
        <v>611</v>
      </c>
      <c r="I713" s="833" t="s">
        <v>2218</v>
      </c>
      <c r="J713" s="833" t="s">
        <v>660</v>
      </c>
      <c r="K713" s="833" t="s">
        <v>661</v>
      </c>
      <c r="L713" s="836">
        <v>132</v>
      </c>
      <c r="M713" s="836">
        <v>132</v>
      </c>
      <c r="N713" s="833">
        <v>1</v>
      </c>
      <c r="O713" s="837">
        <v>1</v>
      </c>
      <c r="P713" s="836">
        <v>132</v>
      </c>
      <c r="Q713" s="838">
        <v>1</v>
      </c>
      <c r="R713" s="833">
        <v>1</v>
      </c>
      <c r="S713" s="838">
        <v>1</v>
      </c>
      <c r="T713" s="837">
        <v>1</v>
      </c>
      <c r="U713" s="839">
        <v>1</v>
      </c>
    </row>
    <row r="714" spans="1:21" ht="14.45" customHeight="1" x14ac:dyDescent="0.2">
      <c r="A714" s="832">
        <v>25</v>
      </c>
      <c r="B714" s="833" t="s">
        <v>1448</v>
      </c>
      <c r="C714" s="833" t="s">
        <v>1453</v>
      </c>
      <c r="D714" s="834" t="s">
        <v>2302</v>
      </c>
      <c r="E714" s="835" t="s">
        <v>1464</v>
      </c>
      <c r="F714" s="833" t="s">
        <v>1449</v>
      </c>
      <c r="G714" s="833" t="s">
        <v>1648</v>
      </c>
      <c r="H714" s="833" t="s">
        <v>574</v>
      </c>
      <c r="I714" s="833" t="s">
        <v>2219</v>
      </c>
      <c r="J714" s="833" t="s">
        <v>1650</v>
      </c>
      <c r="K714" s="833" t="s">
        <v>2220</v>
      </c>
      <c r="L714" s="836">
        <v>117.55</v>
      </c>
      <c r="M714" s="836">
        <v>117.55</v>
      </c>
      <c r="N714" s="833">
        <v>1</v>
      </c>
      <c r="O714" s="837">
        <v>1</v>
      </c>
      <c r="P714" s="836"/>
      <c r="Q714" s="838">
        <v>0</v>
      </c>
      <c r="R714" s="833"/>
      <c r="S714" s="838">
        <v>0</v>
      </c>
      <c r="T714" s="837"/>
      <c r="U714" s="839">
        <v>0</v>
      </c>
    </row>
    <row r="715" spans="1:21" ht="14.45" customHeight="1" x14ac:dyDescent="0.2">
      <c r="A715" s="832">
        <v>25</v>
      </c>
      <c r="B715" s="833" t="s">
        <v>1448</v>
      </c>
      <c r="C715" s="833" t="s">
        <v>1453</v>
      </c>
      <c r="D715" s="834" t="s">
        <v>2302</v>
      </c>
      <c r="E715" s="835" t="s">
        <v>1464</v>
      </c>
      <c r="F715" s="833" t="s">
        <v>1449</v>
      </c>
      <c r="G715" s="833" t="s">
        <v>1648</v>
      </c>
      <c r="H715" s="833" t="s">
        <v>611</v>
      </c>
      <c r="I715" s="833" t="s">
        <v>1656</v>
      </c>
      <c r="J715" s="833" t="s">
        <v>1419</v>
      </c>
      <c r="K715" s="833" t="s">
        <v>1657</v>
      </c>
      <c r="L715" s="836">
        <v>176.32</v>
      </c>
      <c r="M715" s="836">
        <v>176.32</v>
      </c>
      <c r="N715" s="833">
        <v>1</v>
      </c>
      <c r="O715" s="837">
        <v>0.5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5" customHeight="1" x14ac:dyDescent="0.2">
      <c r="A716" s="832">
        <v>25</v>
      </c>
      <c r="B716" s="833" t="s">
        <v>1448</v>
      </c>
      <c r="C716" s="833" t="s">
        <v>1453</v>
      </c>
      <c r="D716" s="834" t="s">
        <v>2302</v>
      </c>
      <c r="E716" s="835" t="s">
        <v>1464</v>
      </c>
      <c r="F716" s="833" t="s">
        <v>1449</v>
      </c>
      <c r="G716" s="833" t="s">
        <v>2044</v>
      </c>
      <c r="H716" s="833" t="s">
        <v>574</v>
      </c>
      <c r="I716" s="833" t="s">
        <v>2081</v>
      </c>
      <c r="J716" s="833" t="s">
        <v>677</v>
      </c>
      <c r="K716" s="833" t="s">
        <v>2082</v>
      </c>
      <c r="L716" s="836">
        <v>656.81</v>
      </c>
      <c r="M716" s="836">
        <v>656.81</v>
      </c>
      <c r="N716" s="833">
        <v>1</v>
      </c>
      <c r="O716" s="837">
        <v>1</v>
      </c>
      <c r="P716" s="836">
        <v>656.81</v>
      </c>
      <c r="Q716" s="838">
        <v>1</v>
      </c>
      <c r="R716" s="833">
        <v>1</v>
      </c>
      <c r="S716" s="838">
        <v>1</v>
      </c>
      <c r="T716" s="837">
        <v>1</v>
      </c>
      <c r="U716" s="839">
        <v>1</v>
      </c>
    </row>
    <row r="717" spans="1:21" ht="14.45" customHeight="1" x14ac:dyDescent="0.2">
      <c r="A717" s="832">
        <v>25</v>
      </c>
      <c r="B717" s="833" t="s">
        <v>1448</v>
      </c>
      <c r="C717" s="833" t="s">
        <v>1453</v>
      </c>
      <c r="D717" s="834" t="s">
        <v>2302</v>
      </c>
      <c r="E717" s="835" t="s">
        <v>1464</v>
      </c>
      <c r="F717" s="833" t="s">
        <v>1449</v>
      </c>
      <c r="G717" s="833" t="s">
        <v>1658</v>
      </c>
      <c r="H717" s="833" t="s">
        <v>574</v>
      </c>
      <c r="I717" s="833" t="s">
        <v>1955</v>
      </c>
      <c r="J717" s="833" t="s">
        <v>1956</v>
      </c>
      <c r="K717" s="833" t="s">
        <v>1957</v>
      </c>
      <c r="L717" s="836">
        <v>52.87</v>
      </c>
      <c r="M717" s="836">
        <v>52.87</v>
      </c>
      <c r="N717" s="833">
        <v>1</v>
      </c>
      <c r="O717" s="837">
        <v>1</v>
      </c>
      <c r="P717" s="836"/>
      <c r="Q717" s="838">
        <v>0</v>
      </c>
      <c r="R717" s="833"/>
      <c r="S717" s="838">
        <v>0</v>
      </c>
      <c r="T717" s="837"/>
      <c r="U717" s="839">
        <v>0</v>
      </c>
    </row>
    <row r="718" spans="1:21" ht="14.45" customHeight="1" x14ac:dyDescent="0.2">
      <c r="A718" s="832">
        <v>25</v>
      </c>
      <c r="B718" s="833" t="s">
        <v>1448</v>
      </c>
      <c r="C718" s="833" t="s">
        <v>1453</v>
      </c>
      <c r="D718" s="834" t="s">
        <v>2302</v>
      </c>
      <c r="E718" s="835" t="s">
        <v>1464</v>
      </c>
      <c r="F718" s="833" t="s">
        <v>1449</v>
      </c>
      <c r="G718" s="833" t="s">
        <v>1658</v>
      </c>
      <c r="H718" s="833" t="s">
        <v>574</v>
      </c>
      <c r="I718" s="833" t="s">
        <v>1935</v>
      </c>
      <c r="J718" s="833" t="s">
        <v>1665</v>
      </c>
      <c r="K718" s="833" t="s">
        <v>1936</v>
      </c>
      <c r="L718" s="836">
        <v>58.74</v>
      </c>
      <c r="M718" s="836">
        <v>58.74</v>
      </c>
      <c r="N718" s="833">
        <v>1</v>
      </c>
      <c r="O718" s="837">
        <v>1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25</v>
      </c>
      <c r="B719" s="833" t="s">
        <v>1448</v>
      </c>
      <c r="C719" s="833" t="s">
        <v>1453</v>
      </c>
      <c r="D719" s="834" t="s">
        <v>2302</v>
      </c>
      <c r="E719" s="835" t="s">
        <v>1464</v>
      </c>
      <c r="F719" s="833" t="s">
        <v>1449</v>
      </c>
      <c r="G719" s="833" t="s">
        <v>1658</v>
      </c>
      <c r="H719" s="833" t="s">
        <v>574</v>
      </c>
      <c r="I719" s="833" t="s">
        <v>1667</v>
      </c>
      <c r="J719" s="833" t="s">
        <v>1668</v>
      </c>
      <c r="K719" s="833" t="s">
        <v>1666</v>
      </c>
      <c r="L719" s="836">
        <v>23.49</v>
      </c>
      <c r="M719" s="836">
        <v>70.47</v>
      </c>
      <c r="N719" s="833">
        <v>3</v>
      </c>
      <c r="O719" s="837">
        <v>2</v>
      </c>
      <c r="P719" s="836">
        <v>70.47</v>
      </c>
      <c r="Q719" s="838">
        <v>1</v>
      </c>
      <c r="R719" s="833">
        <v>3</v>
      </c>
      <c r="S719" s="838">
        <v>1</v>
      </c>
      <c r="T719" s="837">
        <v>2</v>
      </c>
      <c r="U719" s="839">
        <v>1</v>
      </c>
    </row>
    <row r="720" spans="1:21" ht="14.45" customHeight="1" x14ac:dyDescent="0.2">
      <c r="A720" s="832">
        <v>25</v>
      </c>
      <c r="B720" s="833" t="s">
        <v>1448</v>
      </c>
      <c r="C720" s="833" t="s">
        <v>1453</v>
      </c>
      <c r="D720" s="834" t="s">
        <v>2302</v>
      </c>
      <c r="E720" s="835" t="s">
        <v>1464</v>
      </c>
      <c r="F720" s="833" t="s">
        <v>1449</v>
      </c>
      <c r="G720" s="833" t="s">
        <v>1673</v>
      </c>
      <c r="H720" s="833" t="s">
        <v>574</v>
      </c>
      <c r="I720" s="833" t="s">
        <v>2221</v>
      </c>
      <c r="J720" s="833" t="s">
        <v>1675</v>
      </c>
      <c r="K720" s="833" t="s">
        <v>2222</v>
      </c>
      <c r="L720" s="836">
        <v>273.33</v>
      </c>
      <c r="M720" s="836">
        <v>273.33</v>
      </c>
      <c r="N720" s="833">
        <v>1</v>
      </c>
      <c r="O720" s="837">
        <v>1</v>
      </c>
      <c r="P720" s="836"/>
      <c r="Q720" s="838">
        <v>0</v>
      </c>
      <c r="R720" s="833"/>
      <c r="S720" s="838">
        <v>0</v>
      </c>
      <c r="T720" s="837"/>
      <c r="U720" s="839">
        <v>0</v>
      </c>
    </row>
    <row r="721" spans="1:21" ht="14.45" customHeight="1" x14ac:dyDescent="0.2">
      <c r="A721" s="832">
        <v>25</v>
      </c>
      <c r="B721" s="833" t="s">
        <v>1448</v>
      </c>
      <c r="C721" s="833" t="s">
        <v>1453</v>
      </c>
      <c r="D721" s="834" t="s">
        <v>2302</v>
      </c>
      <c r="E721" s="835" t="s">
        <v>1464</v>
      </c>
      <c r="F721" s="833" t="s">
        <v>1449</v>
      </c>
      <c r="G721" s="833" t="s">
        <v>2223</v>
      </c>
      <c r="H721" s="833" t="s">
        <v>611</v>
      </c>
      <c r="I721" s="833" t="s">
        <v>2224</v>
      </c>
      <c r="J721" s="833" t="s">
        <v>2225</v>
      </c>
      <c r="K721" s="833" t="s">
        <v>2226</v>
      </c>
      <c r="L721" s="836">
        <v>186.57</v>
      </c>
      <c r="M721" s="836">
        <v>186.57</v>
      </c>
      <c r="N721" s="833">
        <v>1</v>
      </c>
      <c r="O721" s="837">
        <v>1</v>
      </c>
      <c r="P721" s="836">
        <v>186.57</v>
      </c>
      <c r="Q721" s="838">
        <v>1</v>
      </c>
      <c r="R721" s="833">
        <v>1</v>
      </c>
      <c r="S721" s="838">
        <v>1</v>
      </c>
      <c r="T721" s="837">
        <v>1</v>
      </c>
      <c r="U721" s="839">
        <v>1</v>
      </c>
    </row>
    <row r="722" spans="1:21" ht="14.45" customHeight="1" x14ac:dyDescent="0.2">
      <c r="A722" s="832">
        <v>25</v>
      </c>
      <c r="B722" s="833" t="s">
        <v>1448</v>
      </c>
      <c r="C722" s="833" t="s">
        <v>1453</v>
      </c>
      <c r="D722" s="834" t="s">
        <v>2302</v>
      </c>
      <c r="E722" s="835" t="s">
        <v>1464</v>
      </c>
      <c r="F722" s="833" t="s">
        <v>1449</v>
      </c>
      <c r="G722" s="833" t="s">
        <v>1680</v>
      </c>
      <c r="H722" s="833" t="s">
        <v>574</v>
      </c>
      <c r="I722" s="833" t="s">
        <v>1681</v>
      </c>
      <c r="J722" s="833" t="s">
        <v>1682</v>
      </c>
      <c r="K722" s="833" t="s">
        <v>1683</v>
      </c>
      <c r="L722" s="836">
        <v>121.07</v>
      </c>
      <c r="M722" s="836">
        <v>121.07</v>
      </c>
      <c r="N722" s="833">
        <v>1</v>
      </c>
      <c r="O722" s="837">
        <v>1</v>
      </c>
      <c r="P722" s="836">
        <v>121.07</v>
      </c>
      <c r="Q722" s="838">
        <v>1</v>
      </c>
      <c r="R722" s="833">
        <v>1</v>
      </c>
      <c r="S722" s="838">
        <v>1</v>
      </c>
      <c r="T722" s="837">
        <v>1</v>
      </c>
      <c r="U722" s="839">
        <v>1</v>
      </c>
    </row>
    <row r="723" spans="1:21" ht="14.45" customHeight="1" x14ac:dyDescent="0.2">
      <c r="A723" s="832">
        <v>25</v>
      </c>
      <c r="B723" s="833" t="s">
        <v>1448</v>
      </c>
      <c r="C723" s="833" t="s">
        <v>1453</v>
      </c>
      <c r="D723" s="834" t="s">
        <v>2302</v>
      </c>
      <c r="E723" s="835" t="s">
        <v>1464</v>
      </c>
      <c r="F723" s="833" t="s">
        <v>1449</v>
      </c>
      <c r="G723" s="833" t="s">
        <v>1684</v>
      </c>
      <c r="H723" s="833" t="s">
        <v>574</v>
      </c>
      <c r="I723" s="833" t="s">
        <v>1685</v>
      </c>
      <c r="J723" s="833" t="s">
        <v>810</v>
      </c>
      <c r="K723" s="833" t="s">
        <v>1686</v>
      </c>
      <c r="L723" s="836">
        <v>79.64</v>
      </c>
      <c r="M723" s="836">
        <v>159.28</v>
      </c>
      <c r="N723" s="833">
        <v>2</v>
      </c>
      <c r="O723" s="837">
        <v>1</v>
      </c>
      <c r="P723" s="836"/>
      <c r="Q723" s="838">
        <v>0</v>
      </c>
      <c r="R723" s="833"/>
      <c r="S723" s="838">
        <v>0</v>
      </c>
      <c r="T723" s="837"/>
      <c r="U723" s="839">
        <v>0</v>
      </c>
    </row>
    <row r="724" spans="1:21" ht="14.45" customHeight="1" x14ac:dyDescent="0.2">
      <c r="A724" s="832">
        <v>25</v>
      </c>
      <c r="B724" s="833" t="s">
        <v>1448</v>
      </c>
      <c r="C724" s="833" t="s">
        <v>1453</v>
      </c>
      <c r="D724" s="834" t="s">
        <v>2302</v>
      </c>
      <c r="E724" s="835" t="s">
        <v>1464</v>
      </c>
      <c r="F724" s="833" t="s">
        <v>1449</v>
      </c>
      <c r="G724" s="833" t="s">
        <v>1519</v>
      </c>
      <c r="H724" s="833" t="s">
        <v>574</v>
      </c>
      <c r="I724" s="833" t="s">
        <v>1520</v>
      </c>
      <c r="J724" s="833" t="s">
        <v>1054</v>
      </c>
      <c r="K724" s="833" t="s">
        <v>1521</v>
      </c>
      <c r="L724" s="836">
        <v>42.14</v>
      </c>
      <c r="M724" s="836">
        <v>84.28</v>
      </c>
      <c r="N724" s="833">
        <v>2</v>
      </c>
      <c r="O724" s="837">
        <v>1.5</v>
      </c>
      <c r="P724" s="836">
        <v>84.28</v>
      </c>
      <c r="Q724" s="838">
        <v>1</v>
      </c>
      <c r="R724" s="833">
        <v>2</v>
      </c>
      <c r="S724" s="838">
        <v>1</v>
      </c>
      <c r="T724" s="837">
        <v>1.5</v>
      </c>
      <c r="U724" s="839">
        <v>1</v>
      </c>
    </row>
    <row r="725" spans="1:21" ht="14.45" customHeight="1" x14ac:dyDescent="0.2">
      <c r="A725" s="832">
        <v>25</v>
      </c>
      <c r="B725" s="833" t="s">
        <v>1448</v>
      </c>
      <c r="C725" s="833" t="s">
        <v>1453</v>
      </c>
      <c r="D725" s="834" t="s">
        <v>2302</v>
      </c>
      <c r="E725" s="835" t="s">
        <v>1464</v>
      </c>
      <c r="F725" s="833" t="s">
        <v>1449</v>
      </c>
      <c r="G725" s="833" t="s">
        <v>1558</v>
      </c>
      <c r="H725" s="833" t="s">
        <v>574</v>
      </c>
      <c r="I725" s="833" t="s">
        <v>2091</v>
      </c>
      <c r="J725" s="833" t="s">
        <v>2092</v>
      </c>
      <c r="K725" s="833" t="s">
        <v>2093</v>
      </c>
      <c r="L725" s="836">
        <v>76.180000000000007</v>
      </c>
      <c r="M725" s="836">
        <v>76.180000000000007</v>
      </c>
      <c r="N725" s="833">
        <v>1</v>
      </c>
      <c r="O725" s="837">
        <v>1</v>
      </c>
      <c r="P725" s="836"/>
      <c r="Q725" s="838">
        <v>0</v>
      </c>
      <c r="R725" s="833"/>
      <c r="S725" s="838">
        <v>0</v>
      </c>
      <c r="T725" s="837"/>
      <c r="U725" s="839">
        <v>0</v>
      </c>
    </row>
    <row r="726" spans="1:21" ht="14.45" customHeight="1" x14ac:dyDescent="0.2">
      <c r="A726" s="832">
        <v>25</v>
      </c>
      <c r="B726" s="833" t="s">
        <v>1448</v>
      </c>
      <c r="C726" s="833" t="s">
        <v>1453</v>
      </c>
      <c r="D726" s="834" t="s">
        <v>2302</v>
      </c>
      <c r="E726" s="835" t="s">
        <v>1464</v>
      </c>
      <c r="F726" s="833" t="s">
        <v>1449</v>
      </c>
      <c r="G726" s="833" t="s">
        <v>1503</v>
      </c>
      <c r="H726" s="833" t="s">
        <v>574</v>
      </c>
      <c r="I726" s="833" t="s">
        <v>1504</v>
      </c>
      <c r="J726" s="833" t="s">
        <v>1505</v>
      </c>
      <c r="K726" s="833" t="s">
        <v>1506</v>
      </c>
      <c r="L726" s="836">
        <v>132.97999999999999</v>
      </c>
      <c r="M726" s="836">
        <v>5851.12</v>
      </c>
      <c r="N726" s="833">
        <v>44</v>
      </c>
      <c r="O726" s="837">
        <v>42</v>
      </c>
      <c r="P726" s="836">
        <v>3457.48</v>
      </c>
      <c r="Q726" s="838">
        <v>0.59090909090909094</v>
      </c>
      <c r="R726" s="833">
        <v>26</v>
      </c>
      <c r="S726" s="838">
        <v>0.59090909090909094</v>
      </c>
      <c r="T726" s="837">
        <v>24</v>
      </c>
      <c r="U726" s="839">
        <v>0.5714285714285714</v>
      </c>
    </row>
    <row r="727" spans="1:21" ht="14.45" customHeight="1" x14ac:dyDescent="0.2">
      <c r="A727" s="832">
        <v>25</v>
      </c>
      <c r="B727" s="833" t="s">
        <v>1448</v>
      </c>
      <c r="C727" s="833" t="s">
        <v>1453</v>
      </c>
      <c r="D727" s="834" t="s">
        <v>2302</v>
      </c>
      <c r="E727" s="835" t="s">
        <v>1464</v>
      </c>
      <c r="F727" s="833" t="s">
        <v>1449</v>
      </c>
      <c r="G727" s="833" t="s">
        <v>2227</v>
      </c>
      <c r="H727" s="833" t="s">
        <v>574</v>
      </c>
      <c r="I727" s="833" t="s">
        <v>2228</v>
      </c>
      <c r="J727" s="833" t="s">
        <v>2229</v>
      </c>
      <c r="K727" s="833" t="s">
        <v>2230</v>
      </c>
      <c r="L727" s="836">
        <v>51.71</v>
      </c>
      <c r="M727" s="836">
        <v>103.42</v>
      </c>
      <c r="N727" s="833">
        <v>2</v>
      </c>
      <c r="O727" s="837">
        <v>1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5" customHeight="1" x14ac:dyDescent="0.2">
      <c r="A728" s="832">
        <v>25</v>
      </c>
      <c r="B728" s="833" t="s">
        <v>1448</v>
      </c>
      <c r="C728" s="833" t="s">
        <v>1453</v>
      </c>
      <c r="D728" s="834" t="s">
        <v>2302</v>
      </c>
      <c r="E728" s="835" t="s">
        <v>1464</v>
      </c>
      <c r="F728" s="833" t="s">
        <v>1449</v>
      </c>
      <c r="G728" s="833" t="s">
        <v>1578</v>
      </c>
      <c r="H728" s="833" t="s">
        <v>574</v>
      </c>
      <c r="I728" s="833" t="s">
        <v>1579</v>
      </c>
      <c r="J728" s="833" t="s">
        <v>1052</v>
      </c>
      <c r="K728" s="833" t="s">
        <v>1580</v>
      </c>
      <c r="L728" s="836">
        <v>34.19</v>
      </c>
      <c r="M728" s="836">
        <v>102.57</v>
      </c>
      <c r="N728" s="833">
        <v>3</v>
      </c>
      <c r="O728" s="837">
        <v>2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25</v>
      </c>
      <c r="B729" s="833" t="s">
        <v>1448</v>
      </c>
      <c r="C729" s="833" t="s">
        <v>1453</v>
      </c>
      <c r="D729" s="834" t="s">
        <v>2302</v>
      </c>
      <c r="E729" s="835" t="s">
        <v>1464</v>
      </c>
      <c r="F729" s="833" t="s">
        <v>1449</v>
      </c>
      <c r="G729" s="833" t="s">
        <v>1581</v>
      </c>
      <c r="H729" s="833" t="s">
        <v>611</v>
      </c>
      <c r="I729" s="833" t="s">
        <v>1414</v>
      </c>
      <c r="J729" s="833" t="s">
        <v>1415</v>
      </c>
      <c r="K729" s="833" t="s">
        <v>1416</v>
      </c>
      <c r="L729" s="836">
        <v>141.25</v>
      </c>
      <c r="M729" s="836">
        <v>1130</v>
      </c>
      <c r="N729" s="833">
        <v>8</v>
      </c>
      <c r="O729" s="837">
        <v>5.5</v>
      </c>
      <c r="P729" s="836">
        <v>706.25</v>
      </c>
      <c r="Q729" s="838">
        <v>0.625</v>
      </c>
      <c r="R729" s="833">
        <v>5</v>
      </c>
      <c r="S729" s="838">
        <v>0.625</v>
      </c>
      <c r="T729" s="837">
        <v>3.5</v>
      </c>
      <c r="U729" s="839">
        <v>0.63636363636363635</v>
      </c>
    </row>
    <row r="730" spans="1:21" ht="14.45" customHeight="1" x14ac:dyDescent="0.2">
      <c r="A730" s="832">
        <v>25</v>
      </c>
      <c r="B730" s="833" t="s">
        <v>1448</v>
      </c>
      <c r="C730" s="833" t="s">
        <v>1453</v>
      </c>
      <c r="D730" s="834" t="s">
        <v>2302</v>
      </c>
      <c r="E730" s="835" t="s">
        <v>1464</v>
      </c>
      <c r="F730" s="833" t="s">
        <v>1449</v>
      </c>
      <c r="G730" s="833" t="s">
        <v>1581</v>
      </c>
      <c r="H730" s="833" t="s">
        <v>574</v>
      </c>
      <c r="I730" s="833" t="s">
        <v>2231</v>
      </c>
      <c r="J730" s="833" t="s">
        <v>1808</v>
      </c>
      <c r="K730" s="833" t="s">
        <v>2232</v>
      </c>
      <c r="L730" s="836">
        <v>306.82</v>
      </c>
      <c r="M730" s="836">
        <v>306.82</v>
      </c>
      <c r="N730" s="833">
        <v>1</v>
      </c>
      <c r="O730" s="837">
        <v>1</v>
      </c>
      <c r="P730" s="836">
        <v>306.82</v>
      </c>
      <c r="Q730" s="838">
        <v>1</v>
      </c>
      <c r="R730" s="833">
        <v>1</v>
      </c>
      <c r="S730" s="838">
        <v>1</v>
      </c>
      <c r="T730" s="837">
        <v>1</v>
      </c>
      <c r="U730" s="839">
        <v>1</v>
      </c>
    </row>
    <row r="731" spans="1:21" ht="14.45" customHeight="1" x14ac:dyDescent="0.2">
      <c r="A731" s="832">
        <v>25</v>
      </c>
      <c r="B731" s="833" t="s">
        <v>1448</v>
      </c>
      <c r="C731" s="833" t="s">
        <v>1453</v>
      </c>
      <c r="D731" s="834" t="s">
        <v>2302</v>
      </c>
      <c r="E731" s="835" t="s">
        <v>1464</v>
      </c>
      <c r="F731" s="833" t="s">
        <v>1449</v>
      </c>
      <c r="G731" s="833" t="s">
        <v>1764</v>
      </c>
      <c r="H731" s="833" t="s">
        <v>574</v>
      </c>
      <c r="I731" s="833" t="s">
        <v>1765</v>
      </c>
      <c r="J731" s="833" t="s">
        <v>1766</v>
      </c>
      <c r="K731" s="833" t="s">
        <v>1767</v>
      </c>
      <c r="L731" s="836">
        <v>0</v>
      </c>
      <c r="M731" s="836">
        <v>0</v>
      </c>
      <c r="N731" s="833">
        <v>1</v>
      </c>
      <c r="O731" s="837">
        <v>0.5</v>
      </c>
      <c r="P731" s="836">
        <v>0</v>
      </c>
      <c r="Q731" s="838"/>
      <c r="R731" s="833">
        <v>1</v>
      </c>
      <c r="S731" s="838">
        <v>1</v>
      </c>
      <c r="T731" s="837">
        <v>0.5</v>
      </c>
      <c r="U731" s="839">
        <v>1</v>
      </c>
    </row>
    <row r="732" spans="1:21" ht="14.45" customHeight="1" x14ac:dyDescent="0.2">
      <c r="A732" s="832">
        <v>25</v>
      </c>
      <c r="B732" s="833" t="s">
        <v>1448</v>
      </c>
      <c r="C732" s="833" t="s">
        <v>1453</v>
      </c>
      <c r="D732" s="834" t="s">
        <v>2302</v>
      </c>
      <c r="E732" s="835" t="s">
        <v>1464</v>
      </c>
      <c r="F732" s="833" t="s">
        <v>1449</v>
      </c>
      <c r="G732" s="833" t="s">
        <v>1586</v>
      </c>
      <c r="H732" s="833" t="s">
        <v>574</v>
      </c>
      <c r="I732" s="833" t="s">
        <v>1587</v>
      </c>
      <c r="J732" s="833" t="s">
        <v>644</v>
      </c>
      <c r="K732" s="833" t="s">
        <v>1588</v>
      </c>
      <c r="L732" s="836">
        <v>17.62</v>
      </c>
      <c r="M732" s="836">
        <v>387.64000000000004</v>
      </c>
      <c r="N732" s="833">
        <v>22</v>
      </c>
      <c r="O732" s="837">
        <v>15</v>
      </c>
      <c r="P732" s="836">
        <v>281.92</v>
      </c>
      <c r="Q732" s="838">
        <v>0.72727272727272718</v>
      </c>
      <c r="R732" s="833">
        <v>16</v>
      </c>
      <c r="S732" s="838">
        <v>0.72727272727272729</v>
      </c>
      <c r="T732" s="837">
        <v>10</v>
      </c>
      <c r="U732" s="839">
        <v>0.66666666666666663</v>
      </c>
    </row>
    <row r="733" spans="1:21" ht="14.45" customHeight="1" x14ac:dyDescent="0.2">
      <c r="A733" s="832">
        <v>25</v>
      </c>
      <c r="B733" s="833" t="s">
        <v>1448</v>
      </c>
      <c r="C733" s="833" t="s">
        <v>1453</v>
      </c>
      <c r="D733" s="834" t="s">
        <v>2302</v>
      </c>
      <c r="E733" s="835" t="s">
        <v>1464</v>
      </c>
      <c r="F733" s="833" t="s">
        <v>1449</v>
      </c>
      <c r="G733" s="833" t="s">
        <v>1586</v>
      </c>
      <c r="H733" s="833" t="s">
        <v>574</v>
      </c>
      <c r="I733" s="833" t="s">
        <v>1707</v>
      </c>
      <c r="J733" s="833" t="s">
        <v>644</v>
      </c>
      <c r="K733" s="833" t="s">
        <v>1708</v>
      </c>
      <c r="L733" s="836">
        <v>35.25</v>
      </c>
      <c r="M733" s="836">
        <v>1057.5</v>
      </c>
      <c r="N733" s="833">
        <v>30</v>
      </c>
      <c r="O733" s="837">
        <v>22.5</v>
      </c>
      <c r="P733" s="836">
        <v>423</v>
      </c>
      <c r="Q733" s="838">
        <v>0.4</v>
      </c>
      <c r="R733" s="833">
        <v>12</v>
      </c>
      <c r="S733" s="838">
        <v>0.4</v>
      </c>
      <c r="T733" s="837">
        <v>8</v>
      </c>
      <c r="U733" s="839">
        <v>0.35555555555555557</v>
      </c>
    </row>
    <row r="734" spans="1:21" ht="14.45" customHeight="1" x14ac:dyDescent="0.2">
      <c r="A734" s="832">
        <v>25</v>
      </c>
      <c r="B734" s="833" t="s">
        <v>1448</v>
      </c>
      <c r="C734" s="833" t="s">
        <v>1453</v>
      </c>
      <c r="D734" s="834" t="s">
        <v>2302</v>
      </c>
      <c r="E734" s="835" t="s">
        <v>1464</v>
      </c>
      <c r="F734" s="833" t="s">
        <v>1449</v>
      </c>
      <c r="G734" s="833" t="s">
        <v>1586</v>
      </c>
      <c r="H734" s="833" t="s">
        <v>574</v>
      </c>
      <c r="I734" s="833" t="s">
        <v>1589</v>
      </c>
      <c r="J734" s="833" t="s">
        <v>644</v>
      </c>
      <c r="K734" s="833" t="s">
        <v>1590</v>
      </c>
      <c r="L734" s="836">
        <v>35.25</v>
      </c>
      <c r="M734" s="836">
        <v>176.25</v>
      </c>
      <c r="N734" s="833">
        <v>5</v>
      </c>
      <c r="O734" s="837">
        <v>4.5</v>
      </c>
      <c r="P734" s="836">
        <v>70.5</v>
      </c>
      <c r="Q734" s="838">
        <v>0.4</v>
      </c>
      <c r="R734" s="833">
        <v>2</v>
      </c>
      <c r="S734" s="838">
        <v>0.4</v>
      </c>
      <c r="T734" s="837">
        <v>2</v>
      </c>
      <c r="U734" s="839">
        <v>0.44444444444444442</v>
      </c>
    </row>
    <row r="735" spans="1:21" ht="14.45" customHeight="1" x14ac:dyDescent="0.2">
      <c r="A735" s="832">
        <v>25</v>
      </c>
      <c r="B735" s="833" t="s">
        <v>1448</v>
      </c>
      <c r="C735" s="833" t="s">
        <v>1453</v>
      </c>
      <c r="D735" s="834" t="s">
        <v>2302</v>
      </c>
      <c r="E735" s="835" t="s">
        <v>1464</v>
      </c>
      <c r="F735" s="833" t="s">
        <v>1449</v>
      </c>
      <c r="G735" s="833" t="s">
        <v>1586</v>
      </c>
      <c r="H735" s="833" t="s">
        <v>574</v>
      </c>
      <c r="I735" s="833" t="s">
        <v>1591</v>
      </c>
      <c r="J735" s="833" t="s">
        <v>644</v>
      </c>
      <c r="K735" s="833" t="s">
        <v>1592</v>
      </c>
      <c r="L735" s="836">
        <v>17.62</v>
      </c>
      <c r="M735" s="836">
        <v>88.100000000000009</v>
      </c>
      <c r="N735" s="833">
        <v>5</v>
      </c>
      <c r="O735" s="837">
        <v>3.5</v>
      </c>
      <c r="P735" s="836">
        <v>70.48</v>
      </c>
      <c r="Q735" s="838">
        <v>0.79999999999999993</v>
      </c>
      <c r="R735" s="833">
        <v>4</v>
      </c>
      <c r="S735" s="838">
        <v>0.8</v>
      </c>
      <c r="T735" s="837">
        <v>2.5</v>
      </c>
      <c r="U735" s="839">
        <v>0.7142857142857143</v>
      </c>
    </row>
    <row r="736" spans="1:21" ht="14.45" customHeight="1" x14ac:dyDescent="0.2">
      <c r="A736" s="832">
        <v>25</v>
      </c>
      <c r="B736" s="833" t="s">
        <v>1448</v>
      </c>
      <c r="C736" s="833" t="s">
        <v>1453</v>
      </c>
      <c r="D736" s="834" t="s">
        <v>2302</v>
      </c>
      <c r="E736" s="835" t="s">
        <v>1464</v>
      </c>
      <c r="F736" s="833" t="s">
        <v>1449</v>
      </c>
      <c r="G736" s="833" t="s">
        <v>1507</v>
      </c>
      <c r="H736" s="833" t="s">
        <v>574</v>
      </c>
      <c r="I736" s="833" t="s">
        <v>2177</v>
      </c>
      <c r="J736" s="833" t="s">
        <v>746</v>
      </c>
      <c r="K736" s="833" t="s">
        <v>2178</v>
      </c>
      <c r="L736" s="836">
        <v>103.67</v>
      </c>
      <c r="M736" s="836">
        <v>103.67</v>
      </c>
      <c r="N736" s="833">
        <v>1</v>
      </c>
      <c r="O736" s="837">
        <v>0.5</v>
      </c>
      <c r="P736" s="836">
        <v>103.67</v>
      </c>
      <c r="Q736" s="838">
        <v>1</v>
      </c>
      <c r="R736" s="833">
        <v>1</v>
      </c>
      <c r="S736" s="838">
        <v>1</v>
      </c>
      <c r="T736" s="837">
        <v>0.5</v>
      </c>
      <c r="U736" s="839">
        <v>1</v>
      </c>
    </row>
    <row r="737" spans="1:21" ht="14.45" customHeight="1" x14ac:dyDescent="0.2">
      <c r="A737" s="832">
        <v>25</v>
      </c>
      <c r="B737" s="833" t="s">
        <v>1448</v>
      </c>
      <c r="C737" s="833" t="s">
        <v>1453</v>
      </c>
      <c r="D737" s="834" t="s">
        <v>2302</v>
      </c>
      <c r="E737" s="835" t="s">
        <v>1464</v>
      </c>
      <c r="F737" s="833" t="s">
        <v>1449</v>
      </c>
      <c r="G737" s="833" t="s">
        <v>1507</v>
      </c>
      <c r="H737" s="833" t="s">
        <v>574</v>
      </c>
      <c r="I737" s="833" t="s">
        <v>1595</v>
      </c>
      <c r="J737" s="833" t="s">
        <v>746</v>
      </c>
      <c r="K737" s="833" t="s">
        <v>1596</v>
      </c>
      <c r="L737" s="836">
        <v>32.25</v>
      </c>
      <c r="M737" s="836">
        <v>32.25</v>
      </c>
      <c r="N737" s="833">
        <v>1</v>
      </c>
      <c r="O737" s="837">
        <v>1</v>
      </c>
      <c r="P737" s="836">
        <v>32.25</v>
      </c>
      <c r="Q737" s="838">
        <v>1</v>
      </c>
      <c r="R737" s="833">
        <v>1</v>
      </c>
      <c r="S737" s="838">
        <v>1</v>
      </c>
      <c r="T737" s="837">
        <v>1</v>
      </c>
      <c r="U737" s="839">
        <v>1</v>
      </c>
    </row>
    <row r="738" spans="1:21" ht="14.45" customHeight="1" x14ac:dyDescent="0.2">
      <c r="A738" s="832">
        <v>25</v>
      </c>
      <c r="B738" s="833" t="s">
        <v>1448</v>
      </c>
      <c r="C738" s="833" t="s">
        <v>1453</v>
      </c>
      <c r="D738" s="834" t="s">
        <v>2302</v>
      </c>
      <c r="E738" s="835" t="s">
        <v>1464</v>
      </c>
      <c r="F738" s="833" t="s">
        <v>1449</v>
      </c>
      <c r="G738" s="833" t="s">
        <v>1507</v>
      </c>
      <c r="H738" s="833" t="s">
        <v>574</v>
      </c>
      <c r="I738" s="833" t="s">
        <v>1508</v>
      </c>
      <c r="J738" s="833" t="s">
        <v>746</v>
      </c>
      <c r="K738" s="833" t="s">
        <v>1509</v>
      </c>
      <c r="L738" s="836">
        <v>103.67</v>
      </c>
      <c r="M738" s="836">
        <v>103.67</v>
      </c>
      <c r="N738" s="833">
        <v>1</v>
      </c>
      <c r="O738" s="837">
        <v>0.5</v>
      </c>
      <c r="P738" s="836">
        <v>103.67</v>
      </c>
      <c r="Q738" s="838">
        <v>1</v>
      </c>
      <c r="R738" s="833">
        <v>1</v>
      </c>
      <c r="S738" s="838">
        <v>1</v>
      </c>
      <c r="T738" s="837">
        <v>0.5</v>
      </c>
      <c r="U738" s="839">
        <v>1</v>
      </c>
    </row>
    <row r="739" spans="1:21" ht="14.45" customHeight="1" x14ac:dyDescent="0.2">
      <c r="A739" s="832">
        <v>25</v>
      </c>
      <c r="B739" s="833" t="s">
        <v>1448</v>
      </c>
      <c r="C739" s="833" t="s">
        <v>1453</v>
      </c>
      <c r="D739" s="834" t="s">
        <v>2302</v>
      </c>
      <c r="E739" s="835" t="s">
        <v>1464</v>
      </c>
      <c r="F739" s="833" t="s">
        <v>1449</v>
      </c>
      <c r="G739" s="833" t="s">
        <v>1507</v>
      </c>
      <c r="H739" s="833" t="s">
        <v>574</v>
      </c>
      <c r="I739" s="833" t="s">
        <v>2018</v>
      </c>
      <c r="J739" s="833" t="s">
        <v>746</v>
      </c>
      <c r="K739" s="833" t="s">
        <v>1509</v>
      </c>
      <c r="L739" s="836">
        <v>103.67</v>
      </c>
      <c r="M739" s="836">
        <v>103.67</v>
      </c>
      <c r="N739" s="833">
        <v>1</v>
      </c>
      <c r="O739" s="837">
        <v>1</v>
      </c>
      <c r="P739" s="836">
        <v>103.67</v>
      </c>
      <c r="Q739" s="838">
        <v>1</v>
      </c>
      <c r="R739" s="833">
        <v>1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25</v>
      </c>
      <c r="B740" s="833" t="s">
        <v>1448</v>
      </c>
      <c r="C740" s="833" t="s">
        <v>1453</v>
      </c>
      <c r="D740" s="834" t="s">
        <v>2302</v>
      </c>
      <c r="E740" s="835" t="s">
        <v>1464</v>
      </c>
      <c r="F740" s="833" t="s">
        <v>1449</v>
      </c>
      <c r="G740" s="833" t="s">
        <v>1709</v>
      </c>
      <c r="H740" s="833" t="s">
        <v>574</v>
      </c>
      <c r="I740" s="833" t="s">
        <v>1710</v>
      </c>
      <c r="J740" s="833" t="s">
        <v>625</v>
      </c>
      <c r="K740" s="833" t="s">
        <v>1711</v>
      </c>
      <c r="L740" s="836">
        <v>127.91</v>
      </c>
      <c r="M740" s="836">
        <v>895.36999999999989</v>
      </c>
      <c r="N740" s="833">
        <v>7</v>
      </c>
      <c r="O740" s="837">
        <v>2</v>
      </c>
      <c r="P740" s="836">
        <v>895.36999999999989</v>
      </c>
      <c r="Q740" s="838">
        <v>1</v>
      </c>
      <c r="R740" s="833">
        <v>7</v>
      </c>
      <c r="S740" s="838">
        <v>1</v>
      </c>
      <c r="T740" s="837">
        <v>2</v>
      </c>
      <c r="U740" s="839">
        <v>1</v>
      </c>
    </row>
    <row r="741" spans="1:21" ht="14.45" customHeight="1" x14ac:dyDescent="0.2">
      <c r="A741" s="832">
        <v>25</v>
      </c>
      <c r="B741" s="833" t="s">
        <v>1448</v>
      </c>
      <c r="C741" s="833" t="s">
        <v>1453</v>
      </c>
      <c r="D741" s="834" t="s">
        <v>2302</v>
      </c>
      <c r="E741" s="835" t="s">
        <v>1464</v>
      </c>
      <c r="F741" s="833" t="s">
        <v>1449</v>
      </c>
      <c r="G741" s="833" t="s">
        <v>1709</v>
      </c>
      <c r="H741" s="833" t="s">
        <v>574</v>
      </c>
      <c r="I741" s="833" t="s">
        <v>1712</v>
      </c>
      <c r="J741" s="833" t="s">
        <v>625</v>
      </c>
      <c r="K741" s="833" t="s">
        <v>1713</v>
      </c>
      <c r="L741" s="836">
        <v>52.61</v>
      </c>
      <c r="M741" s="836">
        <v>52.61</v>
      </c>
      <c r="N741" s="833">
        <v>1</v>
      </c>
      <c r="O741" s="837">
        <v>1</v>
      </c>
      <c r="P741" s="836">
        <v>52.61</v>
      </c>
      <c r="Q741" s="838">
        <v>1</v>
      </c>
      <c r="R741" s="833">
        <v>1</v>
      </c>
      <c r="S741" s="838">
        <v>1</v>
      </c>
      <c r="T741" s="837">
        <v>1</v>
      </c>
      <c r="U741" s="839">
        <v>1</v>
      </c>
    </row>
    <row r="742" spans="1:21" ht="14.45" customHeight="1" x14ac:dyDescent="0.2">
      <c r="A742" s="832">
        <v>25</v>
      </c>
      <c r="B742" s="833" t="s">
        <v>1448</v>
      </c>
      <c r="C742" s="833" t="s">
        <v>1453</v>
      </c>
      <c r="D742" s="834" t="s">
        <v>2302</v>
      </c>
      <c r="E742" s="835" t="s">
        <v>1464</v>
      </c>
      <c r="F742" s="833" t="s">
        <v>1449</v>
      </c>
      <c r="G742" s="833" t="s">
        <v>1602</v>
      </c>
      <c r="H742" s="833" t="s">
        <v>574</v>
      </c>
      <c r="I742" s="833" t="s">
        <v>1603</v>
      </c>
      <c r="J742" s="833" t="s">
        <v>1604</v>
      </c>
      <c r="K742" s="833" t="s">
        <v>1605</v>
      </c>
      <c r="L742" s="836">
        <v>21.92</v>
      </c>
      <c r="M742" s="836">
        <v>43.84</v>
      </c>
      <c r="N742" s="833">
        <v>2</v>
      </c>
      <c r="O742" s="837">
        <v>1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25</v>
      </c>
      <c r="B743" s="833" t="s">
        <v>1448</v>
      </c>
      <c r="C743" s="833" t="s">
        <v>1453</v>
      </c>
      <c r="D743" s="834" t="s">
        <v>2302</v>
      </c>
      <c r="E743" s="835" t="s">
        <v>1464</v>
      </c>
      <c r="F743" s="833" t="s">
        <v>1449</v>
      </c>
      <c r="G743" s="833" t="s">
        <v>1510</v>
      </c>
      <c r="H743" s="833" t="s">
        <v>611</v>
      </c>
      <c r="I743" s="833" t="s">
        <v>1372</v>
      </c>
      <c r="J743" s="833" t="s">
        <v>850</v>
      </c>
      <c r="K743" s="833" t="s">
        <v>852</v>
      </c>
      <c r="L743" s="836">
        <v>0</v>
      </c>
      <c r="M743" s="836">
        <v>0</v>
      </c>
      <c r="N743" s="833">
        <v>12</v>
      </c>
      <c r="O743" s="837">
        <v>6</v>
      </c>
      <c r="P743" s="836">
        <v>0</v>
      </c>
      <c r="Q743" s="838"/>
      <c r="R743" s="833">
        <v>12</v>
      </c>
      <c r="S743" s="838">
        <v>1</v>
      </c>
      <c r="T743" s="837">
        <v>6</v>
      </c>
      <c r="U743" s="839">
        <v>1</v>
      </c>
    </row>
    <row r="744" spans="1:21" ht="14.45" customHeight="1" x14ac:dyDescent="0.2">
      <c r="A744" s="832">
        <v>25</v>
      </c>
      <c r="B744" s="833" t="s">
        <v>1448</v>
      </c>
      <c r="C744" s="833" t="s">
        <v>1453</v>
      </c>
      <c r="D744" s="834" t="s">
        <v>2302</v>
      </c>
      <c r="E744" s="835" t="s">
        <v>1464</v>
      </c>
      <c r="F744" s="833" t="s">
        <v>1449</v>
      </c>
      <c r="G744" s="833" t="s">
        <v>1618</v>
      </c>
      <c r="H744" s="833" t="s">
        <v>574</v>
      </c>
      <c r="I744" s="833" t="s">
        <v>1777</v>
      </c>
      <c r="J744" s="833" t="s">
        <v>652</v>
      </c>
      <c r="K744" s="833" t="s">
        <v>1778</v>
      </c>
      <c r="L744" s="836">
        <v>42.54</v>
      </c>
      <c r="M744" s="836">
        <v>42.54</v>
      </c>
      <c r="N744" s="833">
        <v>1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25</v>
      </c>
      <c r="B745" s="833" t="s">
        <v>1448</v>
      </c>
      <c r="C745" s="833" t="s">
        <v>1453</v>
      </c>
      <c r="D745" s="834" t="s">
        <v>2302</v>
      </c>
      <c r="E745" s="835" t="s">
        <v>1464</v>
      </c>
      <c r="F745" s="833" t="s">
        <v>1449</v>
      </c>
      <c r="G745" s="833" t="s">
        <v>2233</v>
      </c>
      <c r="H745" s="833" t="s">
        <v>574</v>
      </c>
      <c r="I745" s="833" t="s">
        <v>2234</v>
      </c>
      <c r="J745" s="833" t="s">
        <v>2235</v>
      </c>
      <c r="K745" s="833" t="s">
        <v>2236</v>
      </c>
      <c r="L745" s="836">
        <v>25.12</v>
      </c>
      <c r="M745" s="836">
        <v>25.12</v>
      </c>
      <c r="N745" s="833">
        <v>1</v>
      </c>
      <c r="O745" s="837">
        <v>0.5</v>
      </c>
      <c r="P745" s="836">
        <v>25.12</v>
      </c>
      <c r="Q745" s="838">
        <v>1</v>
      </c>
      <c r="R745" s="833">
        <v>1</v>
      </c>
      <c r="S745" s="838">
        <v>1</v>
      </c>
      <c r="T745" s="837">
        <v>0.5</v>
      </c>
      <c r="U745" s="839">
        <v>1</v>
      </c>
    </row>
    <row r="746" spans="1:21" ht="14.45" customHeight="1" x14ac:dyDescent="0.2">
      <c r="A746" s="832">
        <v>25</v>
      </c>
      <c r="B746" s="833" t="s">
        <v>1448</v>
      </c>
      <c r="C746" s="833" t="s">
        <v>1453</v>
      </c>
      <c r="D746" s="834" t="s">
        <v>2302</v>
      </c>
      <c r="E746" s="835" t="s">
        <v>1464</v>
      </c>
      <c r="F746" s="833" t="s">
        <v>1449</v>
      </c>
      <c r="G746" s="833" t="s">
        <v>1625</v>
      </c>
      <c r="H746" s="833" t="s">
        <v>574</v>
      </c>
      <c r="I746" s="833" t="s">
        <v>1626</v>
      </c>
      <c r="J746" s="833" t="s">
        <v>1627</v>
      </c>
      <c r="K746" s="833" t="s">
        <v>819</v>
      </c>
      <c r="L746" s="836">
        <v>0</v>
      </c>
      <c r="M746" s="836">
        <v>0</v>
      </c>
      <c r="N746" s="833">
        <v>2</v>
      </c>
      <c r="O746" s="837">
        <v>2</v>
      </c>
      <c r="P746" s="836">
        <v>0</v>
      </c>
      <c r="Q746" s="838"/>
      <c r="R746" s="833">
        <v>1</v>
      </c>
      <c r="S746" s="838">
        <v>0.5</v>
      </c>
      <c r="T746" s="837">
        <v>1</v>
      </c>
      <c r="U746" s="839">
        <v>0.5</v>
      </c>
    </row>
    <row r="747" spans="1:21" ht="14.45" customHeight="1" x14ac:dyDescent="0.2">
      <c r="A747" s="832">
        <v>25</v>
      </c>
      <c r="B747" s="833" t="s">
        <v>1448</v>
      </c>
      <c r="C747" s="833" t="s">
        <v>1453</v>
      </c>
      <c r="D747" s="834" t="s">
        <v>2302</v>
      </c>
      <c r="E747" s="835" t="s">
        <v>1464</v>
      </c>
      <c r="F747" s="833" t="s">
        <v>1449</v>
      </c>
      <c r="G747" s="833" t="s">
        <v>1625</v>
      </c>
      <c r="H747" s="833" t="s">
        <v>574</v>
      </c>
      <c r="I747" s="833" t="s">
        <v>1726</v>
      </c>
      <c r="J747" s="833" t="s">
        <v>833</v>
      </c>
      <c r="K747" s="833" t="s">
        <v>1727</v>
      </c>
      <c r="L747" s="836">
        <v>0</v>
      </c>
      <c r="M747" s="836">
        <v>0</v>
      </c>
      <c r="N747" s="833">
        <v>1</v>
      </c>
      <c r="O747" s="837">
        <v>1</v>
      </c>
      <c r="P747" s="836"/>
      <c r="Q747" s="838"/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25</v>
      </c>
      <c r="B748" s="833" t="s">
        <v>1448</v>
      </c>
      <c r="C748" s="833" t="s">
        <v>1453</v>
      </c>
      <c r="D748" s="834" t="s">
        <v>2302</v>
      </c>
      <c r="E748" s="835" t="s">
        <v>1464</v>
      </c>
      <c r="F748" s="833" t="s">
        <v>1449</v>
      </c>
      <c r="G748" s="833" t="s">
        <v>1628</v>
      </c>
      <c r="H748" s="833" t="s">
        <v>574</v>
      </c>
      <c r="I748" s="833" t="s">
        <v>1629</v>
      </c>
      <c r="J748" s="833" t="s">
        <v>949</v>
      </c>
      <c r="K748" s="833" t="s">
        <v>1630</v>
      </c>
      <c r="L748" s="836">
        <v>50.32</v>
      </c>
      <c r="M748" s="836">
        <v>50.32</v>
      </c>
      <c r="N748" s="833">
        <v>1</v>
      </c>
      <c r="O748" s="837">
        <v>0.5</v>
      </c>
      <c r="P748" s="836">
        <v>50.32</v>
      </c>
      <c r="Q748" s="838">
        <v>1</v>
      </c>
      <c r="R748" s="833">
        <v>1</v>
      </c>
      <c r="S748" s="838">
        <v>1</v>
      </c>
      <c r="T748" s="837">
        <v>0.5</v>
      </c>
      <c r="U748" s="839">
        <v>1</v>
      </c>
    </row>
    <row r="749" spans="1:21" ht="14.45" customHeight="1" x14ac:dyDescent="0.2">
      <c r="A749" s="832">
        <v>25</v>
      </c>
      <c r="B749" s="833" t="s">
        <v>1448</v>
      </c>
      <c r="C749" s="833" t="s">
        <v>1453</v>
      </c>
      <c r="D749" s="834" t="s">
        <v>2302</v>
      </c>
      <c r="E749" s="835" t="s">
        <v>1464</v>
      </c>
      <c r="F749" s="833" t="s">
        <v>1449</v>
      </c>
      <c r="G749" s="833" t="s">
        <v>2063</v>
      </c>
      <c r="H749" s="833" t="s">
        <v>574</v>
      </c>
      <c r="I749" s="833" t="s">
        <v>2064</v>
      </c>
      <c r="J749" s="833" t="s">
        <v>2065</v>
      </c>
      <c r="K749" s="833" t="s">
        <v>2066</v>
      </c>
      <c r="L749" s="836">
        <v>198.61</v>
      </c>
      <c r="M749" s="836">
        <v>198.61</v>
      </c>
      <c r="N749" s="833">
        <v>1</v>
      </c>
      <c r="O749" s="837">
        <v>0.5</v>
      </c>
      <c r="P749" s="836">
        <v>198.61</v>
      </c>
      <c r="Q749" s="838">
        <v>1</v>
      </c>
      <c r="R749" s="833">
        <v>1</v>
      </c>
      <c r="S749" s="838">
        <v>1</v>
      </c>
      <c r="T749" s="837">
        <v>0.5</v>
      </c>
      <c r="U749" s="839">
        <v>1</v>
      </c>
    </row>
    <row r="750" spans="1:21" ht="14.45" customHeight="1" x14ac:dyDescent="0.2">
      <c r="A750" s="832">
        <v>25</v>
      </c>
      <c r="B750" s="833" t="s">
        <v>1448</v>
      </c>
      <c r="C750" s="833" t="s">
        <v>1453</v>
      </c>
      <c r="D750" s="834" t="s">
        <v>2302</v>
      </c>
      <c r="E750" s="835" t="s">
        <v>1464</v>
      </c>
      <c r="F750" s="833" t="s">
        <v>1449</v>
      </c>
      <c r="G750" s="833" t="s">
        <v>1502</v>
      </c>
      <c r="H750" s="833" t="s">
        <v>611</v>
      </c>
      <c r="I750" s="833" t="s">
        <v>1298</v>
      </c>
      <c r="J750" s="833" t="s">
        <v>1016</v>
      </c>
      <c r="K750" s="833" t="s">
        <v>1299</v>
      </c>
      <c r="L750" s="836">
        <v>154.36000000000001</v>
      </c>
      <c r="M750" s="836">
        <v>21919.120000000003</v>
      </c>
      <c r="N750" s="833">
        <v>142</v>
      </c>
      <c r="O750" s="837">
        <v>123</v>
      </c>
      <c r="P750" s="836">
        <v>12503.160000000007</v>
      </c>
      <c r="Q750" s="838">
        <v>0.57042253521126784</v>
      </c>
      <c r="R750" s="833">
        <v>81</v>
      </c>
      <c r="S750" s="838">
        <v>0.57042253521126762</v>
      </c>
      <c r="T750" s="837">
        <v>67</v>
      </c>
      <c r="U750" s="839">
        <v>0.54471544715447151</v>
      </c>
    </row>
    <row r="751" spans="1:21" ht="14.45" customHeight="1" x14ac:dyDescent="0.2">
      <c r="A751" s="832">
        <v>25</v>
      </c>
      <c r="B751" s="833" t="s">
        <v>1448</v>
      </c>
      <c r="C751" s="833" t="s">
        <v>1453</v>
      </c>
      <c r="D751" s="834" t="s">
        <v>2302</v>
      </c>
      <c r="E751" s="835" t="s">
        <v>1464</v>
      </c>
      <c r="F751" s="833" t="s">
        <v>1449</v>
      </c>
      <c r="G751" s="833" t="s">
        <v>1502</v>
      </c>
      <c r="H751" s="833" t="s">
        <v>611</v>
      </c>
      <c r="I751" s="833" t="s">
        <v>1442</v>
      </c>
      <c r="J751" s="833" t="s">
        <v>1443</v>
      </c>
      <c r="K751" s="833" t="s">
        <v>1444</v>
      </c>
      <c r="L751" s="836">
        <v>149.52000000000001</v>
      </c>
      <c r="M751" s="836">
        <v>149.52000000000001</v>
      </c>
      <c r="N751" s="833">
        <v>1</v>
      </c>
      <c r="O751" s="837">
        <v>0.5</v>
      </c>
      <c r="P751" s="836">
        <v>149.52000000000001</v>
      </c>
      <c r="Q751" s="838">
        <v>1</v>
      </c>
      <c r="R751" s="833">
        <v>1</v>
      </c>
      <c r="S751" s="838">
        <v>1</v>
      </c>
      <c r="T751" s="837">
        <v>0.5</v>
      </c>
      <c r="U751" s="839">
        <v>1</v>
      </c>
    </row>
    <row r="752" spans="1:21" ht="14.45" customHeight="1" x14ac:dyDescent="0.2">
      <c r="A752" s="832">
        <v>25</v>
      </c>
      <c r="B752" s="833" t="s">
        <v>1448</v>
      </c>
      <c r="C752" s="833" t="s">
        <v>1453</v>
      </c>
      <c r="D752" s="834" t="s">
        <v>2302</v>
      </c>
      <c r="E752" s="835" t="s">
        <v>1464</v>
      </c>
      <c r="F752" s="833" t="s">
        <v>1449</v>
      </c>
      <c r="G752" s="833" t="s">
        <v>1502</v>
      </c>
      <c r="H752" s="833" t="s">
        <v>574</v>
      </c>
      <c r="I752" s="833" t="s">
        <v>1834</v>
      </c>
      <c r="J752" s="833" t="s">
        <v>1835</v>
      </c>
      <c r="K752" s="833" t="s">
        <v>1836</v>
      </c>
      <c r="L752" s="836">
        <v>75.73</v>
      </c>
      <c r="M752" s="836">
        <v>151.46</v>
      </c>
      <c r="N752" s="833">
        <v>2</v>
      </c>
      <c r="O752" s="837">
        <v>1</v>
      </c>
      <c r="P752" s="836">
        <v>151.46</v>
      </c>
      <c r="Q752" s="838">
        <v>1</v>
      </c>
      <c r="R752" s="833">
        <v>2</v>
      </c>
      <c r="S752" s="838">
        <v>1</v>
      </c>
      <c r="T752" s="837">
        <v>1</v>
      </c>
      <c r="U752" s="839">
        <v>1</v>
      </c>
    </row>
    <row r="753" spans="1:21" ht="14.45" customHeight="1" x14ac:dyDescent="0.2">
      <c r="A753" s="832">
        <v>25</v>
      </c>
      <c r="B753" s="833" t="s">
        <v>1448</v>
      </c>
      <c r="C753" s="833" t="s">
        <v>1453</v>
      </c>
      <c r="D753" s="834" t="s">
        <v>2302</v>
      </c>
      <c r="E753" s="835" t="s">
        <v>1464</v>
      </c>
      <c r="F753" s="833" t="s">
        <v>1449</v>
      </c>
      <c r="G753" s="833" t="s">
        <v>1502</v>
      </c>
      <c r="H753" s="833" t="s">
        <v>574</v>
      </c>
      <c r="I753" s="833" t="s">
        <v>1796</v>
      </c>
      <c r="J753" s="833" t="s">
        <v>1016</v>
      </c>
      <c r="K753" s="833" t="s">
        <v>1299</v>
      </c>
      <c r="L753" s="836">
        <v>154.36000000000001</v>
      </c>
      <c r="M753" s="836">
        <v>308.72000000000003</v>
      </c>
      <c r="N753" s="833">
        <v>2</v>
      </c>
      <c r="O753" s="837">
        <v>1.5</v>
      </c>
      <c r="P753" s="836">
        <v>154.36000000000001</v>
      </c>
      <c r="Q753" s="838">
        <v>0.5</v>
      </c>
      <c r="R753" s="833">
        <v>1</v>
      </c>
      <c r="S753" s="838">
        <v>0.5</v>
      </c>
      <c r="T753" s="837">
        <v>0.5</v>
      </c>
      <c r="U753" s="839">
        <v>0.33333333333333331</v>
      </c>
    </row>
    <row r="754" spans="1:21" ht="14.45" customHeight="1" x14ac:dyDescent="0.2">
      <c r="A754" s="832">
        <v>25</v>
      </c>
      <c r="B754" s="833" t="s">
        <v>1448</v>
      </c>
      <c r="C754" s="833" t="s">
        <v>1453</v>
      </c>
      <c r="D754" s="834" t="s">
        <v>2302</v>
      </c>
      <c r="E754" s="835" t="s">
        <v>1464</v>
      </c>
      <c r="F754" s="833" t="s">
        <v>1449</v>
      </c>
      <c r="G754" s="833" t="s">
        <v>1502</v>
      </c>
      <c r="H754" s="833" t="s">
        <v>574</v>
      </c>
      <c r="I754" s="833" t="s">
        <v>1837</v>
      </c>
      <c r="J754" s="833" t="s">
        <v>1016</v>
      </c>
      <c r="K754" s="833" t="s">
        <v>1838</v>
      </c>
      <c r="L754" s="836">
        <v>225.06</v>
      </c>
      <c r="M754" s="836">
        <v>675.18000000000006</v>
      </c>
      <c r="N754" s="833">
        <v>3</v>
      </c>
      <c r="O754" s="837">
        <v>2.5</v>
      </c>
      <c r="P754" s="836">
        <v>450.12</v>
      </c>
      <c r="Q754" s="838">
        <v>0.66666666666666663</v>
      </c>
      <c r="R754" s="833">
        <v>2</v>
      </c>
      <c r="S754" s="838">
        <v>0.66666666666666663</v>
      </c>
      <c r="T754" s="837">
        <v>1.5</v>
      </c>
      <c r="U754" s="839">
        <v>0.6</v>
      </c>
    </row>
    <row r="755" spans="1:21" ht="14.45" customHeight="1" x14ac:dyDescent="0.2">
      <c r="A755" s="832">
        <v>25</v>
      </c>
      <c r="B755" s="833" t="s">
        <v>1448</v>
      </c>
      <c r="C755" s="833" t="s">
        <v>1453</v>
      </c>
      <c r="D755" s="834" t="s">
        <v>2302</v>
      </c>
      <c r="E755" s="835" t="s">
        <v>1464</v>
      </c>
      <c r="F755" s="833" t="s">
        <v>1449</v>
      </c>
      <c r="G755" s="833" t="s">
        <v>1502</v>
      </c>
      <c r="H755" s="833" t="s">
        <v>574</v>
      </c>
      <c r="I755" s="833" t="s">
        <v>1531</v>
      </c>
      <c r="J755" s="833" t="s">
        <v>1016</v>
      </c>
      <c r="K755" s="833" t="s">
        <v>1299</v>
      </c>
      <c r="L755" s="836">
        <v>154.36000000000001</v>
      </c>
      <c r="M755" s="836">
        <v>771.80000000000007</v>
      </c>
      <c r="N755" s="833">
        <v>5</v>
      </c>
      <c r="O755" s="837">
        <v>3.5</v>
      </c>
      <c r="P755" s="836">
        <v>308.72000000000003</v>
      </c>
      <c r="Q755" s="838">
        <v>0.4</v>
      </c>
      <c r="R755" s="833">
        <v>2</v>
      </c>
      <c r="S755" s="838">
        <v>0.4</v>
      </c>
      <c r="T755" s="837">
        <v>1.5</v>
      </c>
      <c r="U755" s="839">
        <v>0.42857142857142855</v>
      </c>
    </row>
    <row r="756" spans="1:21" ht="14.45" customHeight="1" x14ac:dyDescent="0.2">
      <c r="A756" s="832">
        <v>25</v>
      </c>
      <c r="B756" s="833" t="s">
        <v>1448</v>
      </c>
      <c r="C756" s="833" t="s">
        <v>1453</v>
      </c>
      <c r="D756" s="834" t="s">
        <v>2302</v>
      </c>
      <c r="E756" s="835" t="s">
        <v>1487</v>
      </c>
      <c r="F756" s="833" t="s">
        <v>1449</v>
      </c>
      <c r="G756" s="833" t="s">
        <v>2044</v>
      </c>
      <c r="H756" s="833" t="s">
        <v>574</v>
      </c>
      <c r="I756" s="833" t="s">
        <v>2162</v>
      </c>
      <c r="J756" s="833" t="s">
        <v>677</v>
      </c>
      <c r="K756" s="833" t="s">
        <v>2163</v>
      </c>
      <c r="L756" s="836">
        <v>236.03</v>
      </c>
      <c r="M756" s="836">
        <v>236.03</v>
      </c>
      <c r="N756" s="833">
        <v>1</v>
      </c>
      <c r="O756" s="837">
        <v>1</v>
      </c>
      <c r="P756" s="836">
        <v>236.03</v>
      </c>
      <c r="Q756" s="838">
        <v>1</v>
      </c>
      <c r="R756" s="833">
        <v>1</v>
      </c>
      <c r="S756" s="838">
        <v>1</v>
      </c>
      <c r="T756" s="837">
        <v>1</v>
      </c>
      <c r="U756" s="839">
        <v>1</v>
      </c>
    </row>
    <row r="757" spans="1:21" ht="14.45" customHeight="1" x14ac:dyDescent="0.2">
      <c r="A757" s="832">
        <v>25</v>
      </c>
      <c r="B757" s="833" t="s">
        <v>1448</v>
      </c>
      <c r="C757" s="833" t="s">
        <v>1453</v>
      </c>
      <c r="D757" s="834" t="s">
        <v>2302</v>
      </c>
      <c r="E757" s="835" t="s">
        <v>1487</v>
      </c>
      <c r="F757" s="833" t="s">
        <v>1449</v>
      </c>
      <c r="G757" s="833" t="s">
        <v>1680</v>
      </c>
      <c r="H757" s="833" t="s">
        <v>574</v>
      </c>
      <c r="I757" s="833" t="s">
        <v>1681</v>
      </c>
      <c r="J757" s="833" t="s">
        <v>1682</v>
      </c>
      <c r="K757" s="833" t="s">
        <v>1683</v>
      </c>
      <c r="L757" s="836">
        <v>121.07</v>
      </c>
      <c r="M757" s="836">
        <v>121.07</v>
      </c>
      <c r="N757" s="833">
        <v>1</v>
      </c>
      <c r="O757" s="837">
        <v>0.5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25</v>
      </c>
      <c r="B758" s="833" t="s">
        <v>1448</v>
      </c>
      <c r="C758" s="833" t="s">
        <v>1453</v>
      </c>
      <c r="D758" s="834" t="s">
        <v>2302</v>
      </c>
      <c r="E758" s="835" t="s">
        <v>1487</v>
      </c>
      <c r="F758" s="833" t="s">
        <v>1449</v>
      </c>
      <c r="G758" s="833" t="s">
        <v>1503</v>
      </c>
      <c r="H758" s="833" t="s">
        <v>574</v>
      </c>
      <c r="I758" s="833" t="s">
        <v>1504</v>
      </c>
      <c r="J758" s="833" t="s">
        <v>1505</v>
      </c>
      <c r="K758" s="833" t="s">
        <v>1506</v>
      </c>
      <c r="L758" s="836">
        <v>132.97999999999999</v>
      </c>
      <c r="M758" s="836">
        <v>132.97999999999999</v>
      </c>
      <c r="N758" s="833">
        <v>1</v>
      </c>
      <c r="O758" s="837">
        <v>0.5</v>
      </c>
      <c r="P758" s="836">
        <v>132.97999999999999</v>
      </c>
      <c r="Q758" s="838">
        <v>1</v>
      </c>
      <c r="R758" s="833">
        <v>1</v>
      </c>
      <c r="S758" s="838">
        <v>1</v>
      </c>
      <c r="T758" s="837">
        <v>0.5</v>
      </c>
      <c r="U758" s="839">
        <v>1</v>
      </c>
    </row>
    <row r="759" spans="1:21" ht="14.45" customHeight="1" x14ac:dyDescent="0.2">
      <c r="A759" s="832">
        <v>25</v>
      </c>
      <c r="B759" s="833" t="s">
        <v>1448</v>
      </c>
      <c r="C759" s="833" t="s">
        <v>1453</v>
      </c>
      <c r="D759" s="834" t="s">
        <v>2302</v>
      </c>
      <c r="E759" s="835" t="s">
        <v>1487</v>
      </c>
      <c r="F759" s="833" t="s">
        <v>1449</v>
      </c>
      <c r="G759" s="833" t="s">
        <v>1586</v>
      </c>
      <c r="H759" s="833" t="s">
        <v>574</v>
      </c>
      <c r="I759" s="833" t="s">
        <v>1587</v>
      </c>
      <c r="J759" s="833" t="s">
        <v>644</v>
      </c>
      <c r="K759" s="833" t="s">
        <v>1588</v>
      </c>
      <c r="L759" s="836">
        <v>17.62</v>
      </c>
      <c r="M759" s="836">
        <v>88.1</v>
      </c>
      <c r="N759" s="833">
        <v>5</v>
      </c>
      <c r="O759" s="837">
        <v>3</v>
      </c>
      <c r="P759" s="836">
        <v>35.24</v>
      </c>
      <c r="Q759" s="838">
        <v>0.4</v>
      </c>
      <c r="R759" s="833">
        <v>2</v>
      </c>
      <c r="S759" s="838">
        <v>0.4</v>
      </c>
      <c r="T759" s="837">
        <v>1</v>
      </c>
      <c r="U759" s="839">
        <v>0.33333333333333331</v>
      </c>
    </row>
    <row r="760" spans="1:21" ht="14.45" customHeight="1" x14ac:dyDescent="0.2">
      <c r="A760" s="832">
        <v>25</v>
      </c>
      <c r="B760" s="833" t="s">
        <v>1448</v>
      </c>
      <c r="C760" s="833" t="s">
        <v>1453</v>
      </c>
      <c r="D760" s="834" t="s">
        <v>2302</v>
      </c>
      <c r="E760" s="835" t="s">
        <v>1487</v>
      </c>
      <c r="F760" s="833" t="s">
        <v>1449</v>
      </c>
      <c r="G760" s="833" t="s">
        <v>1586</v>
      </c>
      <c r="H760" s="833" t="s">
        <v>574</v>
      </c>
      <c r="I760" s="833" t="s">
        <v>1591</v>
      </c>
      <c r="J760" s="833" t="s">
        <v>644</v>
      </c>
      <c r="K760" s="833" t="s">
        <v>1592</v>
      </c>
      <c r="L760" s="836">
        <v>17.62</v>
      </c>
      <c r="M760" s="836">
        <v>17.62</v>
      </c>
      <c r="N760" s="833">
        <v>1</v>
      </c>
      <c r="O760" s="837">
        <v>0.5</v>
      </c>
      <c r="P760" s="836">
        <v>17.62</v>
      </c>
      <c r="Q760" s="838">
        <v>1</v>
      </c>
      <c r="R760" s="833">
        <v>1</v>
      </c>
      <c r="S760" s="838">
        <v>1</v>
      </c>
      <c r="T760" s="837">
        <v>0.5</v>
      </c>
      <c r="U760" s="839">
        <v>1</v>
      </c>
    </row>
    <row r="761" spans="1:21" ht="14.45" customHeight="1" x14ac:dyDescent="0.2">
      <c r="A761" s="832">
        <v>25</v>
      </c>
      <c r="B761" s="833" t="s">
        <v>1448</v>
      </c>
      <c r="C761" s="833" t="s">
        <v>1453</v>
      </c>
      <c r="D761" s="834" t="s">
        <v>2302</v>
      </c>
      <c r="E761" s="835" t="s">
        <v>1487</v>
      </c>
      <c r="F761" s="833" t="s">
        <v>1449</v>
      </c>
      <c r="G761" s="833" t="s">
        <v>1502</v>
      </c>
      <c r="H761" s="833" t="s">
        <v>611</v>
      </c>
      <c r="I761" s="833" t="s">
        <v>1298</v>
      </c>
      <c r="J761" s="833" t="s">
        <v>1016</v>
      </c>
      <c r="K761" s="833" t="s">
        <v>1299</v>
      </c>
      <c r="L761" s="836">
        <v>154.36000000000001</v>
      </c>
      <c r="M761" s="836">
        <v>1234.8800000000001</v>
      </c>
      <c r="N761" s="833">
        <v>8</v>
      </c>
      <c r="O761" s="837">
        <v>5.5</v>
      </c>
      <c r="P761" s="836">
        <v>463.08000000000004</v>
      </c>
      <c r="Q761" s="838">
        <v>0.375</v>
      </c>
      <c r="R761" s="833">
        <v>3</v>
      </c>
      <c r="S761" s="838">
        <v>0.375</v>
      </c>
      <c r="T761" s="837">
        <v>2</v>
      </c>
      <c r="U761" s="839">
        <v>0.36363636363636365</v>
      </c>
    </row>
    <row r="762" spans="1:21" ht="14.45" customHeight="1" x14ac:dyDescent="0.2">
      <c r="A762" s="832">
        <v>25</v>
      </c>
      <c r="B762" s="833" t="s">
        <v>1448</v>
      </c>
      <c r="C762" s="833" t="s">
        <v>1453</v>
      </c>
      <c r="D762" s="834" t="s">
        <v>2302</v>
      </c>
      <c r="E762" s="835" t="s">
        <v>1473</v>
      </c>
      <c r="F762" s="833" t="s">
        <v>1449</v>
      </c>
      <c r="G762" s="833" t="s">
        <v>2157</v>
      </c>
      <c r="H762" s="833" t="s">
        <v>574</v>
      </c>
      <c r="I762" s="833" t="s">
        <v>2237</v>
      </c>
      <c r="J762" s="833" t="s">
        <v>2159</v>
      </c>
      <c r="K762" s="833" t="s">
        <v>2238</v>
      </c>
      <c r="L762" s="836">
        <v>97.96</v>
      </c>
      <c r="M762" s="836">
        <v>97.96</v>
      </c>
      <c r="N762" s="833">
        <v>1</v>
      </c>
      <c r="O762" s="837">
        <v>0.5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25</v>
      </c>
      <c r="B763" s="833" t="s">
        <v>1448</v>
      </c>
      <c r="C763" s="833" t="s">
        <v>1453</v>
      </c>
      <c r="D763" s="834" t="s">
        <v>2302</v>
      </c>
      <c r="E763" s="835" t="s">
        <v>1473</v>
      </c>
      <c r="F763" s="833" t="s">
        <v>1449</v>
      </c>
      <c r="G763" s="833" t="s">
        <v>1503</v>
      </c>
      <c r="H763" s="833" t="s">
        <v>574</v>
      </c>
      <c r="I763" s="833" t="s">
        <v>1504</v>
      </c>
      <c r="J763" s="833" t="s">
        <v>1505</v>
      </c>
      <c r="K763" s="833" t="s">
        <v>1506</v>
      </c>
      <c r="L763" s="836">
        <v>132.97999999999999</v>
      </c>
      <c r="M763" s="836">
        <v>132.97999999999999</v>
      </c>
      <c r="N763" s="833">
        <v>1</v>
      </c>
      <c r="O763" s="837">
        <v>0.5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25</v>
      </c>
      <c r="B764" s="833" t="s">
        <v>1448</v>
      </c>
      <c r="C764" s="833" t="s">
        <v>1453</v>
      </c>
      <c r="D764" s="834" t="s">
        <v>2302</v>
      </c>
      <c r="E764" s="835" t="s">
        <v>1473</v>
      </c>
      <c r="F764" s="833" t="s">
        <v>1449</v>
      </c>
      <c r="G764" s="833" t="s">
        <v>1578</v>
      </c>
      <c r="H764" s="833" t="s">
        <v>574</v>
      </c>
      <c r="I764" s="833" t="s">
        <v>1579</v>
      </c>
      <c r="J764" s="833" t="s">
        <v>1052</v>
      </c>
      <c r="K764" s="833" t="s">
        <v>1580</v>
      </c>
      <c r="L764" s="836">
        <v>34.19</v>
      </c>
      <c r="M764" s="836">
        <v>34.19</v>
      </c>
      <c r="N764" s="833">
        <v>1</v>
      </c>
      <c r="O764" s="837">
        <v>0.5</v>
      </c>
      <c r="P764" s="836">
        <v>34.19</v>
      </c>
      <c r="Q764" s="838">
        <v>1</v>
      </c>
      <c r="R764" s="833">
        <v>1</v>
      </c>
      <c r="S764" s="838">
        <v>1</v>
      </c>
      <c r="T764" s="837">
        <v>0.5</v>
      </c>
      <c r="U764" s="839">
        <v>1</v>
      </c>
    </row>
    <row r="765" spans="1:21" ht="14.45" customHeight="1" x14ac:dyDescent="0.2">
      <c r="A765" s="832">
        <v>25</v>
      </c>
      <c r="B765" s="833" t="s">
        <v>1448</v>
      </c>
      <c r="C765" s="833" t="s">
        <v>1453</v>
      </c>
      <c r="D765" s="834" t="s">
        <v>2302</v>
      </c>
      <c r="E765" s="835" t="s">
        <v>1473</v>
      </c>
      <c r="F765" s="833" t="s">
        <v>1449</v>
      </c>
      <c r="G765" s="833" t="s">
        <v>1581</v>
      </c>
      <c r="H765" s="833" t="s">
        <v>611</v>
      </c>
      <c r="I765" s="833" t="s">
        <v>1414</v>
      </c>
      <c r="J765" s="833" t="s">
        <v>1415</v>
      </c>
      <c r="K765" s="833" t="s">
        <v>1416</v>
      </c>
      <c r="L765" s="836">
        <v>141.25</v>
      </c>
      <c r="M765" s="836">
        <v>282.5</v>
      </c>
      <c r="N765" s="833">
        <v>2</v>
      </c>
      <c r="O765" s="837">
        <v>1.5</v>
      </c>
      <c r="P765" s="836">
        <v>141.25</v>
      </c>
      <c r="Q765" s="838">
        <v>0.5</v>
      </c>
      <c r="R765" s="833">
        <v>1</v>
      </c>
      <c r="S765" s="838">
        <v>0.5</v>
      </c>
      <c r="T765" s="837">
        <v>1</v>
      </c>
      <c r="U765" s="839">
        <v>0.66666666666666663</v>
      </c>
    </row>
    <row r="766" spans="1:21" ht="14.45" customHeight="1" x14ac:dyDescent="0.2">
      <c r="A766" s="832">
        <v>25</v>
      </c>
      <c r="B766" s="833" t="s">
        <v>1448</v>
      </c>
      <c r="C766" s="833" t="s">
        <v>1453</v>
      </c>
      <c r="D766" s="834" t="s">
        <v>2302</v>
      </c>
      <c r="E766" s="835" t="s">
        <v>1473</v>
      </c>
      <c r="F766" s="833" t="s">
        <v>1449</v>
      </c>
      <c r="G766" s="833" t="s">
        <v>1586</v>
      </c>
      <c r="H766" s="833" t="s">
        <v>574</v>
      </c>
      <c r="I766" s="833" t="s">
        <v>1587</v>
      </c>
      <c r="J766" s="833" t="s">
        <v>644</v>
      </c>
      <c r="K766" s="833" t="s">
        <v>1588</v>
      </c>
      <c r="L766" s="836">
        <v>17.62</v>
      </c>
      <c r="M766" s="836">
        <v>17.62</v>
      </c>
      <c r="N766" s="833">
        <v>1</v>
      </c>
      <c r="O766" s="837">
        <v>1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5" customHeight="1" x14ac:dyDescent="0.2">
      <c r="A767" s="832">
        <v>25</v>
      </c>
      <c r="B767" s="833" t="s">
        <v>1448</v>
      </c>
      <c r="C767" s="833" t="s">
        <v>1453</v>
      </c>
      <c r="D767" s="834" t="s">
        <v>2302</v>
      </c>
      <c r="E767" s="835" t="s">
        <v>1473</v>
      </c>
      <c r="F767" s="833" t="s">
        <v>1449</v>
      </c>
      <c r="G767" s="833" t="s">
        <v>1502</v>
      </c>
      <c r="H767" s="833" t="s">
        <v>611</v>
      </c>
      <c r="I767" s="833" t="s">
        <v>1298</v>
      </c>
      <c r="J767" s="833" t="s">
        <v>1016</v>
      </c>
      <c r="K767" s="833" t="s">
        <v>1299</v>
      </c>
      <c r="L767" s="836">
        <v>154.36000000000001</v>
      </c>
      <c r="M767" s="836">
        <v>1080.52</v>
      </c>
      <c r="N767" s="833">
        <v>7</v>
      </c>
      <c r="O767" s="837">
        <v>6.5</v>
      </c>
      <c r="P767" s="836">
        <v>463.08000000000004</v>
      </c>
      <c r="Q767" s="838">
        <v>0.4285714285714286</v>
      </c>
      <c r="R767" s="833">
        <v>3</v>
      </c>
      <c r="S767" s="838">
        <v>0.42857142857142855</v>
      </c>
      <c r="T767" s="837">
        <v>2.5</v>
      </c>
      <c r="U767" s="839">
        <v>0.38461538461538464</v>
      </c>
    </row>
    <row r="768" spans="1:21" ht="14.45" customHeight="1" x14ac:dyDescent="0.2">
      <c r="A768" s="832">
        <v>25</v>
      </c>
      <c r="B768" s="833" t="s">
        <v>1448</v>
      </c>
      <c r="C768" s="833" t="s">
        <v>1453</v>
      </c>
      <c r="D768" s="834" t="s">
        <v>2302</v>
      </c>
      <c r="E768" s="835" t="s">
        <v>1473</v>
      </c>
      <c r="F768" s="833" t="s">
        <v>1449</v>
      </c>
      <c r="G768" s="833" t="s">
        <v>1631</v>
      </c>
      <c r="H768" s="833" t="s">
        <v>574</v>
      </c>
      <c r="I768" s="833" t="s">
        <v>1632</v>
      </c>
      <c r="J768" s="833" t="s">
        <v>822</v>
      </c>
      <c r="K768" s="833" t="s">
        <v>823</v>
      </c>
      <c r="L768" s="836">
        <v>107.27</v>
      </c>
      <c r="M768" s="836">
        <v>107.27</v>
      </c>
      <c r="N768" s="833">
        <v>1</v>
      </c>
      <c r="O768" s="837">
        <v>0.5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5" customHeight="1" x14ac:dyDescent="0.2">
      <c r="A769" s="832">
        <v>25</v>
      </c>
      <c r="B769" s="833" t="s">
        <v>1448</v>
      </c>
      <c r="C769" s="833" t="s">
        <v>1453</v>
      </c>
      <c r="D769" s="834" t="s">
        <v>2302</v>
      </c>
      <c r="E769" s="835" t="s">
        <v>1469</v>
      </c>
      <c r="F769" s="833" t="s">
        <v>1449</v>
      </c>
      <c r="G769" s="833" t="s">
        <v>1586</v>
      </c>
      <c r="H769" s="833" t="s">
        <v>574</v>
      </c>
      <c r="I769" s="833" t="s">
        <v>1587</v>
      </c>
      <c r="J769" s="833" t="s">
        <v>644</v>
      </c>
      <c r="K769" s="833" t="s">
        <v>1588</v>
      </c>
      <c r="L769" s="836">
        <v>17.62</v>
      </c>
      <c r="M769" s="836">
        <v>17.62</v>
      </c>
      <c r="N769" s="833">
        <v>1</v>
      </c>
      <c r="O769" s="837">
        <v>1</v>
      </c>
      <c r="P769" s="836">
        <v>17.62</v>
      </c>
      <c r="Q769" s="838">
        <v>1</v>
      </c>
      <c r="R769" s="833">
        <v>1</v>
      </c>
      <c r="S769" s="838">
        <v>1</v>
      </c>
      <c r="T769" s="837">
        <v>1</v>
      </c>
      <c r="U769" s="839">
        <v>1</v>
      </c>
    </row>
    <row r="770" spans="1:21" ht="14.45" customHeight="1" x14ac:dyDescent="0.2">
      <c r="A770" s="832">
        <v>25</v>
      </c>
      <c r="B770" s="833" t="s">
        <v>1448</v>
      </c>
      <c r="C770" s="833" t="s">
        <v>1453</v>
      </c>
      <c r="D770" s="834" t="s">
        <v>2302</v>
      </c>
      <c r="E770" s="835" t="s">
        <v>1497</v>
      </c>
      <c r="F770" s="833" t="s">
        <v>1449</v>
      </c>
      <c r="G770" s="833" t="s">
        <v>1658</v>
      </c>
      <c r="H770" s="833" t="s">
        <v>574</v>
      </c>
      <c r="I770" s="833" t="s">
        <v>1664</v>
      </c>
      <c r="J770" s="833" t="s">
        <v>1665</v>
      </c>
      <c r="K770" s="833" t="s">
        <v>1666</v>
      </c>
      <c r="L770" s="836">
        <v>23.49</v>
      </c>
      <c r="M770" s="836">
        <v>23.49</v>
      </c>
      <c r="N770" s="833">
        <v>1</v>
      </c>
      <c r="O770" s="837">
        <v>1</v>
      </c>
      <c r="P770" s="836">
        <v>23.49</v>
      </c>
      <c r="Q770" s="838">
        <v>1</v>
      </c>
      <c r="R770" s="833">
        <v>1</v>
      </c>
      <c r="S770" s="838">
        <v>1</v>
      </c>
      <c r="T770" s="837">
        <v>1</v>
      </c>
      <c r="U770" s="839">
        <v>1</v>
      </c>
    </row>
    <row r="771" spans="1:21" ht="14.45" customHeight="1" x14ac:dyDescent="0.2">
      <c r="A771" s="832">
        <v>25</v>
      </c>
      <c r="B771" s="833" t="s">
        <v>1448</v>
      </c>
      <c r="C771" s="833" t="s">
        <v>1453</v>
      </c>
      <c r="D771" s="834" t="s">
        <v>2302</v>
      </c>
      <c r="E771" s="835" t="s">
        <v>1497</v>
      </c>
      <c r="F771" s="833" t="s">
        <v>1449</v>
      </c>
      <c r="G771" s="833" t="s">
        <v>1503</v>
      </c>
      <c r="H771" s="833" t="s">
        <v>574</v>
      </c>
      <c r="I771" s="833" t="s">
        <v>1504</v>
      </c>
      <c r="J771" s="833" t="s">
        <v>1505</v>
      </c>
      <c r="K771" s="833" t="s">
        <v>1506</v>
      </c>
      <c r="L771" s="836">
        <v>132.97999999999999</v>
      </c>
      <c r="M771" s="836">
        <v>132.97999999999999</v>
      </c>
      <c r="N771" s="833">
        <v>1</v>
      </c>
      <c r="O771" s="837">
        <v>1</v>
      </c>
      <c r="P771" s="836">
        <v>132.97999999999999</v>
      </c>
      <c r="Q771" s="838">
        <v>1</v>
      </c>
      <c r="R771" s="833">
        <v>1</v>
      </c>
      <c r="S771" s="838">
        <v>1</v>
      </c>
      <c r="T771" s="837">
        <v>1</v>
      </c>
      <c r="U771" s="839">
        <v>1</v>
      </c>
    </row>
    <row r="772" spans="1:21" ht="14.45" customHeight="1" x14ac:dyDescent="0.2">
      <c r="A772" s="832">
        <v>25</v>
      </c>
      <c r="B772" s="833" t="s">
        <v>1448</v>
      </c>
      <c r="C772" s="833" t="s">
        <v>1453</v>
      </c>
      <c r="D772" s="834" t="s">
        <v>2302</v>
      </c>
      <c r="E772" s="835" t="s">
        <v>1497</v>
      </c>
      <c r="F772" s="833" t="s">
        <v>1449</v>
      </c>
      <c r="G772" s="833" t="s">
        <v>1574</v>
      </c>
      <c r="H772" s="833" t="s">
        <v>574</v>
      </c>
      <c r="I772" s="833" t="s">
        <v>1575</v>
      </c>
      <c r="J772" s="833" t="s">
        <v>1576</v>
      </c>
      <c r="K772" s="833" t="s">
        <v>1577</v>
      </c>
      <c r="L772" s="836">
        <v>53.57</v>
      </c>
      <c r="M772" s="836">
        <v>53.57</v>
      </c>
      <c r="N772" s="833">
        <v>1</v>
      </c>
      <c r="O772" s="837">
        <v>1</v>
      </c>
      <c r="P772" s="836"/>
      <c r="Q772" s="838">
        <v>0</v>
      </c>
      <c r="R772" s="833"/>
      <c r="S772" s="838">
        <v>0</v>
      </c>
      <c r="T772" s="837"/>
      <c r="U772" s="839">
        <v>0</v>
      </c>
    </row>
    <row r="773" spans="1:21" ht="14.45" customHeight="1" x14ac:dyDescent="0.2">
      <c r="A773" s="832">
        <v>25</v>
      </c>
      <c r="B773" s="833" t="s">
        <v>1448</v>
      </c>
      <c r="C773" s="833" t="s">
        <v>1453</v>
      </c>
      <c r="D773" s="834" t="s">
        <v>2302</v>
      </c>
      <c r="E773" s="835" t="s">
        <v>1497</v>
      </c>
      <c r="F773" s="833" t="s">
        <v>1449</v>
      </c>
      <c r="G773" s="833" t="s">
        <v>1578</v>
      </c>
      <c r="H773" s="833" t="s">
        <v>574</v>
      </c>
      <c r="I773" s="833" t="s">
        <v>1579</v>
      </c>
      <c r="J773" s="833" t="s">
        <v>1052</v>
      </c>
      <c r="K773" s="833" t="s">
        <v>1580</v>
      </c>
      <c r="L773" s="836">
        <v>34.19</v>
      </c>
      <c r="M773" s="836">
        <v>68.38</v>
      </c>
      <c r="N773" s="833">
        <v>2</v>
      </c>
      <c r="O773" s="837">
        <v>1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25</v>
      </c>
      <c r="B774" s="833" t="s">
        <v>1448</v>
      </c>
      <c r="C774" s="833" t="s">
        <v>1453</v>
      </c>
      <c r="D774" s="834" t="s">
        <v>2302</v>
      </c>
      <c r="E774" s="835" t="s">
        <v>1497</v>
      </c>
      <c r="F774" s="833" t="s">
        <v>1449</v>
      </c>
      <c r="G774" s="833" t="s">
        <v>1586</v>
      </c>
      <c r="H774" s="833" t="s">
        <v>574</v>
      </c>
      <c r="I774" s="833" t="s">
        <v>1587</v>
      </c>
      <c r="J774" s="833" t="s">
        <v>644</v>
      </c>
      <c r="K774" s="833" t="s">
        <v>1588</v>
      </c>
      <c r="L774" s="836">
        <v>17.62</v>
      </c>
      <c r="M774" s="836">
        <v>70.48</v>
      </c>
      <c r="N774" s="833">
        <v>4</v>
      </c>
      <c r="O774" s="837">
        <v>3.5</v>
      </c>
      <c r="P774" s="836">
        <v>17.62</v>
      </c>
      <c r="Q774" s="838">
        <v>0.25</v>
      </c>
      <c r="R774" s="833">
        <v>1</v>
      </c>
      <c r="S774" s="838">
        <v>0.25</v>
      </c>
      <c r="T774" s="837">
        <v>1</v>
      </c>
      <c r="U774" s="839">
        <v>0.2857142857142857</v>
      </c>
    </row>
    <row r="775" spans="1:21" ht="14.45" customHeight="1" x14ac:dyDescent="0.2">
      <c r="A775" s="832">
        <v>25</v>
      </c>
      <c r="B775" s="833" t="s">
        <v>1448</v>
      </c>
      <c r="C775" s="833" t="s">
        <v>1453</v>
      </c>
      <c r="D775" s="834" t="s">
        <v>2302</v>
      </c>
      <c r="E775" s="835" t="s">
        <v>1497</v>
      </c>
      <c r="F775" s="833" t="s">
        <v>1449</v>
      </c>
      <c r="G775" s="833" t="s">
        <v>1502</v>
      </c>
      <c r="H775" s="833" t="s">
        <v>611</v>
      </c>
      <c r="I775" s="833" t="s">
        <v>1298</v>
      </c>
      <c r="J775" s="833" t="s">
        <v>1016</v>
      </c>
      <c r="K775" s="833" t="s">
        <v>1299</v>
      </c>
      <c r="L775" s="836">
        <v>154.36000000000001</v>
      </c>
      <c r="M775" s="836">
        <v>1234.8800000000001</v>
      </c>
      <c r="N775" s="833">
        <v>8</v>
      </c>
      <c r="O775" s="837">
        <v>7.5</v>
      </c>
      <c r="P775" s="836">
        <v>463.08000000000004</v>
      </c>
      <c r="Q775" s="838">
        <v>0.375</v>
      </c>
      <c r="R775" s="833">
        <v>3</v>
      </c>
      <c r="S775" s="838">
        <v>0.375</v>
      </c>
      <c r="T775" s="837">
        <v>3</v>
      </c>
      <c r="U775" s="839">
        <v>0.4</v>
      </c>
    </row>
    <row r="776" spans="1:21" ht="14.45" customHeight="1" x14ac:dyDescent="0.2">
      <c r="A776" s="832">
        <v>25</v>
      </c>
      <c r="B776" s="833" t="s">
        <v>1448</v>
      </c>
      <c r="C776" s="833" t="s">
        <v>1455</v>
      </c>
      <c r="D776" s="834" t="s">
        <v>2303</v>
      </c>
      <c r="E776" s="835" t="s">
        <v>1470</v>
      </c>
      <c r="F776" s="833" t="s">
        <v>1449</v>
      </c>
      <c r="G776" s="833" t="s">
        <v>1648</v>
      </c>
      <c r="H776" s="833" t="s">
        <v>574</v>
      </c>
      <c r="I776" s="833" t="s">
        <v>1649</v>
      </c>
      <c r="J776" s="833" t="s">
        <v>1650</v>
      </c>
      <c r="K776" s="833" t="s">
        <v>1651</v>
      </c>
      <c r="L776" s="836">
        <v>29.39</v>
      </c>
      <c r="M776" s="836">
        <v>29.39</v>
      </c>
      <c r="N776" s="833">
        <v>1</v>
      </c>
      <c r="O776" s="837">
        <v>1</v>
      </c>
      <c r="P776" s="836"/>
      <c r="Q776" s="838">
        <v>0</v>
      </c>
      <c r="R776" s="833"/>
      <c r="S776" s="838">
        <v>0</v>
      </c>
      <c r="T776" s="837"/>
      <c r="U776" s="839">
        <v>0</v>
      </c>
    </row>
    <row r="777" spans="1:21" ht="14.45" customHeight="1" x14ac:dyDescent="0.2">
      <c r="A777" s="832">
        <v>25</v>
      </c>
      <c r="B777" s="833" t="s">
        <v>1448</v>
      </c>
      <c r="C777" s="833" t="s">
        <v>1455</v>
      </c>
      <c r="D777" s="834" t="s">
        <v>2303</v>
      </c>
      <c r="E777" s="835" t="s">
        <v>1470</v>
      </c>
      <c r="F777" s="833" t="s">
        <v>1449</v>
      </c>
      <c r="G777" s="833" t="s">
        <v>1519</v>
      </c>
      <c r="H777" s="833" t="s">
        <v>574</v>
      </c>
      <c r="I777" s="833" t="s">
        <v>1520</v>
      </c>
      <c r="J777" s="833" t="s">
        <v>1054</v>
      </c>
      <c r="K777" s="833" t="s">
        <v>1521</v>
      </c>
      <c r="L777" s="836">
        <v>42.14</v>
      </c>
      <c r="M777" s="836">
        <v>42.14</v>
      </c>
      <c r="N777" s="833">
        <v>1</v>
      </c>
      <c r="O777" s="837">
        <v>1</v>
      </c>
      <c r="P777" s="836"/>
      <c r="Q777" s="838">
        <v>0</v>
      </c>
      <c r="R777" s="833"/>
      <c r="S777" s="838">
        <v>0</v>
      </c>
      <c r="T777" s="837"/>
      <c r="U777" s="839">
        <v>0</v>
      </c>
    </row>
    <row r="778" spans="1:21" ht="14.45" customHeight="1" x14ac:dyDescent="0.2">
      <c r="A778" s="832">
        <v>25</v>
      </c>
      <c r="B778" s="833" t="s">
        <v>1448</v>
      </c>
      <c r="C778" s="833" t="s">
        <v>1455</v>
      </c>
      <c r="D778" s="834" t="s">
        <v>2303</v>
      </c>
      <c r="E778" s="835" t="s">
        <v>1470</v>
      </c>
      <c r="F778" s="833" t="s">
        <v>1449</v>
      </c>
      <c r="G778" s="833" t="s">
        <v>1503</v>
      </c>
      <c r="H778" s="833" t="s">
        <v>574</v>
      </c>
      <c r="I778" s="833" t="s">
        <v>1504</v>
      </c>
      <c r="J778" s="833" t="s">
        <v>1505</v>
      </c>
      <c r="K778" s="833" t="s">
        <v>1506</v>
      </c>
      <c r="L778" s="836">
        <v>132.97999999999999</v>
      </c>
      <c r="M778" s="836">
        <v>930.86</v>
      </c>
      <c r="N778" s="833">
        <v>7</v>
      </c>
      <c r="O778" s="837">
        <v>7</v>
      </c>
      <c r="P778" s="836">
        <v>797.88</v>
      </c>
      <c r="Q778" s="838">
        <v>0.8571428571428571</v>
      </c>
      <c r="R778" s="833">
        <v>6</v>
      </c>
      <c r="S778" s="838">
        <v>0.8571428571428571</v>
      </c>
      <c r="T778" s="837">
        <v>6</v>
      </c>
      <c r="U778" s="839">
        <v>0.8571428571428571</v>
      </c>
    </row>
    <row r="779" spans="1:21" ht="14.45" customHeight="1" x14ac:dyDescent="0.2">
      <c r="A779" s="832">
        <v>25</v>
      </c>
      <c r="B779" s="833" t="s">
        <v>1448</v>
      </c>
      <c r="C779" s="833" t="s">
        <v>1455</v>
      </c>
      <c r="D779" s="834" t="s">
        <v>2303</v>
      </c>
      <c r="E779" s="835" t="s">
        <v>1470</v>
      </c>
      <c r="F779" s="833" t="s">
        <v>1449</v>
      </c>
      <c r="G779" s="833" t="s">
        <v>1586</v>
      </c>
      <c r="H779" s="833" t="s">
        <v>574</v>
      </c>
      <c r="I779" s="833" t="s">
        <v>1587</v>
      </c>
      <c r="J779" s="833" t="s">
        <v>644</v>
      </c>
      <c r="K779" s="833" t="s">
        <v>1588</v>
      </c>
      <c r="L779" s="836">
        <v>17.62</v>
      </c>
      <c r="M779" s="836">
        <v>52.86</v>
      </c>
      <c r="N779" s="833">
        <v>3</v>
      </c>
      <c r="O779" s="837">
        <v>2.5</v>
      </c>
      <c r="P779" s="836">
        <v>52.86</v>
      </c>
      <c r="Q779" s="838">
        <v>1</v>
      </c>
      <c r="R779" s="833">
        <v>3</v>
      </c>
      <c r="S779" s="838">
        <v>1</v>
      </c>
      <c r="T779" s="837">
        <v>2.5</v>
      </c>
      <c r="U779" s="839">
        <v>1</v>
      </c>
    </row>
    <row r="780" spans="1:21" ht="14.45" customHeight="1" x14ac:dyDescent="0.2">
      <c r="A780" s="832">
        <v>25</v>
      </c>
      <c r="B780" s="833" t="s">
        <v>1448</v>
      </c>
      <c r="C780" s="833" t="s">
        <v>1455</v>
      </c>
      <c r="D780" s="834" t="s">
        <v>2303</v>
      </c>
      <c r="E780" s="835" t="s">
        <v>1470</v>
      </c>
      <c r="F780" s="833" t="s">
        <v>1449</v>
      </c>
      <c r="G780" s="833" t="s">
        <v>1586</v>
      </c>
      <c r="H780" s="833" t="s">
        <v>574</v>
      </c>
      <c r="I780" s="833" t="s">
        <v>1591</v>
      </c>
      <c r="J780" s="833" t="s">
        <v>644</v>
      </c>
      <c r="K780" s="833" t="s">
        <v>1592</v>
      </c>
      <c r="L780" s="836">
        <v>17.62</v>
      </c>
      <c r="M780" s="836">
        <v>17.62</v>
      </c>
      <c r="N780" s="833">
        <v>1</v>
      </c>
      <c r="O780" s="837">
        <v>0.5</v>
      </c>
      <c r="P780" s="836">
        <v>17.62</v>
      </c>
      <c r="Q780" s="838">
        <v>1</v>
      </c>
      <c r="R780" s="833">
        <v>1</v>
      </c>
      <c r="S780" s="838">
        <v>1</v>
      </c>
      <c r="T780" s="837">
        <v>0.5</v>
      </c>
      <c r="U780" s="839">
        <v>1</v>
      </c>
    </row>
    <row r="781" spans="1:21" ht="14.45" customHeight="1" x14ac:dyDescent="0.2">
      <c r="A781" s="832">
        <v>25</v>
      </c>
      <c r="B781" s="833" t="s">
        <v>1448</v>
      </c>
      <c r="C781" s="833" t="s">
        <v>1455</v>
      </c>
      <c r="D781" s="834" t="s">
        <v>2303</v>
      </c>
      <c r="E781" s="835" t="s">
        <v>1470</v>
      </c>
      <c r="F781" s="833" t="s">
        <v>1449</v>
      </c>
      <c r="G781" s="833" t="s">
        <v>1586</v>
      </c>
      <c r="H781" s="833" t="s">
        <v>574</v>
      </c>
      <c r="I781" s="833" t="s">
        <v>2239</v>
      </c>
      <c r="J781" s="833" t="s">
        <v>2240</v>
      </c>
      <c r="K781" s="833" t="s">
        <v>2241</v>
      </c>
      <c r="L781" s="836">
        <v>7.05</v>
      </c>
      <c r="M781" s="836">
        <v>7.05</v>
      </c>
      <c r="N781" s="833">
        <v>1</v>
      </c>
      <c r="O781" s="837">
        <v>1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5" customHeight="1" x14ac:dyDescent="0.2">
      <c r="A782" s="832">
        <v>25</v>
      </c>
      <c r="B782" s="833" t="s">
        <v>1448</v>
      </c>
      <c r="C782" s="833" t="s">
        <v>1455</v>
      </c>
      <c r="D782" s="834" t="s">
        <v>2303</v>
      </c>
      <c r="E782" s="835" t="s">
        <v>1470</v>
      </c>
      <c r="F782" s="833" t="s">
        <v>1449</v>
      </c>
      <c r="G782" s="833" t="s">
        <v>1502</v>
      </c>
      <c r="H782" s="833" t="s">
        <v>611</v>
      </c>
      <c r="I782" s="833" t="s">
        <v>1298</v>
      </c>
      <c r="J782" s="833" t="s">
        <v>1016</v>
      </c>
      <c r="K782" s="833" t="s">
        <v>1299</v>
      </c>
      <c r="L782" s="836">
        <v>154.36000000000001</v>
      </c>
      <c r="M782" s="836">
        <v>3395.920000000001</v>
      </c>
      <c r="N782" s="833">
        <v>22</v>
      </c>
      <c r="O782" s="837">
        <v>20</v>
      </c>
      <c r="P782" s="836">
        <v>2161.0400000000009</v>
      </c>
      <c r="Q782" s="838">
        <v>0.63636363636363646</v>
      </c>
      <c r="R782" s="833">
        <v>14</v>
      </c>
      <c r="S782" s="838">
        <v>0.63636363636363635</v>
      </c>
      <c r="T782" s="837">
        <v>12</v>
      </c>
      <c r="U782" s="839">
        <v>0.6</v>
      </c>
    </row>
    <row r="783" spans="1:21" ht="14.45" customHeight="1" x14ac:dyDescent="0.2">
      <c r="A783" s="832">
        <v>25</v>
      </c>
      <c r="B783" s="833" t="s">
        <v>1448</v>
      </c>
      <c r="C783" s="833" t="s">
        <v>1455</v>
      </c>
      <c r="D783" s="834" t="s">
        <v>2303</v>
      </c>
      <c r="E783" s="835" t="s">
        <v>1470</v>
      </c>
      <c r="F783" s="833" t="s">
        <v>1449</v>
      </c>
      <c r="G783" s="833" t="s">
        <v>1502</v>
      </c>
      <c r="H783" s="833" t="s">
        <v>574</v>
      </c>
      <c r="I783" s="833" t="s">
        <v>1837</v>
      </c>
      <c r="J783" s="833" t="s">
        <v>1016</v>
      </c>
      <c r="K783" s="833" t="s">
        <v>1838</v>
      </c>
      <c r="L783" s="836">
        <v>225.06</v>
      </c>
      <c r="M783" s="836">
        <v>675.18000000000006</v>
      </c>
      <c r="N783" s="833">
        <v>3</v>
      </c>
      <c r="O783" s="837">
        <v>3</v>
      </c>
      <c r="P783" s="836">
        <v>225.06</v>
      </c>
      <c r="Q783" s="838">
        <v>0.33333333333333331</v>
      </c>
      <c r="R783" s="833">
        <v>1</v>
      </c>
      <c r="S783" s="838">
        <v>0.33333333333333331</v>
      </c>
      <c r="T783" s="837">
        <v>1</v>
      </c>
      <c r="U783" s="839">
        <v>0.33333333333333331</v>
      </c>
    </row>
    <row r="784" spans="1:21" ht="14.45" customHeight="1" x14ac:dyDescent="0.2">
      <c r="A784" s="832">
        <v>25</v>
      </c>
      <c r="B784" s="833" t="s">
        <v>1448</v>
      </c>
      <c r="C784" s="833" t="s">
        <v>1455</v>
      </c>
      <c r="D784" s="834" t="s">
        <v>2303</v>
      </c>
      <c r="E784" s="835" t="s">
        <v>1471</v>
      </c>
      <c r="F784" s="833" t="s">
        <v>1449</v>
      </c>
      <c r="G784" s="833" t="s">
        <v>1586</v>
      </c>
      <c r="H784" s="833" t="s">
        <v>574</v>
      </c>
      <c r="I784" s="833" t="s">
        <v>1587</v>
      </c>
      <c r="J784" s="833" t="s">
        <v>644</v>
      </c>
      <c r="K784" s="833" t="s">
        <v>1588</v>
      </c>
      <c r="L784" s="836">
        <v>17.62</v>
      </c>
      <c r="M784" s="836">
        <v>17.62</v>
      </c>
      <c r="N784" s="833">
        <v>1</v>
      </c>
      <c r="O784" s="837">
        <v>1</v>
      </c>
      <c r="P784" s="836">
        <v>17.62</v>
      </c>
      <c r="Q784" s="838">
        <v>1</v>
      </c>
      <c r="R784" s="833">
        <v>1</v>
      </c>
      <c r="S784" s="838">
        <v>1</v>
      </c>
      <c r="T784" s="837">
        <v>1</v>
      </c>
      <c r="U784" s="839">
        <v>1</v>
      </c>
    </row>
    <row r="785" spans="1:21" ht="14.45" customHeight="1" x14ac:dyDescent="0.2">
      <c r="A785" s="832">
        <v>25</v>
      </c>
      <c r="B785" s="833" t="s">
        <v>1448</v>
      </c>
      <c r="C785" s="833" t="s">
        <v>1455</v>
      </c>
      <c r="D785" s="834" t="s">
        <v>2303</v>
      </c>
      <c r="E785" s="835" t="s">
        <v>1471</v>
      </c>
      <c r="F785" s="833" t="s">
        <v>1449</v>
      </c>
      <c r="G785" s="833" t="s">
        <v>1502</v>
      </c>
      <c r="H785" s="833" t="s">
        <v>611</v>
      </c>
      <c r="I785" s="833" t="s">
        <v>1298</v>
      </c>
      <c r="J785" s="833" t="s">
        <v>1016</v>
      </c>
      <c r="K785" s="833" t="s">
        <v>1299</v>
      </c>
      <c r="L785" s="836">
        <v>154.36000000000001</v>
      </c>
      <c r="M785" s="836">
        <v>926.16000000000008</v>
      </c>
      <c r="N785" s="833">
        <v>6</v>
      </c>
      <c r="O785" s="837">
        <v>6</v>
      </c>
      <c r="P785" s="836">
        <v>308.72000000000003</v>
      </c>
      <c r="Q785" s="838">
        <v>0.33333333333333331</v>
      </c>
      <c r="R785" s="833">
        <v>2</v>
      </c>
      <c r="S785" s="838">
        <v>0.33333333333333331</v>
      </c>
      <c r="T785" s="837">
        <v>2</v>
      </c>
      <c r="U785" s="839">
        <v>0.33333333333333331</v>
      </c>
    </row>
    <row r="786" spans="1:21" ht="14.45" customHeight="1" x14ac:dyDescent="0.2">
      <c r="A786" s="832">
        <v>25</v>
      </c>
      <c r="B786" s="833" t="s">
        <v>1448</v>
      </c>
      <c r="C786" s="833" t="s">
        <v>1455</v>
      </c>
      <c r="D786" s="834" t="s">
        <v>2303</v>
      </c>
      <c r="E786" s="835" t="s">
        <v>1472</v>
      </c>
      <c r="F786" s="833" t="s">
        <v>1449</v>
      </c>
      <c r="G786" s="833" t="s">
        <v>1511</v>
      </c>
      <c r="H786" s="833" t="s">
        <v>574</v>
      </c>
      <c r="I786" s="833" t="s">
        <v>1512</v>
      </c>
      <c r="J786" s="833" t="s">
        <v>1305</v>
      </c>
      <c r="K786" s="833" t="s">
        <v>1513</v>
      </c>
      <c r="L786" s="836">
        <v>272.83</v>
      </c>
      <c r="M786" s="836">
        <v>272.83</v>
      </c>
      <c r="N786" s="833">
        <v>1</v>
      </c>
      <c r="O786" s="837">
        <v>0.5</v>
      </c>
      <c r="P786" s="836">
        <v>272.83</v>
      </c>
      <c r="Q786" s="838">
        <v>1</v>
      </c>
      <c r="R786" s="833">
        <v>1</v>
      </c>
      <c r="S786" s="838">
        <v>1</v>
      </c>
      <c r="T786" s="837">
        <v>0.5</v>
      </c>
      <c r="U786" s="839">
        <v>1</v>
      </c>
    </row>
    <row r="787" spans="1:21" ht="14.45" customHeight="1" x14ac:dyDescent="0.2">
      <c r="A787" s="832">
        <v>25</v>
      </c>
      <c r="B787" s="833" t="s">
        <v>1448</v>
      </c>
      <c r="C787" s="833" t="s">
        <v>1455</v>
      </c>
      <c r="D787" s="834" t="s">
        <v>2303</v>
      </c>
      <c r="E787" s="835" t="s">
        <v>1472</v>
      </c>
      <c r="F787" s="833" t="s">
        <v>1449</v>
      </c>
      <c r="G787" s="833" t="s">
        <v>1503</v>
      </c>
      <c r="H787" s="833" t="s">
        <v>574</v>
      </c>
      <c r="I787" s="833" t="s">
        <v>1504</v>
      </c>
      <c r="J787" s="833" t="s">
        <v>1505</v>
      </c>
      <c r="K787" s="833" t="s">
        <v>1506</v>
      </c>
      <c r="L787" s="836">
        <v>132.97999999999999</v>
      </c>
      <c r="M787" s="836">
        <v>265.95999999999998</v>
      </c>
      <c r="N787" s="833">
        <v>2</v>
      </c>
      <c r="O787" s="837">
        <v>1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5" customHeight="1" x14ac:dyDescent="0.2">
      <c r="A788" s="832">
        <v>25</v>
      </c>
      <c r="B788" s="833" t="s">
        <v>1448</v>
      </c>
      <c r="C788" s="833" t="s">
        <v>1455</v>
      </c>
      <c r="D788" s="834" t="s">
        <v>2303</v>
      </c>
      <c r="E788" s="835" t="s">
        <v>1472</v>
      </c>
      <c r="F788" s="833" t="s">
        <v>1449</v>
      </c>
      <c r="G788" s="833" t="s">
        <v>1581</v>
      </c>
      <c r="H788" s="833" t="s">
        <v>611</v>
      </c>
      <c r="I788" s="833" t="s">
        <v>1414</v>
      </c>
      <c r="J788" s="833" t="s">
        <v>1415</v>
      </c>
      <c r="K788" s="833" t="s">
        <v>1416</v>
      </c>
      <c r="L788" s="836">
        <v>141.25</v>
      </c>
      <c r="M788" s="836">
        <v>141.25</v>
      </c>
      <c r="N788" s="833">
        <v>1</v>
      </c>
      <c r="O788" s="837">
        <v>1</v>
      </c>
      <c r="P788" s="836"/>
      <c r="Q788" s="838">
        <v>0</v>
      </c>
      <c r="R788" s="833"/>
      <c r="S788" s="838">
        <v>0</v>
      </c>
      <c r="T788" s="837"/>
      <c r="U788" s="839">
        <v>0</v>
      </c>
    </row>
    <row r="789" spans="1:21" ht="14.45" customHeight="1" x14ac:dyDescent="0.2">
      <c r="A789" s="832">
        <v>25</v>
      </c>
      <c r="B789" s="833" t="s">
        <v>1448</v>
      </c>
      <c r="C789" s="833" t="s">
        <v>1455</v>
      </c>
      <c r="D789" s="834" t="s">
        <v>2303</v>
      </c>
      <c r="E789" s="835" t="s">
        <v>1472</v>
      </c>
      <c r="F789" s="833" t="s">
        <v>1449</v>
      </c>
      <c r="G789" s="833" t="s">
        <v>1586</v>
      </c>
      <c r="H789" s="833" t="s">
        <v>574</v>
      </c>
      <c r="I789" s="833" t="s">
        <v>1589</v>
      </c>
      <c r="J789" s="833" t="s">
        <v>644</v>
      </c>
      <c r="K789" s="833" t="s">
        <v>1590</v>
      </c>
      <c r="L789" s="836">
        <v>35.25</v>
      </c>
      <c r="M789" s="836">
        <v>35.25</v>
      </c>
      <c r="N789" s="833">
        <v>1</v>
      </c>
      <c r="O789" s="837">
        <v>0.5</v>
      </c>
      <c r="P789" s="836">
        <v>35.25</v>
      </c>
      <c r="Q789" s="838">
        <v>1</v>
      </c>
      <c r="R789" s="833">
        <v>1</v>
      </c>
      <c r="S789" s="838">
        <v>1</v>
      </c>
      <c r="T789" s="837">
        <v>0.5</v>
      </c>
      <c r="U789" s="839">
        <v>1</v>
      </c>
    </row>
    <row r="790" spans="1:21" ht="14.45" customHeight="1" x14ac:dyDescent="0.2">
      <c r="A790" s="832">
        <v>25</v>
      </c>
      <c r="B790" s="833" t="s">
        <v>1448</v>
      </c>
      <c r="C790" s="833" t="s">
        <v>1455</v>
      </c>
      <c r="D790" s="834" t="s">
        <v>2303</v>
      </c>
      <c r="E790" s="835" t="s">
        <v>1472</v>
      </c>
      <c r="F790" s="833" t="s">
        <v>1449</v>
      </c>
      <c r="G790" s="833" t="s">
        <v>1586</v>
      </c>
      <c r="H790" s="833" t="s">
        <v>574</v>
      </c>
      <c r="I790" s="833" t="s">
        <v>1810</v>
      </c>
      <c r="J790" s="833" t="s">
        <v>847</v>
      </c>
      <c r="K790" s="833" t="s">
        <v>1811</v>
      </c>
      <c r="L790" s="836">
        <v>35.25</v>
      </c>
      <c r="M790" s="836">
        <v>35.25</v>
      </c>
      <c r="N790" s="833">
        <v>1</v>
      </c>
      <c r="O790" s="837">
        <v>0.5</v>
      </c>
      <c r="P790" s="836"/>
      <c r="Q790" s="838">
        <v>0</v>
      </c>
      <c r="R790" s="833"/>
      <c r="S790" s="838">
        <v>0</v>
      </c>
      <c r="T790" s="837"/>
      <c r="U790" s="839">
        <v>0</v>
      </c>
    </row>
    <row r="791" spans="1:21" ht="14.45" customHeight="1" x14ac:dyDescent="0.2">
      <c r="A791" s="832">
        <v>25</v>
      </c>
      <c r="B791" s="833" t="s">
        <v>1448</v>
      </c>
      <c r="C791" s="833" t="s">
        <v>1455</v>
      </c>
      <c r="D791" s="834" t="s">
        <v>2303</v>
      </c>
      <c r="E791" s="835" t="s">
        <v>1472</v>
      </c>
      <c r="F791" s="833" t="s">
        <v>1449</v>
      </c>
      <c r="G791" s="833" t="s">
        <v>1709</v>
      </c>
      <c r="H791" s="833" t="s">
        <v>574</v>
      </c>
      <c r="I791" s="833" t="s">
        <v>1710</v>
      </c>
      <c r="J791" s="833" t="s">
        <v>625</v>
      </c>
      <c r="K791" s="833" t="s">
        <v>1711</v>
      </c>
      <c r="L791" s="836">
        <v>108.44</v>
      </c>
      <c r="M791" s="836">
        <v>108.44</v>
      </c>
      <c r="N791" s="833">
        <v>1</v>
      </c>
      <c r="O791" s="837">
        <v>0.5</v>
      </c>
      <c r="P791" s="836">
        <v>108.44</v>
      </c>
      <c r="Q791" s="838">
        <v>1</v>
      </c>
      <c r="R791" s="833">
        <v>1</v>
      </c>
      <c r="S791" s="838">
        <v>1</v>
      </c>
      <c r="T791" s="837">
        <v>0.5</v>
      </c>
      <c r="U791" s="839">
        <v>1</v>
      </c>
    </row>
    <row r="792" spans="1:21" ht="14.45" customHeight="1" x14ac:dyDescent="0.2">
      <c r="A792" s="832">
        <v>25</v>
      </c>
      <c r="B792" s="833" t="s">
        <v>1448</v>
      </c>
      <c r="C792" s="833" t="s">
        <v>1455</v>
      </c>
      <c r="D792" s="834" t="s">
        <v>2303</v>
      </c>
      <c r="E792" s="835" t="s">
        <v>1472</v>
      </c>
      <c r="F792" s="833" t="s">
        <v>1449</v>
      </c>
      <c r="G792" s="833" t="s">
        <v>1709</v>
      </c>
      <c r="H792" s="833" t="s">
        <v>574</v>
      </c>
      <c r="I792" s="833" t="s">
        <v>1712</v>
      </c>
      <c r="J792" s="833" t="s">
        <v>625</v>
      </c>
      <c r="K792" s="833" t="s">
        <v>1713</v>
      </c>
      <c r="L792" s="836">
        <v>52.61</v>
      </c>
      <c r="M792" s="836">
        <v>52.61</v>
      </c>
      <c r="N792" s="833">
        <v>1</v>
      </c>
      <c r="O792" s="837">
        <v>1</v>
      </c>
      <c r="P792" s="836"/>
      <c r="Q792" s="838">
        <v>0</v>
      </c>
      <c r="R792" s="833"/>
      <c r="S792" s="838">
        <v>0</v>
      </c>
      <c r="T792" s="837"/>
      <c r="U792" s="839">
        <v>0</v>
      </c>
    </row>
    <row r="793" spans="1:21" ht="14.45" customHeight="1" x14ac:dyDescent="0.2">
      <c r="A793" s="832">
        <v>25</v>
      </c>
      <c r="B793" s="833" t="s">
        <v>1448</v>
      </c>
      <c r="C793" s="833" t="s">
        <v>1455</v>
      </c>
      <c r="D793" s="834" t="s">
        <v>2303</v>
      </c>
      <c r="E793" s="835" t="s">
        <v>1472</v>
      </c>
      <c r="F793" s="833" t="s">
        <v>1449</v>
      </c>
      <c r="G793" s="833" t="s">
        <v>1625</v>
      </c>
      <c r="H793" s="833" t="s">
        <v>574</v>
      </c>
      <c r="I793" s="833" t="s">
        <v>1724</v>
      </c>
      <c r="J793" s="833" t="s">
        <v>833</v>
      </c>
      <c r="K793" s="833" t="s">
        <v>1725</v>
      </c>
      <c r="L793" s="836">
        <v>0</v>
      </c>
      <c r="M793" s="836">
        <v>0</v>
      </c>
      <c r="N793" s="833">
        <v>1</v>
      </c>
      <c r="O793" s="837">
        <v>0.5</v>
      </c>
      <c r="P793" s="836">
        <v>0</v>
      </c>
      <c r="Q793" s="838"/>
      <c r="R793" s="833">
        <v>1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25</v>
      </c>
      <c r="B794" s="833" t="s">
        <v>1448</v>
      </c>
      <c r="C794" s="833" t="s">
        <v>1455</v>
      </c>
      <c r="D794" s="834" t="s">
        <v>2303</v>
      </c>
      <c r="E794" s="835" t="s">
        <v>1472</v>
      </c>
      <c r="F794" s="833" t="s">
        <v>1449</v>
      </c>
      <c r="G794" s="833" t="s">
        <v>1502</v>
      </c>
      <c r="H794" s="833" t="s">
        <v>611</v>
      </c>
      <c r="I794" s="833" t="s">
        <v>1298</v>
      </c>
      <c r="J794" s="833" t="s">
        <v>1016</v>
      </c>
      <c r="K794" s="833" t="s">
        <v>1299</v>
      </c>
      <c r="L794" s="836">
        <v>154.36000000000001</v>
      </c>
      <c r="M794" s="836">
        <v>1234.8800000000001</v>
      </c>
      <c r="N794" s="833">
        <v>8</v>
      </c>
      <c r="O794" s="837">
        <v>7</v>
      </c>
      <c r="P794" s="836">
        <v>463.08000000000004</v>
      </c>
      <c r="Q794" s="838">
        <v>0.375</v>
      </c>
      <c r="R794" s="833">
        <v>3</v>
      </c>
      <c r="S794" s="838">
        <v>0.375</v>
      </c>
      <c r="T794" s="837">
        <v>2.5</v>
      </c>
      <c r="U794" s="839">
        <v>0.35714285714285715</v>
      </c>
    </row>
    <row r="795" spans="1:21" ht="14.45" customHeight="1" x14ac:dyDescent="0.2">
      <c r="A795" s="832">
        <v>25</v>
      </c>
      <c r="B795" s="833" t="s">
        <v>1448</v>
      </c>
      <c r="C795" s="833" t="s">
        <v>1455</v>
      </c>
      <c r="D795" s="834" t="s">
        <v>2303</v>
      </c>
      <c r="E795" s="835" t="s">
        <v>1472</v>
      </c>
      <c r="F795" s="833" t="s">
        <v>1449</v>
      </c>
      <c r="G795" s="833" t="s">
        <v>1502</v>
      </c>
      <c r="H795" s="833" t="s">
        <v>574</v>
      </c>
      <c r="I795" s="833" t="s">
        <v>1531</v>
      </c>
      <c r="J795" s="833" t="s">
        <v>1016</v>
      </c>
      <c r="K795" s="833" t="s">
        <v>1299</v>
      </c>
      <c r="L795" s="836">
        <v>154.36000000000001</v>
      </c>
      <c r="M795" s="836">
        <v>154.36000000000001</v>
      </c>
      <c r="N795" s="833">
        <v>1</v>
      </c>
      <c r="O795" s="837">
        <v>0.5</v>
      </c>
      <c r="P795" s="836">
        <v>154.36000000000001</v>
      </c>
      <c r="Q795" s="838">
        <v>1</v>
      </c>
      <c r="R795" s="833">
        <v>1</v>
      </c>
      <c r="S795" s="838">
        <v>1</v>
      </c>
      <c r="T795" s="837">
        <v>0.5</v>
      </c>
      <c r="U795" s="839">
        <v>1</v>
      </c>
    </row>
    <row r="796" spans="1:21" ht="14.45" customHeight="1" x14ac:dyDescent="0.2">
      <c r="A796" s="832">
        <v>25</v>
      </c>
      <c r="B796" s="833" t="s">
        <v>1448</v>
      </c>
      <c r="C796" s="833" t="s">
        <v>1455</v>
      </c>
      <c r="D796" s="834" t="s">
        <v>2303</v>
      </c>
      <c r="E796" s="835" t="s">
        <v>1474</v>
      </c>
      <c r="F796" s="833" t="s">
        <v>1449</v>
      </c>
      <c r="G796" s="833" t="s">
        <v>1503</v>
      </c>
      <c r="H796" s="833" t="s">
        <v>574</v>
      </c>
      <c r="I796" s="833" t="s">
        <v>1504</v>
      </c>
      <c r="J796" s="833" t="s">
        <v>1505</v>
      </c>
      <c r="K796" s="833" t="s">
        <v>1506</v>
      </c>
      <c r="L796" s="836">
        <v>132.97999999999999</v>
      </c>
      <c r="M796" s="836">
        <v>265.95999999999998</v>
      </c>
      <c r="N796" s="833">
        <v>2</v>
      </c>
      <c r="O796" s="837">
        <v>1</v>
      </c>
      <c r="P796" s="836">
        <v>265.95999999999998</v>
      </c>
      <c r="Q796" s="838">
        <v>1</v>
      </c>
      <c r="R796" s="833">
        <v>2</v>
      </c>
      <c r="S796" s="838">
        <v>1</v>
      </c>
      <c r="T796" s="837">
        <v>1</v>
      </c>
      <c r="U796" s="839">
        <v>1</v>
      </c>
    </row>
    <row r="797" spans="1:21" ht="14.45" customHeight="1" x14ac:dyDescent="0.2">
      <c r="A797" s="832">
        <v>25</v>
      </c>
      <c r="B797" s="833" t="s">
        <v>1448</v>
      </c>
      <c r="C797" s="833" t="s">
        <v>1455</v>
      </c>
      <c r="D797" s="834" t="s">
        <v>2303</v>
      </c>
      <c r="E797" s="835" t="s">
        <v>1474</v>
      </c>
      <c r="F797" s="833" t="s">
        <v>1449</v>
      </c>
      <c r="G797" s="833" t="s">
        <v>1586</v>
      </c>
      <c r="H797" s="833" t="s">
        <v>574</v>
      </c>
      <c r="I797" s="833" t="s">
        <v>1707</v>
      </c>
      <c r="J797" s="833" t="s">
        <v>644</v>
      </c>
      <c r="K797" s="833" t="s">
        <v>1708</v>
      </c>
      <c r="L797" s="836">
        <v>35.25</v>
      </c>
      <c r="M797" s="836">
        <v>105.75</v>
      </c>
      <c r="N797" s="833">
        <v>3</v>
      </c>
      <c r="O797" s="837">
        <v>3</v>
      </c>
      <c r="P797" s="836">
        <v>35.25</v>
      </c>
      <c r="Q797" s="838">
        <v>0.33333333333333331</v>
      </c>
      <c r="R797" s="833">
        <v>1</v>
      </c>
      <c r="S797" s="838">
        <v>0.33333333333333331</v>
      </c>
      <c r="T797" s="837">
        <v>1</v>
      </c>
      <c r="U797" s="839">
        <v>0.33333333333333331</v>
      </c>
    </row>
    <row r="798" spans="1:21" ht="14.45" customHeight="1" x14ac:dyDescent="0.2">
      <c r="A798" s="832">
        <v>25</v>
      </c>
      <c r="B798" s="833" t="s">
        <v>1448</v>
      </c>
      <c r="C798" s="833" t="s">
        <v>1455</v>
      </c>
      <c r="D798" s="834" t="s">
        <v>2303</v>
      </c>
      <c r="E798" s="835" t="s">
        <v>1474</v>
      </c>
      <c r="F798" s="833" t="s">
        <v>1449</v>
      </c>
      <c r="G798" s="833" t="s">
        <v>1586</v>
      </c>
      <c r="H798" s="833" t="s">
        <v>574</v>
      </c>
      <c r="I798" s="833" t="s">
        <v>1589</v>
      </c>
      <c r="J798" s="833" t="s">
        <v>644</v>
      </c>
      <c r="K798" s="833" t="s">
        <v>1590</v>
      </c>
      <c r="L798" s="836">
        <v>35.25</v>
      </c>
      <c r="M798" s="836">
        <v>70.5</v>
      </c>
      <c r="N798" s="833">
        <v>2</v>
      </c>
      <c r="O798" s="837">
        <v>1.5</v>
      </c>
      <c r="P798" s="836">
        <v>35.25</v>
      </c>
      <c r="Q798" s="838">
        <v>0.5</v>
      </c>
      <c r="R798" s="833">
        <v>1</v>
      </c>
      <c r="S798" s="838">
        <v>0.5</v>
      </c>
      <c r="T798" s="837">
        <v>1</v>
      </c>
      <c r="U798" s="839">
        <v>0.66666666666666663</v>
      </c>
    </row>
    <row r="799" spans="1:21" ht="14.45" customHeight="1" x14ac:dyDescent="0.2">
      <c r="A799" s="832">
        <v>25</v>
      </c>
      <c r="B799" s="833" t="s">
        <v>1448</v>
      </c>
      <c r="C799" s="833" t="s">
        <v>1455</v>
      </c>
      <c r="D799" s="834" t="s">
        <v>2303</v>
      </c>
      <c r="E799" s="835" t="s">
        <v>1474</v>
      </c>
      <c r="F799" s="833" t="s">
        <v>1449</v>
      </c>
      <c r="G799" s="833" t="s">
        <v>1507</v>
      </c>
      <c r="H799" s="833" t="s">
        <v>574</v>
      </c>
      <c r="I799" s="833" t="s">
        <v>1508</v>
      </c>
      <c r="J799" s="833" t="s">
        <v>746</v>
      </c>
      <c r="K799" s="833" t="s">
        <v>1509</v>
      </c>
      <c r="L799" s="836">
        <v>185.26</v>
      </c>
      <c r="M799" s="836">
        <v>185.26</v>
      </c>
      <c r="N799" s="833">
        <v>1</v>
      </c>
      <c r="O799" s="837">
        <v>1</v>
      </c>
      <c r="P799" s="836">
        <v>185.26</v>
      </c>
      <c r="Q799" s="838">
        <v>1</v>
      </c>
      <c r="R799" s="833">
        <v>1</v>
      </c>
      <c r="S799" s="838">
        <v>1</v>
      </c>
      <c r="T799" s="837">
        <v>1</v>
      </c>
      <c r="U799" s="839">
        <v>1</v>
      </c>
    </row>
    <row r="800" spans="1:21" ht="14.45" customHeight="1" x14ac:dyDescent="0.2">
      <c r="A800" s="832">
        <v>25</v>
      </c>
      <c r="B800" s="833" t="s">
        <v>1448</v>
      </c>
      <c r="C800" s="833" t="s">
        <v>1455</v>
      </c>
      <c r="D800" s="834" t="s">
        <v>2303</v>
      </c>
      <c r="E800" s="835" t="s">
        <v>1474</v>
      </c>
      <c r="F800" s="833" t="s">
        <v>1449</v>
      </c>
      <c r="G800" s="833" t="s">
        <v>1768</v>
      </c>
      <c r="H800" s="833" t="s">
        <v>611</v>
      </c>
      <c r="I800" s="833" t="s">
        <v>1218</v>
      </c>
      <c r="J800" s="833" t="s">
        <v>1216</v>
      </c>
      <c r="K800" s="833" t="s">
        <v>1219</v>
      </c>
      <c r="L800" s="836">
        <v>102.93</v>
      </c>
      <c r="M800" s="836">
        <v>102.93</v>
      </c>
      <c r="N800" s="833">
        <v>1</v>
      </c>
      <c r="O800" s="837">
        <v>1</v>
      </c>
      <c r="P800" s="836">
        <v>102.93</v>
      </c>
      <c r="Q800" s="838">
        <v>1</v>
      </c>
      <c r="R800" s="833">
        <v>1</v>
      </c>
      <c r="S800" s="838">
        <v>1</v>
      </c>
      <c r="T800" s="837">
        <v>1</v>
      </c>
      <c r="U800" s="839">
        <v>1</v>
      </c>
    </row>
    <row r="801" spans="1:21" ht="14.45" customHeight="1" x14ac:dyDescent="0.2">
      <c r="A801" s="832">
        <v>25</v>
      </c>
      <c r="B801" s="833" t="s">
        <v>1448</v>
      </c>
      <c r="C801" s="833" t="s">
        <v>1455</v>
      </c>
      <c r="D801" s="834" t="s">
        <v>2303</v>
      </c>
      <c r="E801" s="835" t="s">
        <v>1474</v>
      </c>
      <c r="F801" s="833" t="s">
        <v>1449</v>
      </c>
      <c r="G801" s="833" t="s">
        <v>1502</v>
      </c>
      <c r="H801" s="833" t="s">
        <v>611</v>
      </c>
      <c r="I801" s="833" t="s">
        <v>1298</v>
      </c>
      <c r="J801" s="833" t="s">
        <v>1016</v>
      </c>
      <c r="K801" s="833" t="s">
        <v>1299</v>
      </c>
      <c r="L801" s="836">
        <v>154.36000000000001</v>
      </c>
      <c r="M801" s="836">
        <v>771.80000000000007</v>
      </c>
      <c r="N801" s="833">
        <v>5</v>
      </c>
      <c r="O801" s="837">
        <v>4.5</v>
      </c>
      <c r="P801" s="836">
        <v>308.72000000000003</v>
      </c>
      <c r="Q801" s="838">
        <v>0.4</v>
      </c>
      <c r="R801" s="833">
        <v>2</v>
      </c>
      <c r="S801" s="838">
        <v>0.4</v>
      </c>
      <c r="T801" s="837">
        <v>2</v>
      </c>
      <c r="U801" s="839">
        <v>0.44444444444444442</v>
      </c>
    </row>
    <row r="802" spans="1:21" ht="14.45" customHeight="1" x14ac:dyDescent="0.2">
      <c r="A802" s="832">
        <v>25</v>
      </c>
      <c r="B802" s="833" t="s">
        <v>1448</v>
      </c>
      <c r="C802" s="833" t="s">
        <v>1455</v>
      </c>
      <c r="D802" s="834" t="s">
        <v>2303</v>
      </c>
      <c r="E802" s="835" t="s">
        <v>1481</v>
      </c>
      <c r="F802" s="833" t="s">
        <v>1449</v>
      </c>
      <c r="G802" s="833" t="s">
        <v>1503</v>
      </c>
      <c r="H802" s="833" t="s">
        <v>574</v>
      </c>
      <c r="I802" s="833" t="s">
        <v>1504</v>
      </c>
      <c r="J802" s="833" t="s">
        <v>1505</v>
      </c>
      <c r="K802" s="833" t="s">
        <v>1506</v>
      </c>
      <c r="L802" s="836">
        <v>132.97999999999999</v>
      </c>
      <c r="M802" s="836">
        <v>664.9</v>
      </c>
      <c r="N802" s="833">
        <v>5</v>
      </c>
      <c r="O802" s="837">
        <v>4</v>
      </c>
      <c r="P802" s="836">
        <v>132.97999999999999</v>
      </c>
      <c r="Q802" s="838">
        <v>0.19999999999999998</v>
      </c>
      <c r="R802" s="833">
        <v>1</v>
      </c>
      <c r="S802" s="838">
        <v>0.2</v>
      </c>
      <c r="T802" s="837">
        <v>1</v>
      </c>
      <c r="U802" s="839">
        <v>0.25</v>
      </c>
    </row>
    <row r="803" spans="1:21" ht="14.45" customHeight="1" x14ac:dyDescent="0.2">
      <c r="A803" s="832">
        <v>25</v>
      </c>
      <c r="B803" s="833" t="s">
        <v>1448</v>
      </c>
      <c r="C803" s="833" t="s">
        <v>1455</v>
      </c>
      <c r="D803" s="834" t="s">
        <v>2303</v>
      </c>
      <c r="E803" s="835" t="s">
        <v>1481</v>
      </c>
      <c r="F803" s="833" t="s">
        <v>1449</v>
      </c>
      <c r="G803" s="833" t="s">
        <v>1586</v>
      </c>
      <c r="H803" s="833" t="s">
        <v>574</v>
      </c>
      <c r="I803" s="833" t="s">
        <v>1587</v>
      </c>
      <c r="J803" s="833" t="s">
        <v>644</v>
      </c>
      <c r="K803" s="833" t="s">
        <v>1588</v>
      </c>
      <c r="L803" s="836">
        <v>17.62</v>
      </c>
      <c r="M803" s="836">
        <v>193.82000000000002</v>
      </c>
      <c r="N803" s="833">
        <v>11</v>
      </c>
      <c r="O803" s="837">
        <v>6</v>
      </c>
      <c r="P803" s="836">
        <v>105.72000000000001</v>
      </c>
      <c r="Q803" s="838">
        <v>0.54545454545454541</v>
      </c>
      <c r="R803" s="833">
        <v>6</v>
      </c>
      <c r="S803" s="838">
        <v>0.54545454545454541</v>
      </c>
      <c r="T803" s="837">
        <v>3</v>
      </c>
      <c r="U803" s="839">
        <v>0.5</v>
      </c>
    </row>
    <row r="804" spans="1:21" ht="14.45" customHeight="1" x14ac:dyDescent="0.2">
      <c r="A804" s="832">
        <v>25</v>
      </c>
      <c r="B804" s="833" t="s">
        <v>1448</v>
      </c>
      <c r="C804" s="833" t="s">
        <v>1455</v>
      </c>
      <c r="D804" s="834" t="s">
        <v>2303</v>
      </c>
      <c r="E804" s="835" t="s">
        <v>1481</v>
      </c>
      <c r="F804" s="833" t="s">
        <v>1449</v>
      </c>
      <c r="G804" s="833" t="s">
        <v>1586</v>
      </c>
      <c r="H804" s="833" t="s">
        <v>574</v>
      </c>
      <c r="I804" s="833" t="s">
        <v>1591</v>
      </c>
      <c r="J804" s="833" t="s">
        <v>644</v>
      </c>
      <c r="K804" s="833" t="s">
        <v>1592</v>
      </c>
      <c r="L804" s="836">
        <v>17.62</v>
      </c>
      <c r="M804" s="836">
        <v>52.86</v>
      </c>
      <c r="N804" s="833">
        <v>3</v>
      </c>
      <c r="O804" s="837">
        <v>1.5</v>
      </c>
      <c r="P804" s="836">
        <v>17.62</v>
      </c>
      <c r="Q804" s="838">
        <v>0.33333333333333337</v>
      </c>
      <c r="R804" s="833">
        <v>1</v>
      </c>
      <c r="S804" s="838">
        <v>0.33333333333333331</v>
      </c>
      <c r="T804" s="837">
        <v>0.5</v>
      </c>
      <c r="U804" s="839">
        <v>0.33333333333333331</v>
      </c>
    </row>
    <row r="805" spans="1:21" ht="14.45" customHeight="1" x14ac:dyDescent="0.2">
      <c r="A805" s="832">
        <v>25</v>
      </c>
      <c r="B805" s="833" t="s">
        <v>1448</v>
      </c>
      <c r="C805" s="833" t="s">
        <v>1455</v>
      </c>
      <c r="D805" s="834" t="s">
        <v>2303</v>
      </c>
      <c r="E805" s="835" t="s">
        <v>1481</v>
      </c>
      <c r="F805" s="833" t="s">
        <v>1449</v>
      </c>
      <c r="G805" s="833" t="s">
        <v>1502</v>
      </c>
      <c r="H805" s="833" t="s">
        <v>611</v>
      </c>
      <c r="I805" s="833" t="s">
        <v>1298</v>
      </c>
      <c r="J805" s="833" t="s">
        <v>1016</v>
      </c>
      <c r="K805" s="833" t="s">
        <v>1299</v>
      </c>
      <c r="L805" s="836">
        <v>154.36000000000001</v>
      </c>
      <c r="M805" s="836">
        <v>4167.7200000000012</v>
      </c>
      <c r="N805" s="833">
        <v>27</v>
      </c>
      <c r="O805" s="837">
        <v>21.5</v>
      </c>
      <c r="P805" s="836">
        <v>3087.2000000000016</v>
      </c>
      <c r="Q805" s="838">
        <v>0.74074074074074092</v>
      </c>
      <c r="R805" s="833">
        <v>20</v>
      </c>
      <c r="S805" s="838">
        <v>0.7407407407407407</v>
      </c>
      <c r="T805" s="837">
        <v>16.5</v>
      </c>
      <c r="U805" s="839">
        <v>0.76744186046511631</v>
      </c>
    </row>
    <row r="806" spans="1:21" ht="14.45" customHeight="1" x14ac:dyDescent="0.2">
      <c r="A806" s="832">
        <v>25</v>
      </c>
      <c r="B806" s="833" t="s">
        <v>1448</v>
      </c>
      <c r="C806" s="833" t="s">
        <v>1455</v>
      </c>
      <c r="D806" s="834" t="s">
        <v>2303</v>
      </c>
      <c r="E806" s="835" t="s">
        <v>1484</v>
      </c>
      <c r="F806" s="833" t="s">
        <v>1449</v>
      </c>
      <c r="G806" s="833" t="s">
        <v>1503</v>
      </c>
      <c r="H806" s="833" t="s">
        <v>574</v>
      </c>
      <c r="I806" s="833" t="s">
        <v>1504</v>
      </c>
      <c r="J806" s="833" t="s">
        <v>1505</v>
      </c>
      <c r="K806" s="833" t="s">
        <v>1506</v>
      </c>
      <c r="L806" s="836">
        <v>132.97999999999999</v>
      </c>
      <c r="M806" s="836">
        <v>132.97999999999999</v>
      </c>
      <c r="N806" s="833">
        <v>1</v>
      </c>
      <c r="O806" s="837">
        <v>1</v>
      </c>
      <c r="P806" s="836">
        <v>132.97999999999999</v>
      </c>
      <c r="Q806" s="838">
        <v>1</v>
      </c>
      <c r="R806" s="833">
        <v>1</v>
      </c>
      <c r="S806" s="838">
        <v>1</v>
      </c>
      <c r="T806" s="837">
        <v>1</v>
      </c>
      <c r="U806" s="839">
        <v>1</v>
      </c>
    </row>
    <row r="807" spans="1:21" ht="14.45" customHeight="1" x14ac:dyDescent="0.2">
      <c r="A807" s="832">
        <v>25</v>
      </c>
      <c r="B807" s="833" t="s">
        <v>1448</v>
      </c>
      <c r="C807" s="833" t="s">
        <v>1455</v>
      </c>
      <c r="D807" s="834" t="s">
        <v>2303</v>
      </c>
      <c r="E807" s="835" t="s">
        <v>1484</v>
      </c>
      <c r="F807" s="833" t="s">
        <v>1449</v>
      </c>
      <c r="G807" s="833" t="s">
        <v>1586</v>
      </c>
      <c r="H807" s="833" t="s">
        <v>574</v>
      </c>
      <c r="I807" s="833" t="s">
        <v>1591</v>
      </c>
      <c r="J807" s="833" t="s">
        <v>644</v>
      </c>
      <c r="K807" s="833" t="s">
        <v>1592</v>
      </c>
      <c r="L807" s="836">
        <v>17.62</v>
      </c>
      <c r="M807" s="836">
        <v>105.72</v>
      </c>
      <c r="N807" s="833">
        <v>6</v>
      </c>
      <c r="O807" s="837">
        <v>3</v>
      </c>
      <c r="P807" s="836">
        <v>52.86</v>
      </c>
      <c r="Q807" s="838">
        <v>0.5</v>
      </c>
      <c r="R807" s="833">
        <v>3</v>
      </c>
      <c r="S807" s="838">
        <v>0.5</v>
      </c>
      <c r="T807" s="837">
        <v>1.5</v>
      </c>
      <c r="U807" s="839">
        <v>0.5</v>
      </c>
    </row>
    <row r="808" spans="1:21" ht="14.45" customHeight="1" x14ac:dyDescent="0.2">
      <c r="A808" s="832">
        <v>25</v>
      </c>
      <c r="B808" s="833" t="s">
        <v>1448</v>
      </c>
      <c r="C808" s="833" t="s">
        <v>1455</v>
      </c>
      <c r="D808" s="834" t="s">
        <v>2303</v>
      </c>
      <c r="E808" s="835" t="s">
        <v>1484</v>
      </c>
      <c r="F808" s="833" t="s">
        <v>1449</v>
      </c>
      <c r="G808" s="833" t="s">
        <v>1502</v>
      </c>
      <c r="H808" s="833" t="s">
        <v>611</v>
      </c>
      <c r="I808" s="833" t="s">
        <v>1298</v>
      </c>
      <c r="J808" s="833" t="s">
        <v>1016</v>
      </c>
      <c r="K808" s="833" t="s">
        <v>1299</v>
      </c>
      <c r="L808" s="836">
        <v>154.36000000000001</v>
      </c>
      <c r="M808" s="836">
        <v>1080.52</v>
      </c>
      <c r="N808" s="833">
        <v>7</v>
      </c>
      <c r="O808" s="837">
        <v>4.5</v>
      </c>
      <c r="P808" s="836">
        <v>308.72000000000003</v>
      </c>
      <c r="Q808" s="838">
        <v>0.28571428571428575</v>
      </c>
      <c r="R808" s="833">
        <v>2</v>
      </c>
      <c r="S808" s="838">
        <v>0.2857142857142857</v>
      </c>
      <c r="T808" s="837">
        <v>1</v>
      </c>
      <c r="U808" s="839">
        <v>0.22222222222222221</v>
      </c>
    </row>
    <row r="809" spans="1:21" ht="14.45" customHeight="1" x14ac:dyDescent="0.2">
      <c r="A809" s="832">
        <v>25</v>
      </c>
      <c r="B809" s="833" t="s">
        <v>1448</v>
      </c>
      <c r="C809" s="833" t="s">
        <v>1455</v>
      </c>
      <c r="D809" s="834" t="s">
        <v>2303</v>
      </c>
      <c r="E809" s="835" t="s">
        <v>1484</v>
      </c>
      <c r="F809" s="833" t="s">
        <v>1449</v>
      </c>
      <c r="G809" s="833" t="s">
        <v>1502</v>
      </c>
      <c r="H809" s="833" t="s">
        <v>574</v>
      </c>
      <c r="I809" s="833" t="s">
        <v>1796</v>
      </c>
      <c r="J809" s="833" t="s">
        <v>1016</v>
      </c>
      <c r="K809" s="833" t="s">
        <v>1299</v>
      </c>
      <c r="L809" s="836">
        <v>154.36000000000001</v>
      </c>
      <c r="M809" s="836">
        <v>308.72000000000003</v>
      </c>
      <c r="N809" s="833">
        <v>2</v>
      </c>
      <c r="O809" s="837">
        <v>1.5</v>
      </c>
      <c r="P809" s="836">
        <v>308.72000000000003</v>
      </c>
      <c r="Q809" s="838">
        <v>1</v>
      </c>
      <c r="R809" s="833">
        <v>2</v>
      </c>
      <c r="S809" s="838">
        <v>1</v>
      </c>
      <c r="T809" s="837">
        <v>1.5</v>
      </c>
      <c r="U809" s="839">
        <v>1</v>
      </c>
    </row>
    <row r="810" spans="1:21" ht="14.45" customHeight="1" x14ac:dyDescent="0.2">
      <c r="A810" s="832">
        <v>25</v>
      </c>
      <c r="B810" s="833" t="s">
        <v>1448</v>
      </c>
      <c r="C810" s="833" t="s">
        <v>1455</v>
      </c>
      <c r="D810" s="834" t="s">
        <v>2303</v>
      </c>
      <c r="E810" s="835" t="s">
        <v>1488</v>
      </c>
      <c r="F810" s="833" t="s">
        <v>1449</v>
      </c>
      <c r="G810" s="833" t="s">
        <v>1851</v>
      </c>
      <c r="H810" s="833" t="s">
        <v>574</v>
      </c>
      <c r="I810" s="833" t="s">
        <v>1852</v>
      </c>
      <c r="J810" s="833" t="s">
        <v>1853</v>
      </c>
      <c r="K810" s="833" t="s">
        <v>1854</v>
      </c>
      <c r="L810" s="836">
        <v>38.56</v>
      </c>
      <c r="M810" s="836">
        <v>38.56</v>
      </c>
      <c r="N810" s="833">
        <v>1</v>
      </c>
      <c r="O810" s="837">
        <v>1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5" customHeight="1" x14ac:dyDescent="0.2">
      <c r="A811" s="832">
        <v>25</v>
      </c>
      <c r="B811" s="833" t="s">
        <v>1448</v>
      </c>
      <c r="C811" s="833" t="s">
        <v>1455</v>
      </c>
      <c r="D811" s="834" t="s">
        <v>2303</v>
      </c>
      <c r="E811" s="835" t="s">
        <v>1488</v>
      </c>
      <c r="F811" s="833" t="s">
        <v>1449</v>
      </c>
      <c r="G811" s="833" t="s">
        <v>1586</v>
      </c>
      <c r="H811" s="833" t="s">
        <v>574</v>
      </c>
      <c r="I811" s="833" t="s">
        <v>1591</v>
      </c>
      <c r="J811" s="833" t="s">
        <v>644</v>
      </c>
      <c r="K811" s="833" t="s">
        <v>1592</v>
      </c>
      <c r="L811" s="836">
        <v>17.62</v>
      </c>
      <c r="M811" s="836">
        <v>70.48</v>
      </c>
      <c r="N811" s="833">
        <v>4</v>
      </c>
      <c r="O811" s="837">
        <v>2</v>
      </c>
      <c r="P811" s="836">
        <v>17.62</v>
      </c>
      <c r="Q811" s="838">
        <v>0.25</v>
      </c>
      <c r="R811" s="833">
        <v>1</v>
      </c>
      <c r="S811" s="838">
        <v>0.25</v>
      </c>
      <c r="T811" s="837">
        <v>0.5</v>
      </c>
      <c r="U811" s="839">
        <v>0.25</v>
      </c>
    </row>
    <row r="812" spans="1:21" ht="14.45" customHeight="1" x14ac:dyDescent="0.2">
      <c r="A812" s="832">
        <v>25</v>
      </c>
      <c r="B812" s="833" t="s">
        <v>1448</v>
      </c>
      <c r="C812" s="833" t="s">
        <v>1455</v>
      </c>
      <c r="D812" s="834" t="s">
        <v>2303</v>
      </c>
      <c r="E812" s="835" t="s">
        <v>1488</v>
      </c>
      <c r="F812" s="833" t="s">
        <v>1449</v>
      </c>
      <c r="G812" s="833" t="s">
        <v>1502</v>
      </c>
      <c r="H812" s="833" t="s">
        <v>611</v>
      </c>
      <c r="I812" s="833" t="s">
        <v>1298</v>
      </c>
      <c r="J812" s="833" t="s">
        <v>1016</v>
      </c>
      <c r="K812" s="833" t="s">
        <v>1299</v>
      </c>
      <c r="L812" s="836">
        <v>154.36000000000001</v>
      </c>
      <c r="M812" s="836">
        <v>463.08000000000004</v>
      </c>
      <c r="N812" s="833">
        <v>3</v>
      </c>
      <c r="O812" s="837">
        <v>2</v>
      </c>
      <c r="P812" s="836">
        <v>154.36000000000001</v>
      </c>
      <c r="Q812" s="838">
        <v>0.33333333333333331</v>
      </c>
      <c r="R812" s="833">
        <v>1</v>
      </c>
      <c r="S812" s="838">
        <v>0.33333333333333331</v>
      </c>
      <c r="T812" s="837">
        <v>0.5</v>
      </c>
      <c r="U812" s="839">
        <v>0.25</v>
      </c>
    </row>
    <row r="813" spans="1:21" ht="14.45" customHeight="1" x14ac:dyDescent="0.2">
      <c r="A813" s="832">
        <v>25</v>
      </c>
      <c r="B813" s="833" t="s">
        <v>1448</v>
      </c>
      <c r="C813" s="833" t="s">
        <v>1455</v>
      </c>
      <c r="D813" s="834" t="s">
        <v>2303</v>
      </c>
      <c r="E813" s="835" t="s">
        <v>1488</v>
      </c>
      <c r="F813" s="833" t="s">
        <v>1449</v>
      </c>
      <c r="G813" s="833" t="s">
        <v>1502</v>
      </c>
      <c r="H813" s="833" t="s">
        <v>611</v>
      </c>
      <c r="I813" s="833" t="s">
        <v>1442</v>
      </c>
      <c r="J813" s="833" t="s">
        <v>1443</v>
      </c>
      <c r="K813" s="833" t="s">
        <v>1444</v>
      </c>
      <c r="L813" s="836">
        <v>149.52000000000001</v>
      </c>
      <c r="M813" s="836">
        <v>149.52000000000001</v>
      </c>
      <c r="N813" s="833">
        <v>1</v>
      </c>
      <c r="O813" s="837">
        <v>0.5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25</v>
      </c>
      <c r="B814" s="833" t="s">
        <v>1448</v>
      </c>
      <c r="C814" s="833" t="s">
        <v>1455</v>
      </c>
      <c r="D814" s="834" t="s">
        <v>2303</v>
      </c>
      <c r="E814" s="835" t="s">
        <v>1488</v>
      </c>
      <c r="F814" s="833" t="s">
        <v>1449</v>
      </c>
      <c r="G814" s="833" t="s">
        <v>1502</v>
      </c>
      <c r="H814" s="833" t="s">
        <v>574</v>
      </c>
      <c r="I814" s="833" t="s">
        <v>1796</v>
      </c>
      <c r="J814" s="833" t="s">
        <v>1016</v>
      </c>
      <c r="K814" s="833" t="s">
        <v>1299</v>
      </c>
      <c r="L814" s="836">
        <v>154.36000000000001</v>
      </c>
      <c r="M814" s="836">
        <v>154.36000000000001</v>
      </c>
      <c r="N814" s="833">
        <v>1</v>
      </c>
      <c r="O814" s="837">
        <v>0.5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25</v>
      </c>
      <c r="B815" s="833" t="s">
        <v>1448</v>
      </c>
      <c r="C815" s="833" t="s">
        <v>1455</v>
      </c>
      <c r="D815" s="834" t="s">
        <v>2303</v>
      </c>
      <c r="E815" s="835" t="s">
        <v>1493</v>
      </c>
      <c r="F815" s="833" t="s">
        <v>1449</v>
      </c>
      <c r="G815" s="833" t="s">
        <v>1502</v>
      </c>
      <c r="H815" s="833" t="s">
        <v>611</v>
      </c>
      <c r="I815" s="833" t="s">
        <v>1298</v>
      </c>
      <c r="J815" s="833" t="s">
        <v>1016</v>
      </c>
      <c r="K815" s="833" t="s">
        <v>1299</v>
      </c>
      <c r="L815" s="836">
        <v>154.36000000000001</v>
      </c>
      <c r="M815" s="836">
        <v>1080.52</v>
      </c>
      <c r="N815" s="833">
        <v>7</v>
      </c>
      <c r="O815" s="837">
        <v>7</v>
      </c>
      <c r="P815" s="836">
        <v>926.16000000000008</v>
      </c>
      <c r="Q815" s="838">
        <v>0.85714285714285721</v>
      </c>
      <c r="R815" s="833">
        <v>6</v>
      </c>
      <c r="S815" s="838">
        <v>0.8571428571428571</v>
      </c>
      <c r="T815" s="837">
        <v>6</v>
      </c>
      <c r="U815" s="839">
        <v>0.8571428571428571</v>
      </c>
    </row>
    <row r="816" spans="1:21" ht="14.45" customHeight="1" x14ac:dyDescent="0.2">
      <c r="A816" s="832">
        <v>25</v>
      </c>
      <c r="B816" s="833" t="s">
        <v>1448</v>
      </c>
      <c r="C816" s="833" t="s">
        <v>1455</v>
      </c>
      <c r="D816" s="834" t="s">
        <v>2303</v>
      </c>
      <c r="E816" s="835" t="s">
        <v>1493</v>
      </c>
      <c r="F816" s="833" t="s">
        <v>1449</v>
      </c>
      <c r="G816" s="833" t="s">
        <v>1502</v>
      </c>
      <c r="H816" s="833" t="s">
        <v>574</v>
      </c>
      <c r="I816" s="833" t="s">
        <v>1531</v>
      </c>
      <c r="J816" s="833" t="s">
        <v>1016</v>
      </c>
      <c r="K816" s="833" t="s">
        <v>1299</v>
      </c>
      <c r="L816" s="836">
        <v>154.36000000000001</v>
      </c>
      <c r="M816" s="836">
        <v>154.36000000000001</v>
      </c>
      <c r="N816" s="833">
        <v>1</v>
      </c>
      <c r="O816" s="837">
        <v>1</v>
      </c>
      <c r="P816" s="836">
        <v>154.36000000000001</v>
      </c>
      <c r="Q816" s="838">
        <v>1</v>
      </c>
      <c r="R816" s="833">
        <v>1</v>
      </c>
      <c r="S816" s="838">
        <v>1</v>
      </c>
      <c r="T816" s="837">
        <v>1</v>
      </c>
      <c r="U816" s="839">
        <v>1</v>
      </c>
    </row>
    <row r="817" spans="1:21" ht="14.45" customHeight="1" x14ac:dyDescent="0.2">
      <c r="A817" s="832">
        <v>25</v>
      </c>
      <c r="B817" s="833" t="s">
        <v>1448</v>
      </c>
      <c r="C817" s="833" t="s">
        <v>1455</v>
      </c>
      <c r="D817" s="834" t="s">
        <v>2303</v>
      </c>
      <c r="E817" s="835" t="s">
        <v>1495</v>
      </c>
      <c r="F817" s="833" t="s">
        <v>1449</v>
      </c>
      <c r="G817" s="833" t="s">
        <v>1503</v>
      </c>
      <c r="H817" s="833" t="s">
        <v>574</v>
      </c>
      <c r="I817" s="833" t="s">
        <v>1504</v>
      </c>
      <c r="J817" s="833" t="s">
        <v>1505</v>
      </c>
      <c r="K817" s="833" t="s">
        <v>1506</v>
      </c>
      <c r="L817" s="836">
        <v>132.97999999999999</v>
      </c>
      <c r="M817" s="836">
        <v>531.91999999999996</v>
      </c>
      <c r="N817" s="833">
        <v>4</v>
      </c>
      <c r="O817" s="837">
        <v>2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5" customHeight="1" x14ac:dyDescent="0.2">
      <c r="A818" s="832">
        <v>25</v>
      </c>
      <c r="B818" s="833" t="s">
        <v>1448</v>
      </c>
      <c r="C818" s="833" t="s">
        <v>1455</v>
      </c>
      <c r="D818" s="834" t="s">
        <v>2303</v>
      </c>
      <c r="E818" s="835" t="s">
        <v>1495</v>
      </c>
      <c r="F818" s="833" t="s">
        <v>1449</v>
      </c>
      <c r="G818" s="833" t="s">
        <v>1502</v>
      </c>
      <c r="H818" s="833" t="s">
        <v>611</v>
      </c>
      <c r="I818" s="833" t="s">
        <v>1298</v>
      </c>
      <c r="J818" s="833" t="s">
        <v>1016</v>
      </c>
      <c r="K818" s="833" t="s">
        <v>1299</v>
      </c>
      <c r="L818" s="836">
        <v>154.36000000000001</v>
      </c>
      <c r="M818" s="836">
        <v>463.08000000000004</v>
      </c>
      <c r="N818" s="833">
        <v>3</v>
      </c>
      <c r="O818" s="837">
        <v>3</v>
      </c>
      <c r="P818" s="836">
        <v>154.36000000000001</v>
      </c>
      <c r="Q818" s="838">
        <v>0.33333333333333331</v>
      </c>
      <c r="R818" s="833">
        <v>1</v>
      </c>
      <c r="S818" s="838">
        <v>0.33333333333333331</v>
      </c>
      <c r="T818" s="837">
        <v>1</v>
      </c>
      <c r="U818" s="839">
        <v>0.33333333333333331</v>
      </c>
    </row>
    <row r="819" spans="1:21" ht="14.45" customHeight="1" x14ac:dyDescent="0.2">
      <c r="A819" s="832">
        <v>25</v>
      </c>
      <c r="B819" s="833" t="s">
        <v>1448</v>
      </c>
      <c r="C819" s="833" t="s">
        <v>1455</v>
      </c>
      <c r="D819" s="834" t="s">
        <v>2303</v>
      </c>
      <c r="E819" s="835" t="s">
        <v>1501</v>
      </c>
      <c r="F819" s="833" t="s">
        <v>1449</v>
      </c>
      <c r="G819" s="833" t="s">
        <v>1586</v>
      </c>
      <c r="H819" s="833" t="s">
        <v>574</v>
      </c>
      <c r="I819" s="833" t="s">
        <v>1587</v>
      </c>
      <c r="J819" s="833" t="s">
        <v>644</v>
      </c>
      <c r="K819" s="833" t="s">
        <v>1588</v>
      </c>
      <c r="L819" s="836">
        <v>17.62</v>
      </c>
      <c r="M819" s="836">
        <v>17.62</v>
      </c>
      <c r="N819" s="833">
        <v>1</v>
      </c>
      <c r="O819" s="837">
        <v>1</v>
      </c>
      <c r="P819" s="836">
        <v>17.62</v>
      </c>
      <c r="Q819" s="838">
        <v>1</v>
      </c>
      <c r="R819" s="833">
        <v>1</v>
      </c>
      <c r="S819" s="838">
        <v>1</v>
      </c>
      <c r="T819" s="837">
        <v>1</v>
      </c>
      <c r="U819" s="839">
        <v>1</v>
      </c>
    </row>
    <row r="820" spans="1:21" ht="14.45" customHeight="1" x14ac:dyDescent="0.2">
      <c r="A820" s="832">
        <v>25</v>
      </c>
      <c r="B820" s="833" t="s">
        <v>1448</v>
      </c>
      <c r="C820" s="833" t="s">
        <v>1455</v>
      </c>
      <c r="D820" s="834" t="s">
        <v>2303</v>
      </c>
      <c r="E820" s="835" t="s">
        <v>1501</v>
      </c>
      <c r="F820" s="833" t="s">
        <v>1449</v>
      </c>
      <c r="G820" s="833" t="s">
        <v>1586</v>
      </c>
      <c r="H820" s="833" t="s">
        <v>574</v>
      </c>
      <c r="I820" s="833" t="s">
        <v>1707</v>
      </c>
      <c r="J820" s="833" t="s">
        <v>644</v>
      </c>
      <c r="K820" s="833" t="s">
        <v>1708</v>
      </c>
      <c r="L820" s="836">
        <v>35.25</v>
      </c>
      <c r="M820" s="836">
        <v>105.75</v>
      </c>
      <c r="N820" s="833">
        <v>3</v>
      </c>
      <c r="O820" s="837">
        <v>2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25</v>
      </c>
      <c r="B821" s="833" t="s">
        <v>1448</v>
      </c>
      <c r="C821" s="833" t="s">
        <v>1455</v>
      </c>
      <c r="D821" s="834" t="s">
        <v>2303</v>
      </c>
      <c r="E821" s="835" t="s">
        <v>1501</v>
      </c>
      <c r="F821" s="833" t="s">
        <v>1449</v>
      </c>
      <c r="G821" s="833" t="s">
        <v>1502</v>
      </c>
      <c r="H821" s="833" t="s">
        <v>611</v>
      </c>
      <c r="I821" s="833" t="s">
        <v>1298</v>
      </c>
      <c r="J821" s="833" t="s">
        <v>1016</v>
      </c>
      <c r="K821" s="833" t="s">
        <v>1299</v>
      </c>
      <c r="L821" s="836">
        <v>154.36000000000001</v>
      </c>
      <c r="M821" s="836">
        <v>308.72000000000003</v>
      </c>
      <c r="N821" s="833">
        <v>2</v>
      </c>
      <c r="O821" s="837">
        <v>2</v>
      </c>
      <c r="P821" s="836">
        <v>154.36000000000001</v>
      </c>
      <c r="Q821" s="838">
        <v>0.5</v>
      </c>
      <c r="R821" s="833">
        <v>1</v>
      </c>
      <c r="S821" s="838">
        <v>0.5</v>
      </c>
      <c r="T821" s="837">
        <v>1</v>
      </c>
      <c r="U821" s="839">
        <v>0.5</v>
      </c>
    </row>
    <row r="822" spans="1:21" ht="14.45" customHeight="1" x14ac:dyDescent="0.2">
      <c r="A822" s="832">
        <v>25</v>
      </c>
      <c r="B822" s="833" t="s">
        <v>1448</v>
      </c>
      <c r="C822" s="833" t="s">
        <v>1455</v>
      </c>
      <c r="D822" s="834" t="s">
        <v>2303</v>
      </c>
      <c r="E822" s="835" t="s">
        <v>1468</v>
      </c>
      <c r="F822" s="833" t="s">
        <v>1449</v>
      </c>
      <c r="G822" s="833" t="s">
        <v>1511</v>
      </c>
      <c r="H822" s="833" t="s">
        <v>574</v>
      </c>
      <c r="I822" s="833" t="s">
        <v>1797</v>
      </c>
      <c r="J822" s="833" t="s">
        <v>1642</v>
      </c>
      <c r="K822" s="833" t="s">
        <v>1798</v>
      </c>
      <c r="L822" s="836">
        <v>238.72</v>
      </c>
      <c r="M822" s="836">
        <v>238.72</v>
      </c>
      <c r="N822" s="833">
        <v>1</v>
      </c>
      <c r="O822" s="837">
        <v>1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25</v>
      </c>
      <c r="B823" s="833" t="s">
        <v>1448</v>
      </c>
      <c r="C823" s="833" t="s">
        <v>1455</v>
      </c>
      <c r="D823" s="834" t="s">
        <v>2303</v>
      </c>
      <c r="E823" s="835" t="s">
        <v>1468</v>
      </c>
      <c r="F823" s="833" t="s">
        <v>1449</v>
      </c>
      <c r="G823" s="833" t="s">
        <v>1519</v>
      </c>
      <c r="H823" s="833" t="s">
        <v>574</v>
      </c>
      <c r="I823" s="833" t="s">
        <v>1520</v>
      </c>
      <c r="J823" s="833" t="s">
        <v>1054</v>
      </c>
      <c r="K823" s="833" t="s">
        <v>1521</v>
      </c>
      <c r="L823" s="836">
        <v>42.14</v>
      </c>
      <c r="M823" s="836">
        <v>42.14</v>
      </c>
      <c r="N823" s="833">
        <v>1</v>
      </c>
      <c r="O823" s="837">
        <v>1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5" customHeight="1" x14ac:dyDescent="0.2">
      <c r="A824" s="832">
        <v>25</v>
      </c>
      <c r="B824" s="833" t="s">
        <v>1448</v>
      </c>
      <c r="C824" s="833" t="s">
        <v>1455</v>
      </c>
      <c r="D824" s="834" t="s">
        <v>2303</v>
      </c>
      <c r="E824" s="835" t="s">
        <v>1468</v>
      </c>
      <c r="F824" s="833" t="s">
        <v>1449</v>
      </c>
      <c r="G824" s="833" t="s">
        <v>1586</v>
      </c>
      <c r="H824" s="833" t="s">
        <v>574</v>
      </c>
      <c r="I824" s="833" t="s">
        <v>1810</v>
      </c>
      <c r="J824" s="833" t="s">
        <v>847</v>
      </c>
      <c r="K824" s="833" t="s">
        <v>1811</v>
      </c>
      <c r="L824" s="836">
        <v>35.25</v>
      </c>
      <c r="M824" s="836">
        <v>35.25</v>
      </c>
      <c r="N824" s="833">
        <v>1</v>
      </c>
      <c r="O824" s="837">
        <v>0.5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25</v>
      </c>
      <c r="B825" s="833" t="s">
        <v>1448</v>
      </c>
      <c r="C825" s="833" t="s">
        <v>1455</v>
      </c>
      <c r="D825" s="834" t="s">
        <v>2303</v>
      </c>
      <c r="E825" s="835" t="s">
        <v>1468</v>
      </c>
      <c r="F825" s="833" t="s">
        <v>1449</v>
      </c>
      <c r="G825" s="833" t="s">
        <v>1586</v>
      </c>
      <c r="H825" s="833" t="s">
        <v>574</v>
      </c>
      <c r="I825" s="833" t="s">
        <v>1591</v>
      </c>
      <c r="J825" s="833" t="s">
        <v>644</v>
      </c>
      <c r="K825" s="833" t="s">
        <v>1592</v>
      </c>
      <c r="L825" s="836">
        <v>17.62</v>
      </c>
      <c r="M825" s="836">
        <v>88.1</v>
      </c>
      <c r="N825" s="833">
        <v>5</v>
      </c>
      <c r="O825" s="837">
        <v>3</v>
      </c>
      <c r="P825" s="836">
        <v>35.24</v>
      </c>
      <c r="Q825" s="838">
        <v>0.4</v>
      </c>
      <c r="R825" s="833">
        <v>2</v>
      </c>
      <c r="S825" s="838">
        <v>0.4</v>
      </c>
      <c r="T825" s="837">
        <v>1.5</v>
      </c>
      <c r="U825" s="839">
        <v>0.5</v>
      </c>
    </row>
    <row r="826" spans="1:21" ht="14.45" customHeight="1" x14ac:dyDescent="0.2">
      <c r="A826" s="832">
        <v>25</v>
      </c>
      <c r="B826" s="833" t="s">
        <v>1448</v>
      </c>
      <c r="C826" s="833" t="s">
        <v>1455</v>
      </c>
      <c r="D826" s="834" t="s">
        <v>2303</v>
      </c>
      <c r="E826" s="835" t="s">
        <v>1468</v>
      </c>
      <c r="F826" s="833" t="s">
        <v>1449</v>
      </c>
      <c r="G826" s="833" t="s">
        <v>1510</v>
      </c>
      <c r="H826" s="833" t="s">
        <v>611</v>
      </c>
      <c r="I826" s="833" t="s">
        <v>1372</v>
      </c>
      <c r="J826" s="833" t="s">
        <v>850</v>
      </c>
      <c r="K826" s="833" t="s">
        <v>852</v>
      </c>
      <c r="L826" s="836">
        <v>0</v>
      </c>
      <c r="M826" s="836">
        <v>0</v>
      </c>
      <c r="N826" s="833">
        <v>2</v>
      </c>
      <c r="O826" s="837">
        <v>1</v>
      </c>
      <c r="P826" s="836">
        <v>0</v>
      </c>
      <c r="Q826" s="838"/>
      <c r="R826" s="833">
        <v>1</v>
      </c>
      <c r="S826" s="838">
        <v>0.5</v>
      </c>
      <c r="T826" s="837">
        <v>0.5</v>
      </c>
      <c r="U826" s="839">
        <v>0.5</v>
      </c>
    </row>
    <row r="827" spans="1:21" ht="14.45" customHeight="1" x14ac:dyDescent="0.2">
      <c r="A827" s="832">
        <v>25</v>
      </c>
      <c r="B827" s="833" t="s">
        <v>1448</v>
      </c>
      <c r="C827" s="833" t="s">
        <v>1455</v>
      </c>
      <c r="D827" s="834" t="s">
        <v>2303</v>
      </c>
      <c r="E827" s="835" t="s">
        <v>1468</v>
      </c>
      <c r="F827" s="833" t="s">
        <v>1449</v>
      </c>
      <c r="G827" s="833" t="s">
        <v>1502</v>
      </c>
      <c r="H827" s="833" t="s">
        <v>611</v>
      </c>
      <c r="I827" s="833" t="s">
        <v>1298</v>
      </c>
      <c r="J827" s="833" t="s">
        <v>1016</v>
      </c>
      <c r="K827" s="833" t="s">
        <v>1299</v>
      </c>
      <c r="L827" s="836">
        <v>154.36000000000001</v>
      </c>
      <c r="M827" s="836">
        <v>1080.52</v>
      </c>
      <c r="N827" s="833">
        <v>7</v>
      </c>
      <c r="O827" s="837">
        <v>4.5</v>
      </c>
      <c r="P827" s="836">
        <v>463.08000000000004</v>
      </c>
      <c r="Q827" s="838">
        <v>0.4285714285714286</v>
      </c>
      <c r="R827" s="833">
        <v>3</v>
      </c>
      <c r="S827" s="838">
        <v>0.42857142857142855</v>
      </c>
      <c r="T827" s="837">
        <v>2.5</v>
      </c>
      <c r="U827" s="839">
        <v>0.55555555555555558</v>
      </c>
    </row>
    <row r="828" spans="1:21" ht="14.45" customHeight="1" x14ac:dyDescent="0.2">
      <c r="A828" s="832">
        <v>25</v>
      </c>
      <c r="B828" s="833" t="s">
        <v>1448</v>
      </c>
      <c r="C828" s="833" t="s">
        <v>1455</v>
      </c>
      <c r="D828" s="834" t="s">
        <v>2303</v>
      </c>
      <c r="E828" s="835" t="s">
        <v>1468</v>
      </c>
      <c r="F828" s="833" t="s">
        <v>1449</v>
      </c>
      <c r="G828" s="833" t="s">
        <v>1502</v>
      </c>
      <c r="H828" s="833" t="s">
        <v>574</v>
      </c>
      <c r="I828" s="833" t="s">
        <v>1796</v>
      </c>
      <c r="J828" s="833" t="s">
        <v>1016</v>
      </c>
      <c r="K828" s="833" t="s">
        <v>1299</v>
      </c>
      <c r="L828" s="836">
        <v>154.36000000000001</v>
      </c>
      <c r="M828" s="836">
        <v>308.72000000000003</v>
      </c>
      <c r="N828" s="833">
        <v>2</v>
      </c>
      <c r="O828" s="837">
        <v>1</v>
      </c>
      <c r="P828" s="836">
        <v>154.36000000000001</v>
      </c>
      <c r="Q828" s="838">
        <v>0.5</v>
      </c>
      <c r="R828" s="833">
        <v>1</v>
      </c>
      <c r="S828" s="838">
        <v>0.5</v>
      </c>
      <c r="T828" s="837">
        <v>0.5</v>
      </c>
      <c r="U828" s="839">
        <v>0.5</v>
      </c>
    </row>
    <row r="829" spans="1:21" ht="14.45" customHeight="1" x14ac:dyDescent="0.2">
      <c r="A829" s="832">
        <v>25</v>
      </c>
      <c r="B829" s="833" t="s">
        <v>1448</v>
      </c>
      <c r="C829" s="833" t="s">
        <v>1455</v>
      </c>
      <c r="D829" s="834" t="s">
        <v>2303</v>
      </c>
      <c r="E829" s="835" t="s">
        <v>1468</v>
      </c>
      <c r="F829" s="833" t="s">
        <v>1449</v>
      </c>
      <c r="G829" s="833" t="s">
        <v>1502</v>
      </c>
      <c r="H829" s="833" t="s">
        <v>574</v>
      </c>
      <c r="I829" s="833" t="s">
        <v>2035</v>
      </c>
      <c r="J829" s="833" t="s">
        <v>1016</v>
      </c>
      <c r="K829" s="833" t="s">
        <v>1299</v>
      </c>
      <c r="L829" s="836">
        <v>154.36000000000001</v>
      </c>
      <c r="M829" s="836">
        <v>154.36000000000001</v>
      </c>
      <c r="N829" s="833">
        <v>1</v>
      </c>
      <c r="O829" s="837">
        <v>1</v>
      </c>
      <c r="P829" s="836">
        <v>154.36000000000001</v>
      </c>
      <c r="Q829" s="838">
        <v>1</v>
      </c>
      <c r="R829" s="833">
        <v>1</v>
      </c>
      <c r="S829" s="838">
        <v>1</v>
      </c>
      <c r="T829" s="837">
        <v>1</v>
      </c>
      <c r="U829" s="839">
        <v>1</v>
      </c>
    </row>
    <row r="830" spans="1:21" ht="14.45" customHeight="1" x14ac:dyDescent="0.2">
      <c r="A830" s="832">
        <v>25</v>
      </c>
      <c r="B830" s="833" t="s">
        <v>1448</v>
      </c>
      <c r="C830" s="833" t="s">
        <v>1455</v>
      </c>
      <c r="D830" s="834" t="s">
        <v>2303</v>
      </c>
      <c r="E830" s="835" t="s">
        <v>1468</v>
      </c>
      <c r="F830" s="833" t="s">
        <v>1449</v>
      </c>
      <c r="G830" s="833" t="s">
        <v>1502</v>
      </c>
      <c r="H830" s="833" t="s">
        <v>574</v>
      </c>
      <c r="I830" s="833" t="s">
        <v>2036</v>
      </c>
      <c r="J830" s="833" t="s">
        <v>1016</v>
      </c>
      <c r="K830" s="833" t="s">
        <v>1838</v>
      </c>
      <c r="L830" s="836">
        <v>225.06</v>
      </c>
      <c r="M830" s="836">
        <v>225.06</v>
      </c>
      <c r="N830" s="833">
        <v>1</v>
      </c>
      <c r="O830" s="837">
        <v>1</v>
      </c>
      <c r="P830" s="836">
        <v>225.06</v>
      </c>
      <c r="Q830" s="838">
        <v>1</v>
      </c>
      <c r="R830" s="833">
        <v>1</v>
      </c>
      <c r="S830" s="838">
        <v>1</v>
      </c>
      <c r="T830" s="837">
        <v>1</v>
      </c>
      <c r="U830" s="839">
        <v>1</v>
      </c>
    </row>
    <row r="831" spans="1:21" ht="14.45" customHeight="1" x14ac:dyDescent="0.2">
      <c r="A831" s="832">
        <v>25</v>
      </c>
      <c r="B831" s="833" t="s">
        <v>1448</v>
      </c>
      <c r="C831" s="833" t="s">
        <v>1455</v>
      </c>
      <c r="D831" s="834" t="s">
        <v>2303</v>
      </c>
      <c r="E831" s="835" t="s">
        <v>1480</v>
      </c>
      <c r="F831" s="833" t="s">
        <v>1449</v>
      </c>
      <c r="G831" s="833" t="s">
        <v>1503</v>
      </c>
      <c r="H831" s="833" t="s">
        <v>574</v>
      </c>
      <c r="I831" s="833" t="s">
        <v>1504</v>
      </c>
      <c r="J831" s="833" t="s">
        <v>1505</v>
      </c>
      <c r="K831" s="833" t="s">
        <v>1506</v>
      </c>
      <c r="L831" s="836">
        <v>132.97999999999999</v>
      </c>
      <c r="M831" s="836">
        <v>132.97999999999999</v>
      </c>
      <c r="N831" s="833">
        <v>1</v>
      </c>
      <c r="O831" s="837">
        <v>1</v>
      </c>
      <c r="P831" s="836">
        <v>132.97999999999999</v>
      </c>
      <c r="Q831" s="838">
        <v>1</v>
      </c>
      <c r="R831" s="833">
        <v>1</v>
      </c>
      <c r="S831" s="838">
        <v>1</v>
      </c>
      <c r="T831" s="837">
        <v>1</v>
      </c>
      <c r="U831" s="839">
        <v>1</v>
      </c>
    </row>
    <row r="832" spans="1:21" ht="14.45" customHeight="1" x14ac:dyDescent="0.2">
      <c r="A832" s="832">
        <v>25</v>
      </c>
      <c r="B832" s="833" t="s">
        <v>1448</v>
      </c>
      <c r="C832" s="833" t="s">
        <v>1455</v>
      </c>
      <c r="D832" s="834" t="s">
        <v>2303</v>
      </c>
      <c r="E832" s="835" t="s">
        <v>1480</v>
      </c>
      <c r="F832" s="833" t="s">
        <v>1449</v>
      </c>
      <c r="G832" s="833" t="s">
        <v>1586</v>
      </c>
      <c r="H832" s="833" t="s">
        <v>574</v>
      </c>
      <c r="I832" s="833" t="s">
        <v>1587</v>
      </c>
      <c r="J832" s="833" t="s">
        <v>644</v>
      </c>
      <c r="K832" s="833" t="s">
        <v>1588</v>
      </c>
      <c r="L832" s="836">
        <v>17.62</v>
      </c>
      <c r="M832" s="836">
        <v>35.24</v>
      </c>
      <c r="N832" s="833">
        <v>2</v>
      </c>
      <c r="O832" s="837">
        <v>2</v>
      </c>
      <c r="P832" s="836">
        <v>17.62</v>
      </c>
      <c r="Q832" s="838">
        <v>0.5</v>
      </c>
      <c r="R832" s="833">
        <v>1</v>
      </c>
      <c r="S832" s="838">
        <v>0.5</v>
      </c>
      <c r="T832" s="837">
        <v>1</v>
      </c>
      <c r="U832" s="839">
        <v>0.5</v>
      </c>
    </row>
    <row r="833" spans="1:21" ht="14.45" customHeight="1" x14ac:dyDescent="0.2">
      <c r="A833" s="832">
        <v>25</v>
      </c>
      <c r="B833" s="833" t="s">
        <v>1448</v>
      </c>
      <c r="C833" s="833" t="s">
        <v>1455</v>
      </c>
      <c r="D833" s="834" t="s">
        <v>2303</v>
      </c>
      <c r="E833" s="835" t="s">
        <v>1480</v>
      </c>
      <c r="F833" s="833" t="s">
        <v>1449</v>
      </c>
      <c r="G833" s="833" t="s">
        <v>1586</v>
      </c>
      <c r="H833" s="833" t="s">
        <v>574</v>
      </c>
      <c r="I833" s="833" t="s">
        <v>1707</v>
      </c>
      <c r="J833" s="833" t="s">
        <v>644</v>
      </c>
      <c r="K833" s="833" t="s">
        <v>1708</v>
      </c>
      <c r="L833" s="836">
        <v>35.25</v>
      </c>
      <c r="M833" s="836">
        <v>35.25</v>
      </c>
      <c r="N833" s="833">
        <v>1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25</v>
      </c>
      <c r="B834" s="833" t="s">
        <v>1448</v>
      </c>
      <c r="C834" s="833" t="s">
        <v>1455</v>
      </c>
      <c r="D834" s="834" t="s">
        <v>2303</v>
      </c>
      <c r="E834" s="835" t="s">
        <v>1480</v>
      </c>
      <c r="F834" s="833" t="s">
        <v>1449</v>
      </c>
      <c r="G834" s="833" t="s">
        <v>1502</v>
      </c>
      <c r="H834" s="833" t="s">
        <v>611</v>
      </c>
      <c r="I834" s="833" t="s">
        <v>1298</v>
      </c>
      <c r="J834" s="833" t="s">
        <v>1016</v>
      </c>
      <c r="K834" s="833" t="s">
        <v>1299</v>
      </c>
      <c r="L834" s="836">
        <v>154.36000000000001</v>
      </c>
      <c r="M834" s="836">
        <v>1697.96</v>
      </c>
      <c r="N834" s="833">
        <v>11</v>
      </c>
      <c r="O834" s="837">
        <v>10</v>
      </c>
      <c r="P834" s="836">
        <v>771.80000000000007</v>
      </c>
      <c r="Q834" s="838">
        <v>0.45454545454545459</v>
      </c>
      <c r="R834" s="833">
        <v>5</v>
      </c>
      <c r="S834" s="838">
        <v>0.45454545454545453</v>
      </c>
      <c r="T834" s="837">
        <v>4</v>
      </c>
      <c r="U834" s="839">
        <v>0.4</v>
      </c>
    </row>
    <row r="835" spans="1:21" ht="14.45" customHeight="1" x14ac:dyDescent="0.2">
      <c r="A835" s="832">
        <v>25</v>
      </c>
      <c r="B835" s="833" t="s">
        <v>1448</v>
      </c>
      <c r="C835" s="833" t="s">
        <v>1455</v>
      </c>
      <c r="D835" s="834" t="s">
        <v>2303</v>
      </c>
      <c r="E835" s="835" t="s">
        <v>1485</v>
      </c>
      <c r="F835" s="833" t="s">
        <v>1449</v>
      </c>
      <c r="G835" s="833" t="s">
        <v>1502</v>
      </c>
      <c r="H835" s="833" t="s">
        <v>611</v>
      </c>
      <c r="I835" s="833" t="s">
        <v>1298</v>
      </c>
      <c r="J835" s="833" t="s">
        <v>1016</v>
      </c>
      <c r="K835" s="833" t="s">
        <v>1299</v>
      </c>
      <c r="L835" s="836">
        <v>154.36000000000001</v>
      </c>
      <c r="M835" s="836">
        <v>154.36000000000001</v>
      </c>
      <c r="N835" s="833">
        <v>1</v>
      </c>
      <c r="O835" s="837">
        <v>1</v>
      </c>
      <c r="P835" s="836">
        <v>154.36000000000001</v>
      </c>
      <c r="Q835" s="838">
        <v>1</v>
      </c>
      <c r="R835" s="833">
        <v>1</v>
      </c>
      <c r="S835" s="838">
        <v>1</v>
      </c>
      <c r="T835" s="837">
        <v>1</v>
      </c>
      <c r="U835" s="839">
        <v>1</v>
      </c>
    </row>
    <row r="836" spans="1:21" ht="14.45" customHeight="1" x14ac:dyDescent="0.2">
      <c r="A836" s="832">
        <v>25</v>
      </c>
      <c r="B836" s="833" t="s">
        <v>1448</v>
      </c>
      <c r="C836" s="833" t="s">
        <v>1455</v>
      </c>
      <c r="D836" s="834" t="s">
        <v>2303</v>
      </c>
      <c r="E836" s="835" t="s">
        <v>1465</v>
      </c>
      <c r="F836" s="833" t="s">
        <v>1449</v>
      </c>
      <c r="G836" s="833" t="s">
        <v>1511</v>
      </c>
      <c r="H836" s="833" t="s">
        <v>574</v>
      </c>
      <c r="I836" s="833" t="s">
        <v>1512</v>
      </c>
      <c r="J836" s="833" t="s">
        <v>1305</v>
      </c>
      <c r="K836" s="833" t="s">
        <v>1513</v>
      </c>
      <c r="L836" s="836">
        <v>272.83</v>
      </c>
      <c r="M836" s="836">
        <v>272.83</v>
      </c>
      <c r="N836" s="833">
        <v>1</v>
      </c>
      <c r="O836" s="837">
        <v>0.5</v>
      </c>
      <c r="P836" s="836"/>
      <c r="Q836" s="838">
        <v>0</v>
      </c>
      <c r="R836" s="833"/>
      <c r="S836" s="838">
        <v>0</v>
      </c>
      <c r="T836" s="837"/>
      <c r="U836" s="839">
        <v>0</v>
      </c>
    </row>
    <row r="837" spans="1:21" ht="14.45" customHeight="1" x14ac:dyDescent="0.2">
      <c r="A837" s="832">
        <v>25</v>
      </c>
      <c r="B837" s="833" t="s">
        <v>1448</v>
      </c>
      <c r="C837" s="833" t="s">
        <v>1455</v>
      </c>
      <c r="D837" s="834" t="s">
        <v>2303</v>
      </c>
      <c r="E837" s="835" t="s">
        <v>1465</v>
      </c>
      <c r="F837" s="833" t="s">
        <v>1449</v>
      </c>
      <c r="G837" s="833" t="s">
        <v>1680</v>
      </c>
      <c r="H837" s="833" t="s">
        <v>574</v>
      </c>
      <c r="I837" s="833" t="s">
        <v>1681</v>
      </c>
      <c r="J837" s="833" t="s">
        <v>1682</v>
      </c>
      <c r="K837" s="833" t="s">
        <v>1683</v>
      </c>
      <c r="L837" s="836">
        <v>121.07</v>
      </c>
      <c r="M837" s="836">
        <v>242.14</v>
      </c>
      <c r="N837" s="833">
        <v>2</v>
      </c>
      <c r="O837" s="837">
        <v>1</v>
      </c>
      <c r="P837" s="836">
        <v>121.07</v>
      </c>
      <c r="Q837" s="838">
        <v>0.5</v>
      </c>
      <c r="R837" s="833">
        <v>1</v>
      </c>
      <c r="S837" s="838">
        <v>0.5</v>
      </c>
      <c r="T837" s="837">
        <v>0.5</v>
      </c>
      <c r="U837" s="839">
        <v>0.5</v>
      </c>
    </row>
    <row r="838" spans="1:21" ht="14.45" customHeight="1" x14ac:dyDescent="0.2">
      <c r="A838" s="832">
        <v>25</v>
      </c>
      <c r="B838" s="833" t="s">
        <v>1448</v>
      </c>
      <c r="C838" s="833" t="s">
        <v>1455</v>
      </c>
      <c r="D838" s="834" t="s">
        <v>2303</v>
      </c>
      <c r="E838" s="835" t="s">
        <v>1465</v>
      </c>
      <c r="F838" s="833" t="s">
        <v>1449</v>
      </c>
      <c r="G838" s="833" t="s">
        <v>1503</v>
      </c>
      <c r="H838" s="833" t="s">
        <v>574</v>
      </c>
      <c r="I838" s="833" t="s">
        <v>1504</v>
      </c>
      <c r="J838" s="833" t="s">
        <v>1505</v>
      </c>
      <c r="K838" s="833" t="s">
        <v>1506</v>
      </c>
      <c r="L838" s="836">
        <v>132.97999999999999</v>
      </c>
      <c r="M838" s="836">
        <v>1063.8399999999999</v>
      </c>
      <c r="N838" s="833">
        <v>8</v>
      </c>
      <c r="O838" s="837">
        <v>5</v>
      </c>
      <c r="P838" s="836">
        <v>531.91999999999996</v>
      </c>
      <c r="Q838" s="838">
        <v>0.5</v>
      </c>
      <c r="R838" s="833">
        <v>4</v>
      </c>
      <c r="S838" s="838">
        <v>0.5</v>
      </c>
      <c r="T838" s="837">
        <v>3</v>
      </c>
      <c r="U838" s="839">
        <v>0.6</v>
      </c>
    </row>
    <row r="839" spans="1:21" ht="14.45" customHeight="1" x14ac:dyDescent="0.2">
      <c r="A839" s="832">
        <v>25</v>
      </c>
      <c r="B839" s="833" t="s">
        <v>1448</v>
      </c>
      <c r="C839" s="833" t="s">
        <v>1455</v>
      </c>
      <c r="D839" s="834" t="s">
        <v>2303</v>
      </c>
      <c r="E839" s="835" t="s">
        <v>1465</v>
      </c>
      <c r="F839" s="833" t="s">
        <v>1449</v>
      </c>
      <c r="G839" s="833" t="s">
        <v>1585</v>
      </c>
      <c r="H839" s="833" t="s">
        <v>611</v>
      </c>
      <c r="I839" s="833" t="s">
        <v>1232</v>
      </c>
      <c r="J839" s="833" t="s">
        <v>729</v>
      </c>
      <c r="K839" s="833" t="s">
        <v>1233</v>
      </c>
      <c r="L839" s="836">
        <v>923.74</v>
      </c>
      <c r="M839" s="836">
        <v>923.74</v>
      </c>
      <c r="N839" s="833">
        <v>1</v>
      </c>
      <c r="O839" s="837">
        <v>1</v>
      </c>
      <c r="P839" s="836"/>
      <c r="Q839" s="838">
        <v>0</v>
      </c>
      <c r="R839" s="833"/>
      <c r="S839" s="838">
        <v>0</v>
      </c>
      <c r="T839" s="837"/>
      <c r="U839" s="839">
        <v>0</v>
      </c>
    </row>
    <row r="840" spans="1:21" ht="14.45" customHeight="1" x14ac:dyDescent="0.2">
      <c r="A840" s="832">
        <v>25</v>
      </c>
      <c r="B840" s="833" t="s">
        <v>1448</v>
      </c>
      <c r="C840" s="833" t="s">
        <v>1455</v>
      </c>
      <c r="D840" s="834" t="s">
        <v>2303</v>
      </c>
      <c r="E840" s="835" t="s">
        <v>1465</v>
      </c>
      <c r="F840" s="833" t="s">
        <v>1449</v>
      </c>
      <c r="G840" s="833" t="s">
        <v>1586</v>
      </c>
      <c r="H840" s="833" t="s">
        <v>574</v>
      </c>
      <c r="I840" s="833" t="s">
        <v>1587</v>
      </c>
      <c r="J840" s="833" t="s">
        <v>644</v>
      </c>
      <c r="K840" s="833" t="s">
        <v>1588</v>
      </c>
      <c r="L840" s="836">
        <v>17.62</v>
      </c>
      <c r="M840" s="836">
        <v>17.62</v>
      </c>
      <c r="N840" s="833">
        <v>1</v>
      </c>
      <c r="O840" s="837">
        <v>0.5</v>
      </c>
      <c r="P840" s="836">
        <v>17.62</v>
      </c>
      <c r="Q840" s="838">
        <v>1</v>
      </c>
      <c r="R840" s="833">
        <v>1</v>
      </c>
      <c r="S840" s="838">
        <v>1</v>
      </c>
      <c r="T840" s="837">
        <v>0.5</v>
      </c>
      <c r="U840" s="839">
        <v>1</v>
      </c>
    </row>
    <row r="841" spans="1:21" ht="14.45" customHeight="1" x14ac:dyDescent="0.2">
      <c r="A841" s="832">
        <v>25</v>
      </c>
      <c r="B841" s="833" t="s">
        <v>1448</v>
      </c>
      <c r="C841" s="833" t="s">
        <v>1455</v>
      </c>
      <c r="D841" s="834" t="s">
        <v>2303</v>
      </c>
      <c r="E841" s="835" t="s">
        <v>1465</v>
      </c>
      <c r="F841" s="833" t="s">
        <v>1449</v>
      </c>
      <c r="G841" s="833" t="s">
        <v>1586</v>
      </c>
      <c r="H841" s="833" t="s">
        <v>574</v>
      </c>
      <c r="I841" s="833" t="s">
        <v>1589</v>
      </c>
      <c r="J841" s="833" t="s">
        <v>644</v>
      </c>
      <c r="K841" s="833" t="s">
        <v>1590</v>
      </c>
      <c r="L841" s="836">
        <v>35.25</v>
      </c>
      <c r="M841" s="836">
        <v>35.25</v>
      </c>
      <c r="N841" s="833">
        <v>1</v>
      </c>
      <c r="O841" s="837">
        <v>1</v>
      </c>
      <c r="P841" s="836">
        <v>35.25</v>
      </c>
      <c r="Q841" s="838">
        <v>1</v>
      </c>
      <c r="R841" s="833">
        <v>1</v>
      </c>
      <c r="S841" s="838">
        <v>1</v>
      </c>
      <c r="T841" s="837">
        <v>1</v>
      </c>
      <c r="U841" s="839">
        <v>1</v>
      </c>
    </row>
    <row r="842" spans="1:21" ht="14.45" customHeight="1" x14ac:dyDescent="0.2">
      <c r="A842" s="832">
        <v>25</v>
      </c>
      <c r="B842" s="833" t="s">
        <v>1448</v>
      </c>
      <c r="C842" s="833" t="s">
        <v>1455</v>
      </c>
      <c r="D842" s="834" t="s">
        <v>2303</v>
      </c>
      <c r="E842" s="835" t="s">
        <v>1465</v>
      </c>
      <c r="F842" s="833" t="s">
        <v>1449</v>
      </c>
      <c r="G842" s="833" t="s">
        <v>1586</v>
      </c>
      <c r="H842" s="833" t="s">
        <v>574</v>
      </c>
      <c r="I842" s="833" t="s">
        <v>1810</v>
      </c>
      <c r="J842" s="833" t="s">
        <v>847</v>
      </c>
      <c r="K842" s="833" t="s">
        <v>1811</v>
      </c>
      <c r="L842" s="836">
        <v>35.25</v>
      </c>
      <c r="M842" s="836">
        <v>70.5</v>
      </c>
      <c r="N842" s="833">
        <v>2</v>
      </c>
      <c r="O842" s="837">
        <v>1.5</v>
      </c>
      <c r="P842" s="836"/>
      <c r="Q842" s="838">
        <v>0</v>
      </c>
      <c r="R842" s="833"/>
      <c r="S842" s="838">
        <v>0</v>
      </c>
      <c r="T842" s="837"/>
      <c r="U842" s="839">
        <v>0</v>
      </c>
    </row>
    <row r="843" spans="1:21" ht="14.45" customHeight="1" x14ac:dyDescent="0.2">
      <c r="A843" s="832">
        <v>25</v>
      </c>
      <c r="B843" s="833" t="s">
        <v>1448</v>
      </c>
      <c r="C843" s="833" t="s">
        <v>1455</v>
      </c>
      <c r="D843" s="834" t="s">
        <v>2303</v>
      </c>
      <c r="E843" s="835" t="s">
        <v>1465</v>
      </c>
      <c r="F843" s="833" t="s">
        <v>1449</v>
      </c>
      <c r="G843" s="833" t="s">
        <v>1586</v>
      </c>
      <c r="H843" s="833" t="s">
        <v>574</v>
      </c>
      <c r="I843" s="833" t="s">
        <v>1591</v>
      </c>
      <c r="J843" s="833" t="s">
        <v>644</v>
      </c>
      <c r="K843" s="833" t="s">
        <v>1592</v>
      </c>
      <c r="L843" s="836">
        <v>17.62</v>
      </c>
      <c r="M843" s="836">
        <v>387.64000000000004</v>
      </c>
      <c r="N843" s="833">
        <v>22</v>
      </c>
      <c r="O843" s="837">
        <v>13.5</v>
      </c>
      <c r="P843" s="836">
        <v>299.54000000000002</v>
      </c>
      <c r="Q843" s="838">
        <v>0.77272727272727271</v>
      </c>
      <c r="R843" s="833">
        <v>17</v>
      </c>
      <c r="S843" s="838">
        <v>0.77272727272727271</v>
      </c>
      <c r="T843" s="837">
        <v>10.5</v>
      </c>
      <c r="U843" s="839">
        <v>0.77777777777777779</v>
      </c>
    </row>
    <row r="844" spans="1:21" ht="14.45" customHeight="1" x14ac:dyDescent="0.2">
      <c r="A844" s="832">
        <v>25</v>
      </c>
      <c r="B844" s="833" t="s">
        <v>1448</v>
      </c>
      <c r="C844" s="833" t="s">
        <v>1455</v>
      </c>
      <c r="D844" s="834" t="s">
        <v>2303</v>
      </c>
      <c r="E844" s="835" t="s">
        <v>1465</v>
      </c>
      <c r="F844" s="833" t="s">
        <v>1449</v>
      </c>
      <c r="G844" s="833" t="s">
        <v>1709</v>
      </c>
      <c r="H844" s="833" t="s">
        <v>574</v>
      </c>
      <c r="I844" s="833" t="s">
        <v>1710</v>
      </c>
      <c r="J844" s="833" t="s">
        <v>625</v>
      </c>
      <c r="K844" s="833" t="s">
        <v>1711</v>
      </c>
      <c r="L844" s="836">
        <v>127.91</v>
      </c>
      <c r="M844" s="836">
        <v>383.73</v>
      </c>
      <c r="N844" s="833">
        <v>3</v>
      </c>
      <c r="O844" s="837">
        <v>2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5" customHeight="1" x14ac:dyDescent="0.2">
      <c r="A845" s="832">
        <v>25</v>
      </c>
      <c r="B845" s="833" t="s">
        <v>1448</v>
      </c>
      <c r="C845" s="833" t="s">
        <v>1455</v>
      </c>
      <c r="D845" s="834" t="s">
        <v>2303</v>
      </c>
      <c r="E845" s="835" t="s">
        <v>1465</v>
      </c>
      <c r="F845" s="833" t="s">
        <v>1449</v>
      </c>
      <c r="G845" s="833" t="s">
        <v>1502</v>
      </c>
      <c r="H845" s="833" t="s">
        <v>611</v>
      </c>
      <c r="I845" s="833" t="s">
        <v>1298</v>
      </c>
      <c r="J845" s="833" t="s">
        <v>1016</v>
      </c>
      <c r="K845" s="833" t="s">
        <v>1299</v>
      </c>
      <c r="L845" s="836">
        <v>154.36000000000001</v>
      </c>
      <c r="M845" s="836">
        <v>11113.919999999998</v>
      </c>
      <c r="N845" s="833">
        <v>72</v>
      </c>
      <c r="O845" s="837">
        <v>61</v>
      </c>
      <c r="P845" s="836">
        <v>7100.5599999999959</v>
      </c>
      <c r="Q845" s="838">
        <v>0.63888888888888862</v>
      </c>
      <c r="R845" s="833">
        <v>46</v>
      </c>
      <c r="S845" s="838">
        <v>0.63888888888888884</v>
      </c>
      <c r="T845" s="837">
        <v>38.5</v>
      </c>
      <c r="U845" s="839">
        <v>0.63114754098360659</v>
      </c>
    </row>
    <row r="846" spans="1:21" ht="14.45" customHeight="1" x14ac:dyDescent="0.2">
      <c r="A846" s="832">
        <v>25</v>
      </c>
      <c r="B846" s="833" t="s">
        <v>1448</v>
      </c>
      <c r="C846" s="833" t="s">
        <v>1455</v>
      </c>
      <c r="D846" s="834" t="s">
        <v>2303</v>
      </c>
      <c r="E846" s="835" t="s">
        <v>1465</v>
      </c>
      <c r="F846" s="833" t="s">
        <v>1449</v>
      </c>
      <c r="G846" s="833" t="s">
        <v>1502</v>
      </c>
      <c r="H846" s="833" t="s">
        <v>574</v>
      </c>
      <c r="I846" s="833" t="s">
        <v>1837</v>
      </c>
      <c r="J846" s="833" t="s">
        <v>1016</v>
      </c>
      <c r="K846" s="833" t="s">
        <v>1838</v>
      </c>
      <c r="L846" s="836">
        <v>225.06</v>
      </c>
      <c r="M846" s="836">
        <v>225.06</v>
      </c>
      <c r="N846" s="833">
        <v>1</v>
      </c>
      <c r="O846" s="837">
        <v>1</v>
      </c>
      <c r="P846" s="836">
        <v>225.06</v>
      </c>
      <c r="Q846" s="838">
        <v>1</v>
      </c>
      <c r="R846" s="833">
        <v>1</v>
      </c>
      <c r="S846" s="838">
        <v>1</v>
      </c>
      <c r="T846" s="837">
        <v>1</v>
      </c>
      <c r="U846" s="839">
        <v>1</v>
      </c>
    </row>
    <row r="847" spans="1:21" ht="14.45" customHeight="1" x14ac:dyDescent="0.2">
      <c r="A847" s="832">
        <v>25</v>
      </c>
      <c r="B847" s="833" t="s">
        <v>1448</v>
      </c>
      <c r="C847" s="833" t="s">
        <v>1455</v>
      </c>
      <c r="D847" s="834" t="s">
        <v>2303</v>
      </c>
      <c r="E847" s="835" t="s">
        <v>1491</v>
      </c>
      <c r="F847" s="833" t="s">
        <v>1449</v>
      </c>
      <c r="G847" s="833" t="s">
        <v>1511</v>
      </c>
      <c r="H847" s="833" t="s">
        <v>611</v>
      </c>
      <c r="I847" s="833" t="s">
        <v>1953</v>
      </c>
      <c r="J847" s="833" t="s">
        <v>1305</v>
      </c>
      <c r="K847" s="833" t="s">
        <v>1643</v>
      </c>
      <c r="L847" s="836">
        <v>48.01</v>
      </c>
      <c r="M847" s="836">
        <v>96.02</v>
      </c>
      <c r="N847" s="833">
        <v>2</v>
      </c>
      <c r="O847" s="837">
        <v>1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25</v>
      </c>
      <c r="B848" s="833" t="s">
        <v>1448</v>
      </c>
      <c r="C848" s="833" t="s">
        <v>1455</v>
      </c>
      <c r="D848" s="834" t="s">
        <v>2303</v>
      </c>
      <c r="E848" s="835" t="s">
        <v>1491</v>
      </c>
      <c r="F848" s="833" t="s">
        <v>1449</v>
      </c>
      <c r="G848" s="833" t="s">
        <v>1658</v>
      </c>
      <c r="H848" s="833" t="s">
        <v>574</v>
      </c>
      <c r="I848" s="833" t="s">
        <v>1664</v>
      </c>
      <c r="J848" s="833" t="s">
        <v>1665</v>
      </c>
      <c r="K848" s="833" t="s">
        <v>1666</v>
      </c>
      <c r="L848" s="836">
        <v>23.49</v>
      </c>
      <c r="M848" s="836">
        <v>23.49</v>
      </c>
      <c r="N848" s="833">
        <v>1</v>
      </c>
      <c r="O848" s="837">
        <v>0.5</v>
      </c>
      <c r="P848" s="836">
        <v>23.49</v>
      </c>
      <c r="Q848" s="838">
        <v>1</v>
      </c>
      <c r="R848" s="833">
        <v>1</v>
      </c>
      <c r="S848" s="838">
        <v>1</v>
      </c>
      <c r="T848" s="837">
        <v>0.5</v>
      </c>
      <c r="U848" s="839">
        <v>1</v>
      </c>
    </row>
    <row r="849" spans="1:21" ht="14.45" customHeight="1" x14ac:dyDescent="0.2">
      <c r="A849" s="832">
        <v>25</v>
      </c>
      <c r="B849" s="833" t="s">
        <v>1448</v>
      </c>
      <c r="C849" s="833" t="s">
        <v>1455</v>
      </c>
      <c r="D849" s="834" t="s">
        <v>2303</v>
      </c>
      <c r="E849" s="835" t="s">
        <v>1491</v>
      </c>
      <c r="F849" s="833" t="s">
        <v>1449</v>
      </c>
      <c r="G849" s="833" t="s">
        <v>1825</v>
      </c>
      <c r="H849" s="833" t="s">
        <v>574</v>
      </c>
      <c r="I849" s="833" t="s">
        <v>1826</v>
      </c>
      <c r="J849" s="833" t="s">
        <v>765</v>
      </c>
      <c r="K849" s="833" t="s">
        <v>766</v>
      </c>
      <c r="L849" s="836">
        <v>35.25</v>
      </c>
      <c r="M849" s="836">
        <v>35.25</v>
      </c>
      <c r="N849" s="833">
        <v>1</v>
      </c>
      <c r="O849" s="837">
        <v>0.5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25</v>
      </c>
      <c r="B850" s="833" t="s">
        <v>1448</v>
      </c>
      <c r="C850" s="833" t="s">
        <v>1455</v>
      </c>
      <c r="D850" s="834" t="s">
        <v>2303</v>
      </c>
      <c r="E850" s="835" t="s">
        <v>1491</v>
      </c>
      <c r="F850" s="833" t="s">
        <v>1449</v>
      </c>
      <c r="G850" s="833" t="s">
        <v>1825</v>
      </c>
      <c r="H850" s="833" t="s">
        <v>574</v>
      </c>
      <c r="I850" s="833" t="s">
        <v>2086</v>
      </c>
      <c r="J850" s="833" t="s">
        <v>765</v>
      </c>
      <c r="K850" s="833" t="s">
        <v>766</v>
      </c>
      <c r="L850" s="836">
        <v>35.25</v>
      </c>
      <c r="M850" s="836">
        <v>35.25</v>
      </c>
      <c r="N850" s="833">
        <v>1</v>
      </c>
      <c r="O850" s="837">
        <v>0.5</v>
      </c>
      <c r="P850" s="836"/>
      <c r="Q850" s="838">
        <v>0</v>
      </c>
      <c r="R850" s="833"/>
      <c r="S850" s="838">
        <v>0</v>
      </c>
      <c r="T850" s="837"/>
      <c r="U850" s="839">
        <v>0</v>
      </c>
    </row>
    <row r="851" spans="1:21" ht="14.45" customHeight="1" x14ac:dyDescent="0.2">
      <c r="A851" s="832">
        <v>25</v>
      </c>
      <c r="B851" s="833" t="s">
        <v>1448</v>
      </c>
      <c r="C851" s="833" t="s">
        <v>1455</v>
      </c>
      <c r="D851" s="834" t="s">
        <v>2303</v>
      </c>
      <c r="E851" s="835" t="s">
        <v>1491</v>
      </c>
      <c r="F851" s="833" t="s">
        <v>1449</v>
      </c>
      <c r="G851" s="833" t="s">
        <v>1519</v>
      </c>
      <c r="H851" s="833" t="s">
        <v>574</v>
      </c>
      <c r="I851" s="833" t="s">
        <v>1520</v>
      </c>
      <c r="J851" s="833" t="s">
        <v>1054</v>
      </c>
      <c r="K851" s="833" t="s">
        <v>1521</v>
      </c>
      <c r="L851" s="836">
        <v>48.09</v>
      </c>
      <c r="M851" s="836">
        <v>48.09</v>
      </c>
      <c r="N851" s="833">
        <v>1</v>
      </c>
      <c r="O851" s="837">
        <v>0.5</v>
      </c>
      <c r="P851" s="836">
        <v>48.09</v>
      </c>
      <c r="Q851" s="838">
        <v>1</v>
      </c>
      <c r="R851" s="833">
        <v>1</v>
      </c>
      <c r="S851" s="838">
        <v>1</v>
      </c>
      <c r="T851" s="837">
        <v>0.5</v>
      </c>
      <c r="U851" s="839">
        <v>1</v>
      </c>
    </row>
    <row r="852" spans="1:21" ht="14.45" customHeight="1" x14ac:dyDescent="0.2">
      <c r="A852" s="832">
        <v>25</v>
      </c>
      <c r="B852" s="833" t="s">
        <v>1448</v>
      </c>
      <c r="C852" s="833" t="s">
        <v>1455</v>
      </c>
      <c r="D852" s="834" t="s">
        <v>2303</v>
      </c>
      <c r="E852" s="835" t="s">
        <v>1491</v>
      </c>
      <c r="F852" s="833" t="s">
        <v>1449</v>
      </c>
      <c r="G852" s="833" t="s">
        <v>1519</v>
      </c>
      <c r="H852" s="833" t="s">
        <v>574</v>
      </c>
      <c r="I852" s="833" t="s">
        <v>1520</v>
      </c>
      <c r="J852" s="833" t="s">
        <v>1054</v>
      </c>
      <c r="K852" s="833" t="s">
        <v>1521</v>
      </c>
      <c r="L852" s="836">
        <v>42.14</v>
      </c>
      <c r="M852" s="836">
        <v>84.28</v>
      </c>
      <c r="N852" s="833">
        <v>2</v>
      </c>
      <c r="O852" s="837">
        <v>2</v>
      </c>
      <c r="P852" s="836">
        <v>42.14</v>
      </c>
      <c r="Q852" s="838">
        <v>0.5</v>
      </c>
      <c r="R852" s="833">
        <v>1</v>
      </c>
      <c r="S852" s="838">
        <v>0.5</v>
      </c>
      <c r="T852" s="837">
        <v>1</v>
      </c>
      <c r="U852" s="839">
        <v>0.5</v>
      </c>
    </row>
    <row r="853" spans="1:21" ht="14.45" customHeight="1" x14ac:dyDescent="0.2">
      <c r="A853" s="832">
        <v>25</v>
      </c>
      <c r="B853" s="833" t="s">
        <v>1448</v>
      </c>
      <c r="C853" s="833" t="s">
        <v>1455</v>
      </c>
      <c r="D853" s="834" t="s">
        <v>2303</v>
      </c>
      <c r="E853" s="835" t="s">
        <v>1491</v>
      </c>
      <c r="F853" s="833" t="s">
        <v>1449</v>
      </c>
      <c r="G853" s="833" t="s">
        <v>1503</v>
      </c>
      <c r="H853" s="833" t="s">
        <v>574</v>
      </c>
      <c r="I853" s="833" t="s">
        <v>1504</v>
      </c>
      <c r="J853" s="833" t="s">
        <v>1505</v>
      </c>
      <c r="K853" s="833" t="s">
        <v>1506</v>
      </c>
      <c r="L853" s="836">
        <v>132.97999999999999</v>
      </c>
      <c r="M853" s="836">
        <v>398.93999999999994</v>
      </c>
      <c r="N853" s="833">
        <v>3</v>
      </c>
      <c r="O853" s="837">
        <v>3</v>
      </c>
      <c r="P853" s="836">
        <v>265.95999999999998</v>
      </c>
      <c r="Q853" s="838">
        <v>0.66666666666666674</v>
      </c>
      <c r="R853" s="833">
        <v>2</v>
      </c>
      <c r="S853" s="838">
        <v>0.66666666666666663</v>
      </c>
      <c r="T853" s="837">
        <v>2</v>
      </c>
      <c r="U853" s="839">
        <v>0.66666666666666663</v>
      </c>
    </row>
    <row r="854" spans="1:21" ht="14.45" customHeight="1" x14ac:dyDescent="0.2">
      <c r="A854" s="832">
        <v>25</v>
      </c>
      <c r="B854" s="833" t="s">
        <v>1448</v>
      </c>
      <c r="C854" s="833" t="s">
        <v>1455</v>
      </c>
      <c r="D854" s="834" t="s">
        <v>2303</v>
      </c>
      <c r="E854" s="835" t="s">
        <v>1491</v>
      </c>
      <c r="F854" s="833" t="s">
        <v>1449</v>
      </c>
      <c r="G854" s="833" t="s">
        <v>1586</v>
      </c>
      <c r="H854" s="833" t="s">
        <v>574</v>
      </c>
      <c r="I854" s="833" t="s">
        <v>1587</v>
      </c>
      <c r="J854" s="833" t="s">
        <v>644</v>
      </c>
      <c r="K854" s="833" t="s">
        <v>1588</v>
      </c>
      <c r="L854" s="836">
        <v>17.62</v>
      </c>
      <c r="M854" s="836">
        <v>17.62</v>
      </c>
      <c r="N854" s="833">
        <v>1</v>
      </c>
      <c r="O854" s="837">
        <v>0.5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25</v>
      </c>
      <c r="B855" s="833" t="s">
        <v>1448</v>
      </c>
      <c r="C855" s="833" t="s">
        <v>1455</v>
      </c>
      <c r="D855" s="834" t="s">
        <v>2303</v>
      </c>
      <c r="E855" s="835" t="s">
        <v>1491</v>
      </c>
      <c r="F855" s="833" t="s">
        <v>1449</v>
      </c>
      <c r="G855" s="833" t="s">
        <v>1586</v>
      </c>
      <c r="H855" s="833" t="s">
        <v>574</v>
      </c>
      <c r="I855" s="833" t="s">
        <v>1707</v>
      </c>
      <c r="J855" s="833" t="s">
        <v>644</v>
      </c>
      <c r="K855" s="833" t="s">
        <v>1708</v>
      </c>
      <c r="L855" s="836">
        <v>35.25</v>
      </c>
      <c r="M855" s="836">
        <v>35.25</v>
      </c>
      <c r="N855" s="833">
        <v>1</v>
      </c>
      <c r="O855" s="837">
        <v>0.5</v>
      </c>
      <c r="P855" s="836"/>
      <c r="Q855" s="838">
        <v>0</v>
      </c>
      <c r="R855" s="833"/>
      <c r="S855" s="838">
        <v>0</v>
      </c>
      <c r="T855" s="837"/>
      <c r="U855" s="839">
        <v>0</v>
      </c>
    </row>
    <row r="856" spans="1:21" ht="14.45" customHeight="1" x14ac:dyDescent="0.2">
      <c r="A856" s="832">
        <v>25</v>
      </c>
      <c r="B856" s="833" t="s">
        <v>1448</v>
      </c>
      <c r="C856" s="833" t="s">
        <v>1455</v>
      </c>
      <c r="D856" s="834" t="s">
        <v>2303</v>
      </c>
      <c r="E856" s="835" t="s">
        <v>1491</v>
      </c>
      <c r="F856" s="833" t="s">
        <v>1449</v>
      </c>
      <c r="G856" s="833" t="s">
        <v>1586</v>
      </c>
      <c r="H856" s="833" t="s">
        <v>574</v>
      </c>
      <c r="I856" s="833" t="s">
        <v>1589</v>
      </c>
      <c r="J856" s="833" t="s">
        <v>644</v>
      </c>
      <c r="K856" s="833" t="s">
        <v>1590</v>
      </c>
      <c r="L856" s="836">
        <v>35.25</v>
      </c>
      <c r="M856" s="836">
        <v>35.25</v>
      </c>
      <c r="N856" s="833">
        <v>1</v>
      </c>
      <c r="O856" s="837">
        <v>0.5</v>
      </c>
      <c r="P856" s="836">
        <v>35.25</v>
      </c>
      <c r="Q856" s="838">
        <v>1</v>
      </c>
      <c r="R856" s="833">
        <v>1</v>
      </c>
      <c r="S856" s="838">
        <v>1</v>
      </c>
      <c r="T856" s="837">
        <v>0.5</v>
      </c>
      <c r="U856" s="839">
        <v>1</v>
      </c>
    </row>
    <row r="857" spans="1:21" ht="14.45" customHeight="1" x14ac:dyDescent="0.2">
      <c r="A857" s="832">
        <v>25</v>
      </c>
      <c r="B857" s="833" t="s">
        <v>1448</v>
      </c>
      <c r="C857" s="833" t="s">
        <v>1455</v>
      </c>
      <c r="D857" s="834" t="s">
        <v>2303</v>
      </c>
      <c r="E857" s="835" t="s">
        <v>1491</v>
      </c>
      <c r="F857" s="833" t="s">
        <v>1449</v>
      </c>
      <c r="G857" s="833" t="s">
        <v>1586</v>
      </c>
      <c r="H857" s="833" t="s">
        <v>574</v>
      </c>
      <c r="I857" s="833" t="s">
        <v>1591</v>
      </c>
      <c r="J857" s="833" t="s">
        <v>644</v>
      </c>
      <c r="K857" s="833" t="s">
        <v>1592</v>
      </c>
      <c r="L857" s="836">
        <v>17.62</v>
      </c>
      <c r="M857" s="836">
        <v>370.02000000000004</v>
      </c>
      <c r="N857" s="833">
        <v>21</v>
      </c>
      <c r="O857" s="837">
        <v>13</v>
      </c>
      <c r="P857" s="836">
        <v>211.44000000000003</v>
      </c>
      <c r="Q857" s="838">
        <v>0.5714285714285714</v>
      </c>
      <c r="R857" s="833">
        <v>12</v>
      </c>
      <c r="S857" s="838">
        <v>0.5714285714285714</v>
      </c>
      <c r="T857" s="837">
        <v>6.5</v>
      </c>
      <c r="U857" s="839">
        <v>0.5</v>
      </c>
    </row>
    <row r="858" spans="1:21" ht="14.45" customHeight="1" x14ac:dyDescent="0.2">
      <c r="A858" s="832">
        <v>25</v>
      </c>
      <c r="B858" s="833" t="s">
        <v>1448</v>
      </c>
      <c r="C858" s="833" t="s">
        <v>1455</v>
      </c>
      <c r="D858" s="834" t="s">
        <v>2303</v>
      </c>
      <c r="E858" s="835" t="s">
        <v>1491</v>
      </c>
      <c r="F858" s="833" t="s">
        <v>1449</v>
      </c>
      <c r="G858" s="833" t="s">
        <v>1628</v>
      </c>
      <c r="H858" s="833" t="s">
        <v>574</v>
      </c>
      <c r="I858" s="833" t="s">
        <v>1728</v>
      </c>
      <c r="J858" s="833" t="s">
        <v>1729</v>
      </c>
      <c r="K858" s="833" t="s">
        <v>1730</v>
      </c>
      <c r="L858" s="836">
        <v>99.94</v>
      </c>
      <c r="M858" s="836">
        <v>99.94</v>
      </c>
      <c r="N858" s="833">
        <v>1</v>
      </c>
      <c r="O858" s="837">
        <v>1</v>
      </c>
      <c r="P858" s="836">
        <v>99.94</v>
      </c>
      <c r="Q858" s="838">
        <v>1</v>
      </c>
      <c r="R858" s="833">
        <v>1</v>
      </c>
      <c r="S858" s="838">
        <v>1</v>
      </c>
      <c r="T858" s="837">
        <v>1</v>
      </c>
      <c r="U858" s="839">
        <v>1</v>
      </c>
    </row>
    <row r="859" spans="1:21" ht="14.45" customHeight="1" x14ac:dyDescent="0.2">
      <c r="A859" s="832">
        <v>25</v>
      </c>
      <c r="B859" s="833" t="s">
        <v>1448</v>
      </c>
      <c r="C859" s="833" t="s">
        <v>1455</v>
      </c>
      <c r="D859" s="834" t="s">
        <v>2303</v>
      </c>
      <c r="E859" s="835" t="s">
        <v>1491</v>
      </c>
      <c r="F859" s="833" t="s">
        <v>1449</v>
      </c>
      <c r="G859" s="833" t="s">
        <v>1628</v>
      </c>
      <c r="H859" s="833" t="s">
        <v>574</v>
      </c>
      <c r="I859" s="833" t="s">
        <v>1787</v>
      </c>
      <c r="J859" s="833" t="s">
        <v>1729</v>
      </c>
      <c r="K859" s="833" t="s">
        <v>1788</v>
      </c>
      <c r="L859" s="836">
        <v>299.83999999999997</v>
      </c>
      <c r="M859" s="836">
        <v>299.83999999999997</v>
      </c>
      <c r="N859" s="833">
        <v>1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25</v>
      </c>
      <c r="B860" s="833" t="s">
        <v>1448</v>
      </c>
      <c r="C860" s="833" t="s">
        <v>1455</v>
      </c>
      <c r="D860" s="834" t="s">
        <v>2303</v>
      </c>
      <c r="E860" s="835" t="s">
        <v>1491</v>
      </c>
      <c r="F860" s="833" t="s">
        <v>1449</v>
      </c>
      <c r="G860" s="833" t="s">
        <v>1628</v>
      </c>
      <c r="H860" s="833" t="s">
        <v>574</v>
      </c>
      <c r="I860" s="833" t="s">
        <v>2137</v>
      </c>
      <c r="J860" s="833" t="s">
        <v>1729</v>
      </c>
      <c r="K860" s="833" t="s">
        <v>2138</v>
      </c>
      <c r="L860" s="836">
        <v>66.63</v>
      </c>
      <c r="M860" s="836">
        <v>133.26</v>
      </c>
      <c r="N860" s="833">
        <v>2</v>
      </c>
      <c r="O860" s="837">
        <v>1.5</v>
      </c>
      <c r="P860" s="836">
        <v>133.26</v>
      </c>
      <c r="Q860" s="838">
        <v>1</v>
      </c>
      <c r="R860" s="833">
        <v>2</v>
      </c>
      <c r="S860" s="838">
        <v>1</v>
      </c>
      <c r="T860" s="837">
        <v>1.5</v>
      </c>
      <c r="U860" s="839">
        <v>1</v>
      </c>
    </row>
    <row r="861" spans="1:21" ht="14.45" customHeight="1" x14ac:dyDescent="0.2">
      <c r="A861" s="832">
        <v>25</v>
      </c>
      <c r="B861" s="833" t="s">
        <v>1448</v>
      </c>
      <c r="C861" s="833" t="s">
        <v>1455</v>
      </c>
      <c r="D861" s="834" t="s">
        <v>2303</v>
      </c>
      <c r="E861" s="835" t="s">
        <v>1491</v>
      </c>
      <c r="F861" s="833" t="s">
        <v>1449</v>
      </c>
      <c r="G861" s="833" t="s">
        <v>1502</v>
      </c>
      <c r="H861" s="833" t="s">
        <v>611</v>
      </c>
      <c r="I861" s="833" t="s">
        <v>1298</v>
      </c>
      <c r="J861" s="833" t="s">
        <v>1016</v>
      </c>
      <c r="K861" s="833" t="s">
        <v>1299</v>
      </c>
      <c r="L861" s="836">
        <v>154.36000000000001</v>
      </c>
      <c r="M861" s="836">
        <v>10342.120000000001</v>
      </c>
      <c r="N861" s="833">
        <v>67</v>
      </c>
      <c r="O861" s="837">
        <v>54.5</v>
      </c>
      <c r="P861" s="836">
        <v>5556.96</v>
      </c>
      <c r="Q861" s="838">
        <v>0.53731343283582089</v>
      </c>
      <c r="R861" s="833">
        <v>36</v>
      </c>
      <c r="S861" s="838">
        <v>0.53731343283582089</v>
      </c>
      <c r="T861" s="837">
        <v>27.5</v>
      </c>
      <c r="U861" s="839">
        <v>0.50458715596330272</v>
      </c>
    </row>
    <row r="862" spans="1:21" ht="14.45" customHeight="1" x14ac:dyDescent="0.2">
      <c r="A862" s="832">
        <v>25</v>
      </c>
      <c r="B862" s="833" t="s">
        <v>1448</v>
      </c>
      <c r="C862" s="833" t="s">
        <v>1455</v>
      </c>
      <c r="D862" s="834" t="s">
        <v>2303</v>
      </c>
      <c r="E862" s="835" t="s">
        <v>1491</v>
      </c>
      <c r="F862" s="833" t="s">
        <v>1449</v>
      </c>
      <c r="G862" s="833" t="s">
        <v>1502</v>
      </c>
      <c r="H862" s="833" t="s">
        <v>574</v>
      </c>
      <c r="I862" s="833" t="s">
        <v>1796</v>
      </c>
      <c r="J862" s="833" t="s">
        <v>1016</v>
      </c>
      <c r="K862" s="833" t="s">
        <v>1299</v>
      </c>
      <c r="L862" s="836">
        <v>154.36000000000001</v>
      </c>
      <c r="M862" s="836">
        <v>308.72000000000003</v>
      </c>
      <c r="N862" s="833">
        <v>2</v>
      </c>
      <c r="O862" s="837">
        <v>1.5</v>
      </c>
      <c r="P862" s="836">
        <v>154.36000000000001</v>
      </c>
      <c r="Q862" s="838">
        <v>0.5</v>
      </c>
      <c r="R862" s="833">
        <v>1</v>
      </c>
      <c r="S862" s="838">
        <v>0.5</v>
      </c>
      <c r="T862" s="837">
        <v>1</v>
      </c>
      <c r="U862" s="839">
        <v>0.66666666666666663</v>
      </c>
    </row>
    <row r="863" spans="1:21" ht="14.45" customHeight="1" x14ac:dyDescent="0.2">
      <c r="A863" s="832">
        <v>25</v>
      </c>
      <c r="B863" s="833" t="s">
        <v>1448</v>
      </c>
      <c r="C863" s="833" t="s">
        <v>1455</v>
      </c>
      <c r="D863" s="834" t="s">
        <v>2303</v>
      </c>
      <c r="E863" s="835" t="s">
        <v>1476</v>
      </c>
      <c r="F863" s="833" t="s">
        <v>1449</v>
      </c>
      <c r="G863" s="833" t="s">
        <v>1586</v>
      </c>
      <c r="H863" s="833" t="s">
        <v>574</v>
      </c>
      <c r="I863" s="833" t="s">
        <v>1589</v>
      </c>
      <c r="J863" s="833" t="s">
        <v>644</v>
      </c>
      <c r="K863" s="833" t="s">
        <v>1590</v>
      </c>
      <c r="L863" s="836">
        <v>35.25</v>
      </c>
      <c r="M863" s="836">
        <v>35.25</v>
      </c>
      <c r="N863" s="833">
        <v>1</v>
      </c>
      <c r="O863" s="837">
        <v>1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5" customHeight="1" x14ac:dyDescent="0.2">
      <c r="A864" s="832">
        <v>25</v>
      </c>
      <c r="B864" s="833" t="s">
        <v>1448</v>
      </c>
      <c r="C864" s="833" t="s">
        <v>1455</v>
      </c>
      <c r="D864" s="834" t="s">
        <v>2303</v>
      </c>
      <c r="E864" s="835" t="s">
        <v>1476</v>
      </c>
      <c r="F864" s="833" t="s">
        <v>1449</v>
      </c>
      <c r="G864" s="833" t="s">
        <v>1502</v>
      </c>
      <c r="H864" s="833" t="s">
        <v>611</v>
      </c>
      <c r="I864" s="833" t="s">
        <v>1298</v>
      </c>
      <c r="J864" s="833" t="s">
        <v>1016</v>
      </c>
      <c r="K864" s="833" t="s">
        <v>1299</v>
      </c>
      <c r="L864" s="836">
        <v>154.36000000000001</v>
      </c>
      <c r="M864" s="836">
        <v>1080.52</v>
      </c>
      <c r="N864" s="833">
        <v>7</v>
      </c>
      <c r="O864" s="837">
        <v>7</v>
      </c>
      <c r="P864" s="836">
        <v>926.16000000000008</v>
      </c>
      <c r="Q864" s="838">
        <v>0.85714285714285721</v>
      </c>
      <c r="R864" s="833">
        <v>6</v>
      </c>
      <c r="S864" s="838">
        <v>0.8571428571428571</v>
      </c>
      <c r="T864" s="837">
        <v>6</v>
      </c>
      <c r="U864" s="839">
        <v>0.8571428571428571</v>
      </c>
    </row>
    <row r="865" spans="1:21" ht="14.45" customHeight="1" x14ac:dyDescent="0.2">
      <c r="A865" s="832">
        <v>25</v>
      </c>
      <c r="B865" s="833" t="s">
        <v>1448</v>
      </c>
      <c r="C865" s="833" t="s">
        <v>1455</v>
      </c>
      <c r="D865" s="834" t="s">
        <v>2303</v>
      </c>
      <c r="E865" s="835" t="s">
        <v>1479</v>
      </c>
      <c r="F865" s="833" t="s">
        <v>1449</v>
      </c>
      <c r="G865" s="833" t="s">
        <v>1687</v>
      </c>
      <c r="H865" s="833" t="s">
        <v>574</v>
      </c>
      <c r="I865" s="833" t="s">
        <v>1688</v>
      </c>
      <c r="J865" s="833" t="s">
        <v>1689</v>
      </c>
      <c r="K865" s="833" t="s">
        <v>1690</v>
      </c>
      <c r="L865" s="836">
        <v>94.7</v>
      </c>
      <c r="M865" s="836">
        <v>94.7</v>
      </c>
      <c r="N865" s="833">
        <v>1</v>
      </c>
      <c r="O865" s="837">
        <v>0.5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25</v>
      </c>
      <c r="B866" s="833" t="s">
        <v>1448</v>
      </c>
      <c r="C866" s="833" t="s">
        <v>1455</v>
      </c>
      <c r="D866" s="834" t="s">
        <v>2303</v>
      </c>
      <c r="E866" s="835" t="s">
        <v>1479</v>
      </c>
      <c r="F866" s="833" t="s">
        <v>1449</v>
      </c>
      <c r="G866" s="833" t="s">
        <v>1703</v>
      </c>
      <c r="H866" s="833" t="s">
        <v>611</v>
      </c>
      <c r="I866" s="833" t="s">
        <v>2242</v>
      </c>
      <c r="J866" s="833" t="s">
        <v>1705</v>
      </c>
      <c r="K866" s="833" t="s">
        <v>2243</v>
      </c>
      <c r="L866" s="836">
        <v>140.96</v>
      </c>
      <c r="M866" s="836">
        <v>140.96</v>
      </c>
      <c r="N866" s="833">
        <v>1</v>
      </c>
      <c r="O866" s="837">
        <v>0.5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25</v>
      </c>
      <c r="B867" s="833" t="s">
        <v>1448</v>
      </c>
      <c r="C867" s="833" t="s">
        <v>1455</v>
      </c>
      <c r="D867" s="834" t="s">
        <v>2303</v>
      </c>
      <c r="E867" s="835" t="s">
        <v>1479</v>
      </c>
      <c r="F867" s="833" t="s">
        <v>1449</v>
      </c>
      <c r="G867" s="833" t="s">
        <v>1586</v>
      </c>
      <c r="H867" s="833" t="s">
        <v>574</v>
      </c>
      <c r="I867" s="833" t="s">
        <v>1832</v>
      </c>
      <c r="J867" s="833" t="s">
        <v>644</v>
      </c>
      <c r="K867" s="833" t="s">
        <v>1833</v>
      </c>
      <c r="L867" s="836">
        <v>17.62</v>
      </c>
      <c r="M867" s="836">
        <v>17.62</v>
      </c>
      <c r="N867" s="833">
        <v>1</v>
      </c>
      <c r="O867" s="837">
        <v>1</v>
      </c>
      <c r="P867" s="836">
        <v>17.62</v>
      </c>
      <c r="Q867" s="838">
        <v>1</v>
      </c>
      <c r="R867" s="833">
        <v>1</v>
      </c>
      <c r="S867" s="838">
        <v>1</v>
      </c>
      <c r="T867" s="837">
        <v>1</v>
      </c>
      <c r="U867" s="839">
        <v>1</v>
      </c>
    </row>
    <row r="868" spans="1:21" ht="14.45" customHeight="1" x14ac:dyDescent="0.2">
      <c r="A868" s="832">
        <v>25</v>
      </c>
      <c r="B868" s="833" t="s">
        <v>1448</v>
      </c>
      <c r="C868" s="833" t="s">
        <v>1455</v>
      </c>
      <c r="D868" s="834" t="s">
        <v>2303</v>
      </c>
      <c r="E868" s="835" t="s">
        <v>1479</v>
      </c>
      <c r="F868" s="833" t="s">
        <v>1449</v>
      </c>
      <c r="G868" s="833" t="s">
        <v>1502</v>
      </c>
      <c r="H868" s="833" t="s">
        <v>611</v>
      </c>
      <c r="I868" s="833" t="s">
        <v>1298</v>
      </c>
      <c r="J868" s="833" t="s">
        <v>1016</v>
      </c>
      <c r="K868" s="833" t="s">
        <v>1299</v>
      </c>
      <c r="L868" s="836">
        <v>154.36000000000001</v>
      </c>
      <c r="M868" s="836">
        <v>1080.52</v>
      </c>
      <c r="N868" s="833">
        <v>7</v>
      </c>
      <c r="O868" s="837">
        <v>7</v>
      </c>
      <c r="P868" s="836">
        <v>463.08000000000004</v>
      </c>
      <c r="Q868" s="838">
        <v>0.4285714285714286</v>
      </c>
      <c r="R868" s="833">
        <v>3</v>
      </c>
      <c r="S868" s="838">
        <v>0.42857142857142855</v>
      </c>
      <c r="T868" s="837">
        <v>3</v>
      </c>
      <c r="U868" s="839">
        <v>0.42857142857142855</v>
      </c>
    </row>
    <row r="869" spans="1:21" ht="14.45" customHeight="1" x14ac:dyDescent="0.2">
      <c r="A869" s="832">
        <v>25</v>
      </c>
      <c r="B869" s="833" t="s">
        <v>1448</v>
      </c>
      <c r="C869" s="833" t="s">
        <v>1455</v>
      </c>
      <c r="D869" s="834" t="s">
        <v>2303</v>
      </c>
      <c r="E869" s="835" t="s">
        <v>1477</v>
      </c>
      <c r="F869" s="833" t="s">
        <v>1449</v>
      </c>
      <c r="G869" s="833" t="s">
        <v>1586</v>
      </c>
      <c r="H869" s="833" t="s">
        <v>574</v>
      </c>
      <c r="I869" s="833" t="s">
        <v>1587</v>
      </c>
      <c r="J869" s="833" t="s">
        <v>644</v>
      </c>
      <c r="K869" s="833" t="s">
        <v>1588</v>
      </c>
      <c r="L869" s="836">
        <v>17.62</v>
      </c>
      <c r="M869" s="836">
        <v>17.62</v>
      </c>
      <c r="N869" s="833">
        <v>1</v>
      </c>
      <c r="O869" s="837">
        <v>1</v>
      </c>
      <c r="P869" s="836">
        <v>17.62</v>
      </c>
      <c r="Q869" s="838">
        <v>1</v>
      </c>
      <c r="R869" s="833">
        <v>1</v>
      </c>
      <c r="S869" s="838">
        <v>1</v>
      </c>
      <c r="T869" s="837">
        <v>1</v>
      </c>
      <c r="U869" s="839">
        <v>1</v>
      </c>
    </row>
    <row r="870" spans="1:21" ht="14.45" customHeight="1" x14ac:dyDescent="0.2">
      <c r="A870" s="832">
        <v>25</v>
      </c>
      <c r="B870" s="833" t="s">
        <v>1448</v>
      </c>
      <c r="C870" s="833" t="s">
        <v>1455</v>
      </c>
      <c r="D870" s="834" t="s">
        <v>2303</v>
      </c>
      <c r="E870" s="835" t="s">
        <v>1477</v>
      </c>
      <c r="F870" s="833" t="s">
        <v>1449</v>
      </c>
      <c r="G870" s="833" t="s">
        <v>1586</v>
      </c>
      <c r="H870" s="833" t="s">
        <v>574</v>
      </c>
      <c r="I870" s="833" t="s">
        <v>1591</v>
      </c>
      <c r="J870" s="833" t="s">
        <v>644</v>
      </c>
      <c r="K870" s="833" t="s">
        <v>1592</v>
      </c>
      <c r="L870" s="836">
        <v>17.62</v>
      </c>
      <c r="M870" s="836">
        <v>35.24</v>
      </c>
      <c r="N870" s="833">
        <v>2</v>
      </c>
      <c r="O870" s="837">
        <v>2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25</v>
      </c>
      <c r="B871" s="833" t="s">
        <v>1448</v>
      </c>
      <c r="C871" s="833" t="s">
        <v>1455</v>
      </c>
      <c r="D871" s="834" t="s">
        <v>2303</v>
      </c>
      <c r="E871" s="835" t="s">
        <v>1477</v>
      </c>
      <c r="F871" s="833" t="s">
        <v>1449</v>
      </c>
      <c r="G871" s="833" t="s">
        <v>1502</v>
      </c>
      <c r="H871" s="833" t="s">
        <v>611</v>
      </c>
      <c r="I871" s="833" t="s">
        <v>1298</v>
      </c>
      <c r="J871" s="833" t="s">
        <v>1016</v>
      </c>
      <c r="K871" s="833" t="s">
        <v>1299</v>
      </c>
      <c r="L871" s="836">
        <v>154.36000000000001</v>
      </c>
      <c r="M871" s="836">
        <v>2161.04</v>
      </c>
      <c r="N871" s="833">
        <v>14</v>
      </c>
      <c r="O871" s="837">
        <v>14</v>
      </c>
      <c r="P871" s="836">
        <v>1080.52</v>
      </c>
      <c r="Q871" s="838">
        <v>0.5</v>
      </c>
      <c r="R871" s="833">
        <v>7</v>
      </c>
      <c r="S871" s="838">
        <v>0.5</v>
      </c>
      <c r="T871" s="837">
        <v>7</v>
      </c>
      <c r="U871" s="839">
        <v>0.5</v>
      </c>
    </row>
    <row r="872" spans="1:21" ht="14.45" customHeight="1" x14ac:dyDescent="0.2">
      <c r="A872" s="832">
        <v>25</v>
      </c>
      <c r="B872" s="833" t="s">
        <v>1448</v>
      </c>
      <c r="C872" s="833" t="s">
        <v>1455</v>
      </c>
      <c r="D872" s="834" t="s">
        <v>2303</v>
      </c>
      <c r="E872" s="835" t="s">
        <v>1496</v>
      </c>
      <c r="F872" s="833" t="s">
        <v>1449</v>
      </c>
      <c r="G872" s="833" t="s">
        <v>1503</v>
      </c>
      <c r="H872" s="833" t="s">
        <v>574</v>
      </c>
      <c r="I872" s="833" t="s">
        <v>1504</v>
      </c>
      <c r="J872" s="833" t="s">
        <v>1505</v>
      </c>
      <c r="K872" s="833" t="s">
        <v>1506</v>
      </c>
      <c r="L872" s="836">
        <v>132.97999999999999</v>
      </c>
      <c r="M872" s="836">
        <v>132.97999999999999</v>
      </c>
      <c r="N872" s="833">
        <v>1</v>
      </c>
      <c r="O872" s="837">
        <v>1</v>
      </c>
      <c r="P872" s="836"/>
      <c r="Q872" s="838">
        <v>0</v>
      </c>
      <c r="R872" s="833"/>
      <c r="S872" s="838">
        <v>0</v>
      </c>
      <c r="T872" s="837"/>
      <c r="U872" s="839">
        <v>0</v>
      </c>
    </row>
    <row r="873" spans="1:21" ht="14.45" customHeight="1" x14ac:dyDescent="0.2">
      <c r="A873" s="832">
        <v>25</v>
      </c>
      <c r="B873" s="833" t="s">
        <v>1448</v>
      </c>
      <c r="C873" s="833" t="s">
        <v>1455</v>
      </c>
      <c r="D873" s="834" t="s">
        <v>2303</v>
      </c>
      <c r="E873" s="835" t="s">
        <v>1496</v>
      </c>
      <c r="F873" s="833" t="s">
        <v>1449</v>
      </c>
      <c r="G873" s="833" t="s">
        <v>1586</v>
      </c>
      <c r="H873" s="833" t="s">
        <v>574</v>
      </c>
      <c r="I873" s="833" t="s">
        <v>1587</v>
      </c>
      <c r="J873" s="833" t="s">
        <v>644</v>
      </c>
      <c r="K873" s="833" t="s">
        <v>1588</v>
      </c>
      <c r="L873" s="836">
        <v>17.62</v>
      </c>
      <c r="M873" s="836">
        <v>17.62</v>
      </c>
      <c r="N873" s="833">
        <v>1</v>
      </c>
      <c r="O873" s="837">
        <v>1</v>
      </c>
      <c r="P873" s="836"/>
      <c r="Q873" s="838">
        <v>0</v>
      </c>
      <c r="R873" s="833"/>
      <c r="S873" s="838">
        <v>0</v>
      </c>
      <c r="T873" s="837"/>
      <c r="U873" s="839">
        <v>0</v>
      </c>
    </row>
    <row r="874" spans="1:21" ht="14.45" customHeight="1" x14ac:dyDescent="0.2">
      <c r="A874" s="832">
        <v>25</v>
      </c>
      <c r="B874" s="833" t="s">
        <v>1448</v>
      </c>
      <c r="C874" s="833" t="s">
        <v>1455</v>
      </c>
      <c r="D874" s="834" t="s">
        <v>2303</v>
      </c>
      <c r="E874" s="835" t="s">
        <v>1496</v>
      </c>
      <c r="F874" s="833" t="s">
        <v>1449</v>
      </c>
      <c r="G874" s="833" t="s">
        <v>1586</v>
      </c>
      <c r="H874" s="833" t="s">
        <v>574</v>
      </c>
      <c r="I874" s="833" t="s">
        <v>1591</v>
      </c>
      <c r="J874" s="833" t="s">
        <v>644</v>
      </c>
      <c r="K874" s="833" t="s">
        <v>1592</v>
      </c>
      <c r="L874" s="836">
        <v>17.62</v>
      </c>
      <c r="M874" s="836">
        <v>17.62</v>
      </c>
      <c r="N874" s="833">
        <v>1</v>
      </c>
      <c r="O874" s="837">
        <v>1</v>
      </c>
      <c r="P874" s="836">
        <v>17.62</v>
      </c>
      <c r="Q874" s="838">
        <v>1</v>
      </c>
      <c r="R874" s="833">
        <v>1</v>
      </c>
      <c r="S874" s="838">
        <v>1</v>
      </c>
      <c r="T874" s="837">
        <v>1</v>
      </c>
      <c r="U874" s="839">
        <v>1</v>
      </c>
    </row>
    <row r="875" spans="1:21" ht="14.45" customHeight="1" x14ac:dyDescent="0.2">
      <c r="A875" s="832">
        <v>25</v>
      </c>
      <c r="B875" s="833" t="s">
        <v>1448</v>
      </c>
      <c r="C875" s="833" t="s">
        <v>1455</v>
      </c>
      <c r="D875" s="834" t="s">
        <v>2303</v>
      </c>
      <c r="E875" s="835" t="s">
        <v>1496</v>
      </c>
      <c r="F875" s="833" t="s">
        <v>1449</v>
      </c>
      <c r="G875" s="833" t="s">
        <v>1502</v>
      </c>
      <c r="H875" s="833" t="s">
        <v>611</v>
      </c>
      <c r="I875" s="833" t="s">
        <v>1298</v>
      </c>
      <c r="J875" s="833" t="s">
        <v>1016</v>
      </c>
      <c r="K875" s="833" t="s">
        <v>1299</v>
      </c>
      <c r="L875" s="836">
        <v>154.36000000000001</v>
      </c>
      <c r="M875" s="836">
        <v>463.08000000000004</v>
      </c>
      <c r="N875" s="833">
        <v>3</v>
      </c>
      <c r="O875" s="837">
        <v>3</v>
      </c>
      <c r="P875" s="836">
        <v>154.36000000000001</v>
      </c>
      <c r="Q875" s="838">
        <v>0.33333333333333331</v>
      </c>
      <c r="R875" s="833">
        <v>1</v>
      </c>
      <c r="S875" s="838">
        <v>0.33333333333333331</v>
      </c>
      <c r="T875" s="837">
        <v>1</v>
      </c>
      <c r="U875" s="839">
        <v>0.33333333333333331</v>
      </c>
    </row>
    <row r="876" spans="1:21" ht="14.45" customHeight="1" x14ac:dyDescent="0.2">
      <c r="A876" s="832">
        <v>25</v>
      </c>
      <c r="B876" s="833" t="s">
        <v>1448</v>
      </c>
      <c r="C876" s="833" t="s">
        <v>1455</v>
      </c>
      <c r="D876" s="834" t="s">
        <v>2303</v>
      </c>
      <c r="E876" s="835" t="s">
        <v>1463</v>
      </c>
      <c r="F876" s="833" t="s">
        <v>1449</v>
      </c>
      <c r="G876" s="833" t="s">
        <v>1602</v>
      </c>
      <c r="H876" s="833" t="s">
        <v>574</v>
      </c>
      <c r="I876" s="833" t="s">
        <v>2209</v>
      </c>
      <c r="J876" s="833" t="s">
        <v>1604</v>
      </c>
      <c r="K876" s="833" t="s">
        <v>2046</v>
      </c>
      <c r="L876" s="836">
        <v>87.67</v>
      </c>
      <c r="M876" s="836">
        <v>87.67</v>
      </c>
      <c r="N876" s="833">
        <v>1</v>
      </c>
      <c r="O876" s="837">
        <v>1</v>
      </c>
      <c r="P876" s="836">
        <v>87.67</v>
      </c>
      <c r="Q876" s="838">
        <v>1</v>
      </c>
      <c r="R876" s="833">
        <v>1</v>
      </c>
      <c r="S876" s="838">
        <v>1</v>
      </c>
      <c r="T876" s="837">
        <v>1</v>
      </c>
      <c r="U876" s="839">
        <v>1</v>
      </c>
    </row>
    <row r="877" spans="1:21" ht="14.45" customHeight="1" x14ac:dyDescent="0.2">
      <c r="A877" s="832">
        <v>25</v>
      </c>
      <c r="B877" s="833" t="s">
        <v>1448</v>
      </c>
      <c r="C877" s="833" t="s">
        <v>1455</v>
      </c>
      <c r="D877" s="834" t="s">
        <v>2303</v>
      </c>
      <c r="E877" s="835" t="s">
        <v>1463</v>
      </c>
      <c r="F877" s="833" t="s">
        <v>1449</v>
      </c>
      <c r="G877" s="833" t="s">
        <v>1502</v>
      </c>
      <c r="H877" s="833" t="s">
        <v>611</v>
      </c>
      <c r="I877" s="833" t="s">
        <v>1298</v>
      </c>
      <c r="J877" s="833" t="s">
        <v>1016</v>
      </c>
      <c r="K877" s="833" t="s">
        <v>1299</v>
      </c>
      <c r="L877" s="836">
        <v>154.36000000000001</v>
      </c>
      <c r="M877" s="836">
        <v>771.80000000000007</v>
      </c>
      <c r="N877" s="833">
        <v>5</v>
      </c>
      <c r="O877" s="837">
        <v>5</v>
      </c>
      <c r="P877" s="836">
        <v>463.08000000000004</v>
      </c>
      <c r="Q877" s="838">
        <v>0.6</v>
      </c>
      <c r="R877" s="833">
        <v>3</v>
      </c>
      <c r="S877" s="838">
        <v>0.6</v>
      </c>
      <c r="T877" s="837">
        <v>3</v>
      </c>
      <c r="U877" s="839">
        <v>0.6</v>
      </c>
    </row>
    <row r="878" spans="1:21" ht="14.45" customHeight="1" x14ac:dyDescent="0.2">
      <c r="A878" s="832">
        <v>25</v>
      </c>
      <c r="B878" s="833" t="s">
        <v>1448</v>
      </c>
      <c r="C878" s="833" t="s">
        <v>1455</v>
      </c>
      <c r="D878" s="834" t="s">
        <v>2303</v>
      </c>
      <c r="E878" s="835" t="s">
        <v>1463</v>
      </c>
      <c r="F878" s="833" t="s">
        <v>1449</v>
      </c>
      <c r="G878" s="833" t="s">
        <v>2244</v>
      </c>
      <c r="H878" s="833" t="s">
        <v>574</v>
      </c>
      <c r="I878" s="833" t="s">
        <v>2245</v>
      </c>
      <c r="J878" s="833" t="s">
        <v>2246</v>
      </c>
      <c r="K878" s="833" t="s">
        <v>2247</v>
      </c>
      <c r="L878" s="836">
        <v>116.1</v>
      </c>
      <c r="M878" s="836">
        <v>116.1</v>
      </c>
      <c r="N878" s="833">
        <v>1</v>
      </c>
      <c r="O878" s="837">
        <v>1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25</v>
      </c>
      <c r="B879" s="833" t="s">
        <v>1448</v>
      </c>
      <c r="C879" s="833" t="s">
        <v>1455</v>
      </c>
      <c r="D879" s="834" t="s">
        <v>2303</v>
      </c>
      <c r="E879" s="835" t="s">
        <v>1498</v>
      </c>
      <c r="F879" s="833" t="s">
        <v>1449</v>
      </c>
      <c r="G879" s="833" t="s">
        <v>1502</v>
      </c>
      <c r="H879" s="833" t="s">
        <v>611</v>
      </c>
      <c r="I879" s="833" t="s">
        <v>1298</v>
      </c>
      <c r="J879" s="833" t="s">
        <v>1016</v>
      </c>
      <c r="K879" s="833" t="s">
        <v>1299</v>
      </c>
      <c r="L879" s="836">
        <v>154.36000000000001</v>
      </c>
      <c r="M879" s="836">
        <v>154.36000000000001</v>
      </c>
      <c r="N879" s="833">
        <v>1</v>
      </c>
      <c r="O879" s="837">
        <v>1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25</v>
      </c>
      <c r="B880" s="833" t="s">
        <v>1448</v>
      </c>
      <c r="C880" s="833" t="s">
        <v>1455</v>
      </c>
      <c r="D880" s="834" t="s">
        <v>2303</v>
      </c>
      <c r="E880" s="835" t="s">
        <v>1492</v>
      </c>
      <c r="F880" s="833" t="s">
        <v>1449</v>
      </c>
      <c r="G880" s="833" t="s">
        <v>1503</v>
      </c>
      <c r="H880" s="833" t="s">
        <v>574</v>
      </c>
      <c r="I880" s="833" t="s">
        <v>1504</v>
      </c>
      <c r="J880" s="833" t="s">
        <v>1505</v>
      </c>
      <c r="K880" s="833" t="s">
        <v>1506</v>
      </c>
      <c r="L880" s="836">
        <v>132.97999999999999</v>
      </c>
      <c r="M880" s="836">
        <v>132.97999999999999</v>
      </c>
      <c r="N880" s="833">
        <v>1</v>
      </c>
      <c r="O880" s="837">
        <v>1</v>
      </c>
      <c r="P880" s="836"/>
      <c r="Q880" s="838">
        <v>0</v>
      </c>
      <c r="R880" s="833"/>
      <c r="S880" s="838">
        <v>0</v>
      </c>
      <c r="T880" s="837"/>
      <c r="U880" s="839">
        <v>0</v>
      </c>
    </row>
    <row r="881" spans="1:21" ht="14.45" customHeight="1" x14ac:dyDescent="0.2">
      <c r="A881" s="832">
        <v>25</v>
      </c>
      <c r="B881" s="833" t="s">
        <v>1448</v>
      </c>
      <c r="C881" s="833" t="s">
        <v>1455</v>
      </c>
      <c r="D881" s="834" t="s">
        <v>2303</v>
      </c>
      <c r="E881" s="835" t="s">
        <v>1492</v>
      </c>
      <c r="F881" s="833" t="s">
        <v>1449</v>
      </c>
      <c r="G881" s="833" t="s">
        <v>1586</v>
      </c>
      <c r="H881" s="833" t="s">
        <v>574</v>
      </c>
      <c r="I881" s="833" t="s">
        <v>1810</v>
      </c>
      <c r="J881" s="833" t="s">
        <v>847</v>
      </c>
      <c r="K881" s="833" t="s">
        <v>1811</v>
      </c>
      <c r="L881" s="836">
        <v>35.25</v>
      </c>
      <c r="M881" s="836">
        <v>70.5</v>
      </c>
      <c r="N881" s="833">
        <v>2</v>
      </c>
      <c r="O881" s="837">
        <v>2</v>
      </c>
      <c r="P881" s="836"/>
      <c r="Q881" s="838">
        <v>0</v>
      </c>
      <c r="R881" s="833"/>
      <c r="S881" s="838">
        <v>0</v>
      </c>
      <c r="T881" s="837"/>
      <c r="U881" s="839">
        <v>0</v>
      </c>
    </row>
    <row r="882" spans="1:21" ht="14.45" customHeight="1" x14ac:dyDescent="0.2">
      <c r="A882" s="832">
        <v>25</v>
      </c>
      <c r="B882" s="833" t="s">
        <v>1448</v>
      </c>
      <c r="C882" s="833" t="s">
        <v>1455</v>
      </c>
      <c r="D882" s="834" t="s">
        <v>2303</v>
      </c>
      <c r="E882" s="835" t="s">
        <v>1492</v>
      </c>
      <c r="F882" s="833" t="s">
        <v>1449</v>
      </c>
      <c r="G882" s="833" t="s">
        <v>1586</v>
      </c>
      <c r="H882" s="833" t="s">
        <v>574</v>
      </c>
      <c r="I882" s="833" t="s">
        <v>1591</v>
      </c>
      <c r="J882" s="833" t="s">
        <v>644</v>
      </c>
      <c r="K882" s="833" t="s">
        <v>1592</v>
      </c>
      <c r="L882" s="836">
        <v>17.62</v>
      </c>
      <c r="M882" s="836">
        <v>17.62</v>
      </c>
      <c r="N882" s="833">
        <v>1</v>
      </c>
      <c r="O882" s="837">
        <v>0.5</v>
      </c>
      <c r="P882" s="836">
        <v>17.62</v>
      </c>
      <c r="Q882" s="838">
        <v>1</v>
      </c>
      <c r="R882" s="833">
        <v>1</v>
      </c>
      <c r="S882" s="838">
        <v>1</v>
      </c>
      <c r="T882" s="837">
        <v>0.5</v>
      </c>
      <c r="U882" s="839">
        <v>1</v>
      </c>
    </row>
    <row r="883" spans="1:21" ht="14.45" customHeight="1" x14ac:dyDescent="0.2">
      <c r="A883" s="832">
        <v>25</v>
      </c>
      <c r="B883" s="833" t="s">
        <v>1448</v>
      </c>
      <c r="C883" s="833" t="s">
        <v>1455</v>
      </c>
      <c r="D883" s="834" t="s">
        <v>2303</v>
      </c>
      <c r="E883" s="835" t="s">
        <v>1492</v>
      </c>
      <c r="F883" s="833" t="s">
        <v>1449</v>
      </c>
      <c r="G883" s="833" t="s">
        <v>1502</v>
      </c>
      <c r="H883" s="833" t="s">
        <v>611</v>
      </c>
      <c r="I883" s="833" t="s">
        <v>1298</v>
      </c>
      <c r="J883" s="833" t="s">
        <v>1016</v>
      </c>
      <c r="K883" s="833" t="s">
        <v>1299</v>
      </c>
      <c r="L883" s="836">
        <v>154.36000000000001</v>
      </c>
      <c r="M883" s="836">
        <v>617.44000000000005</v>
      </c>
      <c r="N883" s="833">
        <v>4</v>
      </c>
      <c r="O883" s="837">
        <v>3.5</v>
      </c>
      <c r="P883" s="836">
        <v>463.08000000000004</v>
      </c>
      <c r="Q883" s="838">
        <v>0.75</v>
      </c>
      <c r="R883" s="833">
        <v>3</v>
      </c>
      <c r="S883" s="838">
        <v>0.75</v>
      </c>
      <c r="T883" s="837">
        <v>2.5</v>
      </c>
      <c r="U883" s="839">
        <v>0.7142857142857143</v>
      </c>
    </row>
    <row r="884" spans="1:21" ht="14.45" customHeight="1" x14ac:dyDescent="0.2">
      <c r="A884" s="832">
        <v>25</v>
      </c>
      <c r="B884" s="833" t="s">
        <v>1448</v>
      </c>
      <c r="C884" s="833" t="s">
        <v>1455</v>
      </c>
      <c r="D884" s="834" t="s">
        <v>2303</v>
      </c>
      <c r="E884" s="835" t="s">
        <v>1482</v>
      </c>
      <c r="F884" s="833" t="s">
        <v>1449</v>
      </c>
      <c r="G884" s="833" t="s">
        <v>1586</v>
      </c>
      <c r="H884" s="833" t="s">
        <v>574</v>
      </c>
      <c r="I884" s="833" t="s">
        <v>1591</v>
      </c>
      <c r="J884" s="833" t="s">
        <v>644</v>
      </c>
      <c r="K884" s="833" t="s">
        <v>1592</v>
      </c>
      <c r="L884" s="836">
        <v>17.62</v>
      </c>
      <c r="M884" s="836">
        <v>35.24</v>
      </c>
      <c r="N884" s="833">
        <v>2</v>
      </c>
      <c r="O884" s="837">
        <v>2</v>
      </c>
      <c r="P884" s="836">
        <v>17.62</v>
      </c>
      <c r="Q884" s="838">
        <v>0.5</v>
      </c>
      <c r="R884" s="833">
        <v>1</v>
      </c>
      <c r="S884" s="838">
        <v>0.5</v>
      </c>
      <c r="T884" s="837">
        <v>1</v>
      </c>
      <c r="U884" s="839">
        <v>0.5</v>
      </c>
    </row>
    <row r="885" spans="1:21" ht="14.45" customHeight="1" x14ac:dyDescent="0.2">
      <c r="A885" s="832">
        <v>25</v>
      </c>
      <c r="B885" s="833" t="s">
        <v>1448</v>
      </c>
      <c r="C885" s="833" t="s">
        <v>1455</v>
      </c>
      <c r="D885" s="834" t="s">
        <v>2303</v>
      </c>
      <c r="E885" s="835" t="s">
        <v>1482</v>
      </c>
      <c r="F885" s="833" t="s">
        <v>1449</v>
      </c>
      <c r="G885" s="833" t="s">
        <v>1502</v>
      </c>
      <c r="H885" s="833" t="s">
        <v>611</v>
      </c>
      <c r="I885" s="833" t="s">
        <v>1298</v>
      </c>
      <c r="J885" s="833" t="s">
        <v>1016</v>
      </c>
      <c r="K885" s="833" t="s">
        <v>1299</v>
      </c>
      <c r="L885" s="836">
        <v>154.36000000000001</v>
      </c>
      <c r="M885" s="836">
        <v>1697.96</v>
      </c>
      <c r="N885" s="833">
        <v>11</v>
      </c>
      <c r="O885" s="837">
        <v>11</v>
      </c>
      <c r="P885" s="836">
        <v>1080.52</v>
      </c>
      <c r="Q885" s="838">
        <v>0.63636363636363635</v>
      </c>
      <c r="R885" s="833">
        <v>7</v>
      </c>
      <c r="S885" s="838">
        <v>0.63636363636363635</v>
      </c>
      <c r="T885" s="837">
        <v>7</v>
      </c>
      <c r="U885" s="839">
        <v>0.63636363636363635</v>
      </c>
    </row>
    <row r="886" spans="1:21" ht="14.45" customHeight="1" x14ac:dyDescent="0.2">
      <c r="A886" s="832">
        <v>25</v>
      </c>
      <c r="B886" s="833" t="s">
        <v>1448</v>
      </c>
      <c r="C886" s="833" t="s">
        <v>1455</v>
      </c>
      <c r="D886" s="834" t="s">
        <v>2303</v>
      </c>
      <c r="E886" s="835" t="s">
        <v>1482</v>
      </c>
      <c r="F886" s="833" t="s">
        <v>1449</v>
      </c>
      <c r="G886" s="833" t="s">
        <v>1502</v>
      </c>
      <c r="H886" s="833" t="s">
        <v>574</v>
      </c>
      <c r="I886" s="833" t="s">
        <v>1837</v>
      </c>
      <c r="J886" s="833" t="s">
        <v>1016</v>
      </c>
      <c r="K886" s="833" t="s">
        <v>1838</v>
      </c>
      <c r="L886" s="836">
        <v>225.06</v>
      </c>
      <c r="M886" s="836">
        <v>225.06</v>
      </c>
      <c r="N886" s="833">
        <v>1</v>
      </c>
      <c r="O886" s="837">
        <v>1</v>
      </c>
      <c r="P886" s="836">
        <v>225.06</v>
      </c>
      <c r="Q886" s="838">
        <v>1</v>
      </c>
      <c r="R886" s="833">
        <v>1</v>
      </c>
      <c r="S886" s="838">
        <v>1</v>
      </c>
      <c r="T886" s="837">
        <v>1</v>
      </c>
      <c r="U886" s="839">
        <v>1</v>
      </c>
    </row>
    <row r="887" spans="1:21" ht="14.45" customHeight="1" x14ac:dyDescent="0.2">
      <c r="A887" s="832">
        <v>25</v>
      </c>
      <c r="B887" s="833" t="s">
        <v>1448</v>
      </c>
      <c r="C887" s="833" t="s">
        <v>1455</v>
      </c>
      <c r="D887" s="834" t="s">
        <v>2303</v>
      </c>
      <c r="E887" s="835" t="s">
        <v>1475</v>
      </c>
      <c r="F887" s="833" t="s">
        <v>1449</v>
      </c>
      <c r="G887" s="833" t="s">
        <v>1502</v>
      </c>
      <c r="H887" s="833" t="s">
        <v>611</v>
      </c>
      <c r="I887" s="833" t="s">
        <v>1298</v>
      </c>
      <c r="J887" s="833" t="s">
        <v>1016</v>
      </c>
      <c r="K887" s="833" t="s">
        <v>1299</v>
      </c>
      <c r="L887" s="836">
        <v>154.36000000000001</v>
      </c>
      <c r="M887" s="836">
        <v>154.36000000000001</v>
      </c>
      <c r="N887" s="833">
        <v>1</v>
      </c>
      <c r="O887" s="837">
        <v>1</v>
      </c>
      <c r="P887" s="836">
        <v>154.36000000000001</v>
      </c>
      <c r="Q887" s="838">
        <v>1</v>
      </c>
      <c r="R887" s="833">
        <v>1</v>
      </c>
      <c r="S887" s="838">
        <v>1</v>
      </c>
      <c r="T887" s="837">
        <v>1</v>
      </c>
      <c r="U887" s="839">
        <v>1</v>
      </c>
    </row>
    <row r="888" spans="1:21" ht="14.45" customHeight="1" x14ac:dyDescent="0.2">
      <c r="A888" s="832">
        <v>25</v>
      </c>
      <c r="B888" s="833" t="s">
        <v>1448</v>
      </c>
      <c r="C888" s="833" t="s">
        <v>1455</v>
      </c>
      <c r="D888" s="834" t="s">
        <v>2303</v>
      </c>
      <c r="E888" s="835" t="s">
        <v>1466</v>
      </c>
      <c r="F888" s="833" t="s">
        <v>1449</v>
      </c>
      <c r="G888" s="833" t="s">
        <v>1503</v>
      </c>
      <c r="H888" s="833" t="s">
        <v>574</v>
      </c>
      <c r="I888" s="833" t="s">
        <v>1504</v>
      </c>
      <c r="J888" s="833" t="s">
        <v>1505</v>
      </c>
      <c r="K888" s="833" t="s">
        <v>1506</v>
      </c>
      <c r="L888" s="836">
        <v>132.97999999999999</v>
      </c>
      <c r="M888" s="836">
        <v>930.86</v>
      </c>
      <c r="N888" s="833">
        <v>7</v>
      </c>
      <c r="O888" s="837">
        <v>5</v>
      </c>
      <c r="P888" s="836">
        <v>132.97999999999999</v>
      </c>
      <c r="Q888" s="838">
        <v>0.14285714285714285</v>
      </c>
      <c r="R888" s="833">
        <v>1</v>
      </c>
      <c r="S888" s="838">
        <v>0.14285714285714285</v>
      </c>
      <c r="T888" s="837">
        <v>0.5</v>
      </c>
      <c r="U888" s="839">
        <v>0.1</v>
      </c>
    </row>
    <row r="889" spans="1:21" ht="14.45" customHeight="1" x14ac:dyDescent="0.2">
      <c r="A889" s="832">
        <v>25</v>
      </c>
      <c r="B889" s="833" t="s">
        <v>1448</v>
      </c>
      <c r="C889" s="833" t="s">
        <v>1455</v>
      </c>
      <c r="D889" s="834" t="s">
        <v>2303</v>
      </c>
      <c r="E889" s="835" t="s">
        <v>1466</v>
      </c>
      <c r="F889" s="833" t="s">
        <v>1449</v>
      </c>
      <c r="G889" s="833" t="s">
        <v>1586</v>
      </c>
      <c r="H889" s="833" t="s">
        <v>574</v>
      </c>
      <c r="I889" s="833" t="s">
        <v>1587</v>
      </c>
      <c r="J889" s="833" t="s">
        <v>644</v>
      </c>
      <c r="K889" s="833" t="s">
        <v>1588</v>
      </c>
      <c r="L889" s="836">
        <v>17.62</v>
      </c>
      <c r="M889" s="836">
        <v>35.24</v>
      </c>
      <c r="N889" s="833">
        <v>2</v>
      </c>
      <c r="O889" s="837">
        <v>1.5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5" customHeight="1" x14ac:dyDescent="0.2">
      <c r="A890" s="832">
        <v>25</v>
      </c>
      <c r="B890" s="833" t="s">
        <v>1448</v>
      </c>
      <c r="C890" s="833" t="s">
        <v>1455</v>
      </c>
      <c r="D890" s="834" t="s">
        <v>2303</v>
      </c>
      <c r="E890" s="835" t="s">
        <v>1466</v>
      </c>
      <c r="F890" s="833" t="s">
        <v>1449</v>
      </c>
      <c r="G890" s="833" t="s">
        <v>1586</v>
      </c>
      <c r="H890" s="833" t="s">
        <v>574</v>
      </c>
      <c r="I890" s="833" t="s">
        <v>1707</v>
      </c>
      <c r="J890" s="833" t="s">
        <v>644</v>
      </c>
      <c r="K890" s="833" t="s">
        <v>1708</v>
      </c>
      <c r="L890" s="836">
        <v>35.25</v>
      </c>
      <c r="M890" s="836">
        <v>35.25</v>
      </c>
      <c r="N890" s="833">
        <v>1</v>
      </c>
      <c r="O890" s="837">
        <v>0.5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5" customHeight="1" x14ac:dyDescent="0.2">
      <c r="A891" s="832">
        <v>25</v>
      </c>
      <c r="B891" s="833" t="s">
        <v>1448</v>
      </c>
      <c r="C891" s="833" t="s">
        <v>1455</v>
      </c>
      <c r="D891" s="834" t="s">
        <v>2303</v>
      </c>
      <c r="E891" s="835" t="s">
        <v>1466</v>
      </c>
      <c r="F891" s="833" t="s">
        <v>1449</v>
      </c>
      <c r="G891" s="833" t="s">
        <v>1586</v>
      </c>
      <c r="H891" s="833" t="s">
        <v>574</v>
      </c>
      <c r="I891" s="833" t="s">
        <v>1589</v>
      </c>
      <c r="J891" s="833" t="s">
        <v>644</v>
      </c>
      <c r="K891" s="833" t="s">
        <v>1590</v>
      </c>
      <c r="L891" s="836">
        <v>35.25</v>
      </c>
      <c r="M891" s="836">
        <v>141</v>
      </c>
      <c r="N891" s="833">
        <v>4</v>
      </c>
      <c r="O891" s="837">
        <v>2.5</v>
      </c>
      <c r="P891" s="836">
        <v>35.25</v>
      </c>
      <c r="Q891" s="838">
        <v>0.25</v>
      </c>
      <c r="R891" s="833">
        <v>1</v>
      </c>
      <c r="S891" s="838">
        <v>0.25</v>
      </c>
      <c r="T891" s="837">
        <v>0.5</v>
      </c>
      <c r="U891" s="839">
        <v>0.2</v>
      </c>
    </row>
    <row r="892" spans="1:21" ht="14.45" customHeight="1" x14ac:dyDescent="0.2">
      <c r="A892" s="832">
        <v>25</v>
      </c>
      <c r="B892" s="833" t="s">
        <v>1448</v>
      </c>
      <c r="C892" s="833" t="s">
        <v>1455</v>
      </c>
      <c r="D892" s="834" t="s">
        <v>2303</v>
      </c>
      <c r="E892" s="835" t="s">
        <v>1466</v>
      </c>
      <c r="F892" s="833" t="s">
        <v>1449</v>
      </c>
      <c r="G892" s="833" t="s">
        <v>1586</v>
      </c>
      <c r="H892" s="833" t="s">
        <v>574</v>
      </c>
      <c r="I892" s="833" t="s">
        <v>1591</v>
      </c>
      <c r="J892" s="833" t="s">
        <v>644</v>
      </c>
      <c r="K892" s="833" t="s">
        <v>1592</v>
      </c>
      <c r="L892" s="836">
        <v>17.62</v>
      </c>
      <c r="M892" s="836">
        <v>740.04000000000008</v>
      </c>
      <c r="N892" s="833">
        <v>42</v>
      </c>
      <c r="O892" s="837">
        <v>25</v>
      </c>
      <c r="P892" s="836">
        <v>405.26000000000005</v>
      </c>
      <c r="Q892" s="838">
        <v>0.54761904761904767</v>
      </c>
      <c r="R892" s="833">
        <v>23</v>
      </c>
      <c r="S892" s="838">
        <v>0.54761904761904767</v>
      </c>
      <c r="T892" s="837">
        <v>12</v>
      </c>
      <c r="U892" s="839">
        <v>0.48</v>
      </c>
    </row>
    <row r="893" spans="1:21" ht="14.45" customHeight="1" x14ac:dyDescent="0.2">
      <c r="A893" s="832">
        <v>25</v>
      </c>
      <c r="B893" s="833" t="s">
        <v>1448</v>
      </c>
      <c r="C893" s="833" t="s">
        <v>1455</v>
      </c>
      <c r="D893" s="834" t="s">
        <v>2303</v>
      </c>
      <c r="E893" s="835" t="s">
        <v>1466</v>
      </c>
      <c r="F893" s="833" t="s">
        <v>1449</v>
      </c>
      <c r="G893" s="833" t="s">
        <v>1510</v>
      </c>
      <c r="H893" s="833" t="s">
        <v>611</v>
      </c>
      <c r="I893" s="833" t="s">
        <v>1372</v>
      </c>
      <c r="J893" s="833" t="s">
        <v>850</v>
      </c>
      <c r="K893" s="833" t="s">
        <v>852</v>
      </c>
      <c r="L893" s="836">
        <v>0</v>
      </c>
      <c r="M893" s="836">
        <v>0</v>
      </c>
      <c r="N893" s="833">
        <v>3</v>
      </c>
      <c r="O893" s="837">
        <v>2</v>
      </c>
      <c r="P893" s="836">
        <v>0</v>
      </c>
      <c r="Q893" s="838"/>
      <c r="R893" s="833">
        <v>2</v>
      </c>
      <c r="S893" s="838">
        <v>0.66666666666666663</v>
      </c>
      <c r="T893" s="837">
        <v>1</v>
      </c>
      <c r="U893" s="839">
        <v>0.5</v>
      </c>
    </row>
    <row r="894" spans="1:21" ht="14.45" customHeight="1" x14ac:dyDescent="0.2">
      <c r="A894" s="832">
        <v>25</v>
      </c>
      <c r="B894" s="833" t="s">
        <v>1448</v>
      </c>
      <c r="C894" s="833" t="s">
        <v>1455</v>
      </c>
      <c r="D894" s="834" t="s">
        <v>2303</v>
      </c>
      <c r="E894" s="835" t="s">
        <v>1466</v>
      </c>
      <c r="F894" s="833" t="s">
        <v>1449</v>
      </c>
      <c r="G894" s="833" t="s">
        <v>1502</v>
      </c>
      <c r="H894" s="833" t="s">
        <v>611</v>
      </c>
      <c r="I894" s="833" t="s">
        <v>1298</v>
      </c>
      <c r="J894" s="833" t="s">
        <v>1016</v>
      </c>
      <c r="K894" s="833" t="s">
        <v>1299</v>
      </c>
      <c r="L894" s="836">
        <v>154.36000000000001</v>
      </c>
      <c r="M894" s="836">
        <v>7563.6400000000031</v>
      </c>
      <c r="N894" s="833">
        <v>49</v>
      </c>
      <c r="O894" s="837">
        <v>31</v>
      </c>
      <c r="P894" s="836">
        <v>4322.0800000000017</v>
      </c>
      <c r="Q894" s="838">
        <v>0.5714285714285714</v>
      </c>
      <c r="R894" s="833">
        <v>28</v>
      </c>
      <c r="S894" s="838">
        <v>0.5714285714285714</v>
      </c>
      <c r="T894" s="837">
        <v>16</v>
      </c>
      <c r="U894" s="839">
        <v>0.5161290322580645</v>
      </c>
    </row>
    <row r="895" spans="1:21" ht="14.45" customHeight="1" x14ac:dyDescent="0.2">
      <c r="A895" s="832">
        <v>25</v>
      </c>
      <c r="B895" s="833" t="s">
        <v>1448</v>
      </c>
      <c r="C895" s="833" t="s">
        <v>1455</v>
      </c>
      <c r="D895" s="834" t="s">
        <v>2303</v>
      </c>
      <c r="E895" s="835" t="s">
        <v>1466</v>
      </c>
      <c r="F895" s="833" t="s">
        <v>1449</v>
      </c>
      <c r="G895" s="833" t="s">
        <v>1502</v>
      </c>
      <c r="H895" s="833" t="s">
        <v>574</v>
      </c>
      <c r="I895" s="833" t="s">
        <v>1796</v>
      </c>
      <c r="J895" s="833" t="s">
        <v>1016</v>
      </c>
      <c r="K895" s="833" t="s">
        <v>1299</v>
      </c>
      <c r="L895" s="836">
        <v>154.36000000000001</v>
      </c>
      <c r="M895" s="836">
        <v>463.08000000000004</v>
      </c>
      <c r="N895" s="833">
        <v>3</v>
      </c>
      <c r="O895" s="837">
        <v>1.5</v>
      </c>
      <c r="P895" s="836"/>
      <c r="Q895" s="838">
        <v>0</v>
      </c>
      <c r="R895" s="833"/>
      <c r="S895" s="838">
        <v>0</v>
      </c>
      <c r="T895" s="837"/>
      <c r="U895" s="839">
        <v>0</v>
      </c>
    </row>
    <row r="896" spans="1:21" ht="14.45" customHeight="1" x14ac:dyDescent="0.2">
      <c r="A896" s="832">
        <v>25</v>
      </c>
      <c r="B896" s="833" t="s">
        <v>1448</v>
      </c>
      <c r="C896" s="833" t="s">
        <v>1455</v>
      </c>
      <c r="D896" s="834" t="s">
        <v>2303</v>
      </c>
      <c r="E896" s="835" t="s">
        <v>1483</v>
      </c>
      <c r="F896" s="833" t="s">
        <v>1449</v>
      </c>
      <c r="G896" s="833" t="s">
        <v>1586</v>
      </c>
      <c r="H896" s="833" t="s">
        <v>574</v>
      </c>
      <c r="I896" s="833" t="s">
        <v>1587</v>
      </c>
      <c r="J896" s="833" t="s">
        <v>644</v>
      </c>
      <c r="K896" s="833" t="s">
        <v>1588</v>
      </c>
      <c r="L896" s="836">
        <v>17.62</v>
      </c>
      <c r="M896" s="836">
        <v>299.54000000000002</v>
      </c>
      <c r="N896" s="833">
        <v>17</v>
      </c>
      <c r="O896" s="837">
        <v>4.5</v>
      </c>
      <c r="P896" s="836">
        <v>35.24</v>
      </c>
      <c r="Q896" s="838">
        <v>0.11764705882352941</v>
      </c>
      <c r="R896" s="833">
        <v>2</v>
      </c>
      <c r="S896" s="838">
        <v>0.11764705882352941</v>
      </c>
      <c r="T896" s="837">
        <v>1</v>
      </c>
      <c r="U896" s="839">
        <v>0.22222222222222221</v>
      </c>
    </row>
    <row r="897" spans="1:21" ht="14.45" customHeight="1" x14ac:dyDescent="0.2">
      <c r="A897" s="832">
        <v>25</v>
      </c>
      <c r="B897" s="833" t="s">
        <v>1448</v>
      </c>
      <c r="C897" s="833" t="s">
        <v>1455</v>
      </c>
      <c r="D897" s="834" t="s">
        <v>2303</v>
      </c>
      <c r="E897" s="835" t="s">
        <v>1483</v>
      </c>
      <c r="F897" s="833" t="s">
        <v>1449</v>
      </c>
      <c r="G897" s="833" t="s">
        <v>1502</v>
      </c>
      <c r="H897" s="833" t="s">
        <v>611</v>
      </c>
      <c r="I897" s="833" t="s">
        <v>1298</v>
      </c>
      <c r="J897" s="833" t="s">
        <v>1016</v>
      </c>
      <c r="K897" s="833" t="s">
        <v>1299</v>
      </c>
      <c r="L897" s="836">
        <v>154.36000000000001</v>
      </c>
      <c r="M897" s="836">
        <v>1080.52</v>
      </c>
      <c r="N897" s="833">
        <v>7</v>
      </c>
      <c r="O897" s="837">
        <v>4.5</v>
      </c>
      <c r="P897" s="836">
        <v>463.08000000000004</v>
      </c>
      <c r="Q897" s="838">
        <v>0.4285714285714286</v>
      </c>
      <c r="R897" s="833">
        <v>3</v>
      </c>
      <c r="S897" s="838">
        <v>0.42857142857142855</v>
      </c>
      <c r="T897" s="837">
        <v>2</v>
      </c>
      <c r="U897" s="839">
        <v>0.44444444444444442</v>
      </c>
    </row>
    <row r="898" spans="1:21" ht="14.45" customHeight="1" x14ac:dyDescent="0.2">
      <c r="A898" s="832">
        <v>25</v>
      </c>
      <c r="B898" s="833" t="s">
        <v>1448</v>
      </c>
      <c r="C898" s="833" t="s">
        <v>1455</v>
      </c>
      <c r="D898" s="834" t="s">
        <v>2303</v>
      </c>
      <c r="E898" s="835" t="s">
        <v>1499</v>
      </c>
      <c r="F898" s="833" t="s">
        <v>1449</v>
      </c>
      <c r="G898" s="833" t="s">
        <v>1536</v>
      </c>
      <c r="H898" s="833" t="s">
        <v>574</v>
      </c>
      <c r="I898" s="833" t="s">
        <v>1537</v>
      </c>
      <c r="J898" s="833" t="s">
        <v>1538</v>
      </c>
      <c r="K898" s="833" t="s">
        <v>1539</v>
      </c>
      <c r="L898" s="836">
        <v>0</v>
      </c>
      <c r="M898" s="836">
        <v>0</v>
      </c>
      <c r="N898" s="833">
        <v>2</v>
      </c>
      <c r="O898" s="837">
        <v>1</v>
      </c>
      <c r="P898" s="836">
        <v>0</v>
      </c>
      <c r="Q898" s="838"/>
      <c r="R898" s="833">
        <v>2</v>
      </c>
      <c r="S898" s="838">
        <v>1</v>
      </c>
      <c r="T898" s="837">
        <v>1</v>
      </c>
      <c r="U898" s="839">
        <v>1</v>
      </c>
    </row>
    <row r="899" spans="1:21" ht="14.45" customHeight="1" x14ac:dyDescent="0.2">
      <c r="A899" s="832">
        <v>25</v>
      </c>
      <c r="B899" s="833" t="s">
        <v>1448</v>
      </c>
      <c r="C899" s="833" t="s">
        <v>1455</v>
      </c>
      <c r="D899" s="834" t="s">
        <v>2303</v>
      </c>
      <c r="E899" s="835" t="s">
        <v>1499</v>
      </c>
      <c r="F899" s="833" t="s">
        <v>1449</v>
      </c>
      <c r="G899" s="833" t="s">
        <v>1519</v>
      </c>
      <c r="H899" s="833" t="s">
        <v>574</v>
      </c>
      <c r="I899" s="833" t="s">
        <v>1520</v>
      </c>
      <c r="J899" s="833" t="s">
        <v>1054</v>
      </c>
      <c r="K899" s="833" t="s">
        <v>1521</v>
      </c>
      <c r="L899" s="836">
        <v>42.14</v>
      </c>
      <c r="M899" s="836">
        <v>42.14</v>
      </c>
      <c r="N899" s="833">
        <v>1</v>
      </c>
      <c r="O899" s="837">
        <v>1</v>
      </c>
      <c r="P899" s="836">
        <v>42.14</v>
      </c>
      <c r="Q899" s="838">
        <v>1</v>
      </c>
      <c r="R899" s="833">
        <v>1</v>
      </c>
      <c r="S899" s="838">
        <v>1</v>
      </c>
      <c r="T899" s="837">
        <v>1</v>
      </c>
      <c r="U899" s="839">
        <v>1</v>
      </c>
    </row>
    <row r="900" spans="1:21" ht="14.45" customHeight="1" x14ac:dyDescent="0.2">
      <c r="A900" s="832">
        <v>25</v>
      </c>
      <c r="B900" s="833" t="s">
        <v>1448</v>
      </c>
      <c r="C900" s="833" t="s">
        <v>1455</v>
      </c>
      <c r="D900" s="834" t="s">
        <v>2303</v>
      </c>
      <c r="E900" s="835" t="s">
        <v>1499</v>
      </c>
      <c r="F900" s="833" t="s">
        <v>1449</v>
      </c>
      <c r="G900" s="833" t="s">
        <v>1503</v>
      </c>
      <c r="H900" s="833" t="s">
        <v>574</v>
      </c>
      <c r="I900" s="833" t="s">
        <v>1504</v>
      </c>
      <c r="J900" s="833" t="s">
        <v>1505</v>
      </c>
      <c r="K900" s="833" t="s">
        <v>1506</v>
      </c>
      <c r="L900" s="836">
        <v>132.97999999999999</v>
      </c>
      <c r="M900" s="836">
        <v>531.91999999999996</v>
      </c>
      <c r="N900" s="833">
        <v>4</v>
      </c>
      <c r="O900" s="837">
        <v>2</v>
      </c>
      <c r="P900" s="836">
        <v>398.93999999999994</v>
      </c>
      <c r="Q900" s="838">
        <v>0.75</v>
      </c>
      <c r="R900" s="833">
        <v>3</v>
      </c>
      <c r="S900" s="838">
        <v>0.75</v>
      </c>
      <c r="T900" s="837">
        <v>1.5</v>
      </c>
      <c r="U900" s="839">
        <v>0.75</v>
      </c>
    </row>
    <row r="901" spans="1:21" ht="14.45" customHeight="1" x14ac:dyDescent="0.2">
      <c r="A901" s="832">
        <v>25</v>
      </c>
      <c r="B901" s="833" t="s">
        <v>1448</v>
      </c>
      <c r="C901" s="833" t="s">
        <v>1455</v>
      </c>
      <c r="D901" s="834" t="s">
        <v>2303</v>
      </c>
      <c r="E901" s="835" t="s">
        <v>1499</v>
      </c>
      <c r="F901" s="833" t="s">
        <v>1449</v>
      </c>
      <c r="G901" s="833" t="s">
        <v>1578</v>
      </c>
      <c r="H901" s="833" t="s">
        <v>574</v>
      </c>
      <c r="I901" s="833" t="s">
        <v>1579</v>
      </c>
      <c r="J901" s="833" t="s">
        <v>1052</v>
      </c>
      <c r="K901" s="833" t="s">
        <v>1580</v>
      </c>
      <c r="L901" s="836">
        <v>34.19</v>
      </c>
      <c r="M901" s="836">
        <v>102.57</v>
      </c>
      <c r="N901" s="833">
        <v>3</v>
      </c>
      <c r="O901" s="837">
        <v>1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5" customHeight="1" x14ac:dyDescent="0.2">
      <c r="A902" s="832">
        <v>25</v>
      </c>
      <c r="B902" s="833" t="s">
        <v>1448</v>
      </c>
      <c r="C902" s="833" t="s">
        <v>1455</v>
      </c>
      <c r="D902" s="834" t="s">
        <v>2303</v>
      </c>
      <c r="E902" s="835" t="s">
        <v>1499</v>
      </c>
      <c r="F902" s="833" t="s">
        <v>1449</v>
      </c>
      <c r="G902" s="833" t="s">
        <v>1586</v>
      </c>
      <c r="H902" s="833" t="s">
        <v>574</v>
      </c>
      <c r="I902" s="833" t="s">
        <v>1589</v>
      </c>
      <c r="J902" s="833" t="s">
        <v>644</v>
      </c>
      <c r="K902" s="833" t="s">
        <v>1590</v>
      </c>
      <c r="L902" s="836">
        <v>35.25</v>
      </c>
      <c r="M902" s="836">
        <v>211.5</v>
      </c>
      <c r="N902" s="833">
        <v>6</v>
      </c>
      <c r="O902" s="837">
        <v>3.5</v>
      </c>
      <c r="P902" s="836">
        <v>35.25</v>
      </c>
      <c r="Q902" s="838">
        <v>0.16666666666666666</v>
      </c>
      <c r="R902" s="833">
        <v>1</v>
      </c>
      <c r="S902" s="838">
        <v>0.16666666666666666</v>
      </c>
      <c r="T902" s="837">
        <v>1</v>
      </c>
      <c r="U902" s="839">
        <v>0.2857142857142857</v>
      </c>
    </row>
    <row r="903" spans="1:21" ht="14.45" customHeight="1" x14ac:dyDescent="0.2">
      <c r="A903" s="832">
        <v>25</v>
      </c>
      <c r="B903" s="833" t="s">
        <v>1448</v>
      </c>
      <c r="C903" s="833" t="s">
        <v>1455</v>
      </c>
      <c r="D903" s="834" t="s">
        <v>2303</v>
      </c>
      <c r="E903" s="835" t="s">
        <v>1499</v>
      </c>
      <c r="F903" s="833" t="s">
        <v>1449</v>
      </c>
      <c r="G903" s="833" t="s">
        <v>1586</v>
      </c>
      <c r="H903" s="833" t="s">
        <v>574</v>
      </c>
      <c r="I903" s="833" t="s">
        <v>1810</v>
      </c>
      <c r="J903" s="833" t="s">
        <v>847</v>
      </c>
      <c r="K903" s="833" t="s">
        <v>1811</v>
      </c>
      <c r="L903" s="836">
        <v>35.25</v>
      </c>
      <c r="M903" s="836">
        <v>35.25</v>
      </c>
      <c r="N903" s="833">
        <v>1</v>
      </c>
      <c r="O903" s="837">
        <v>0.5</v>
      </c>
      <c r="P903" s="836">
        <v>35.25</v>
      </c>
      <c r="Q903" s="838">
        <v>1</v>
      </c>
      <c r="R903" s="833">
        <v>1</v>
      </c>
      <c r="S903" s="838">
        <v>1</v>
      </c>
      <c r="T903" s="837">
        <v>0.5</v>
      </c>
      <c r="U903" s="839">
        <v>1</v>
      </c>
    </row>
    <row r="904" spans="1:21" ht="14.45" customHeight="1" x14ac:dyDescent="0.2">
      <c r="A904" s="832">
        <v>25</v>
      </c>
      <c r="B904" s="833" t="s">
        <v>1448</v>
      </c>
      <c r="C904" s="833" t="s">
        <v>1455</v>
      </c>
      <c r="D904" s="834" t="s">
        <v>2303</v>
      </c>
      <c r="E904" s="835" t="s">
        <v>1499</v>
      </c>
      <c r="F904" s="833" t="s">
        <v>1449</v>
      </c>
      <c r="G904" s="833" t="s">
        <v>1510</v>
      </c>
      <c r="H904" s="833" t="s">
        <v>611</v>
      </c>
      <c r="I904" s="833" t="s">
        <v>1372</v>
      </c>
      <c r="J904" s="833" t="s">
        <v>850</v>
      </c>
      <c r="K904" s="833" t="s">
        <v>852</v>
      </c>
      <c r="L904" s="836">
        <v>0</v>
      </c>
      <c r="M904" s="836">
        <v>0</v>
      </c>
      <c r="N904" s="833">
        <v>1</v>
      </c>
      <c r="O904" s="837">
        <v>0.5</v>
      </c>
      <c r="P904" s="836"/>
      <c r="Q904" s="838"/>
      <c r="R904" s="833"/>
      <c r="S904" s="838">
        <v>0</v>
      </c>
      <c r="T904" s="837"/>
      <c r="U904" s="839">
        <v>0</v>
      </c>
    </row>
    <row r="905" spans="1:21" ht="14.45" customHeight="1" x14ac:dyDescent="0.2">
      <c r="A905" s="832">
        <v>25</v>
      </c>
      <c r="B905" s="833" t="s">
        <v>1448</v>
      </c>
      <c r="C905" s="833" t="s">
        <v>1455</v>
      </c>
      <c r="D905" s="834" t="s">
        <v>2303</v>
      </c>
      <c r="E905" s="835" t="s">
        <v>1499</v>
      </c>
      <c r="F905" s="833" t="s">
        <v>1449</v>
      </c>
      <c r="G905" s="833" t="s">
        <v>1502</v>
      </c>
      <c r="H905" s="833" t="s">
        <v>611</v>
      </c>
      <c r="I905" s="833" t="s">
        <v>1298</v>
      </c>
      <c r="J905" s="833" t="s">
        <v>1016</v>
      </c>
      <c r="K905" s="833" t="s">
        <v>1299</v>
      </c>
      <c r="L905" s="836">
        <v>154.36000000000001</v>
      </c>
      <c r="M905" s="836">
        <v>2778.4800000000005</v>
      </c>
      <c r="N905" s="833">
        <v>18</v>
      </c>
      <c r="O905" s="837">
        <v>13</v>
      </c>
      <c r="P905" s="836">
        <v>1080.52</v>
      </c>
      <c r="Q905" s="838">
        <v>0.38888888888888884</v>
      </c>
      <c r="R905" s="833">
        <v>7</v>
      </c>
      <c r="S905" s="838">
        <v>0.3888888888888889</v>
      </c>
      <c r="T905" s="837">
        <v>5.5</v>
      </c>
      <c r="U905" s="839">
        <v>0.42307692307692307</v>
      </c>
    </row>
    <row r="906" spans="1:21" ht="14.45" customHeight="1" x14ac:dyDescent="0.2">
      <c r="A906" s="832">
        <v>25</v>
      </c>
      <c r="B906" s="833" t="s">
        <v>1448</v>
      </c>
      <c r="C906" s="833" t="s">
        <v>1455</v>
      </c>
      <c r="D906" s="834" t="s">
        <v>2303</v>
      </c>
      <c r="E906" s="835" t="s">
        <v>1499</v>
      </c>
      <c r="F906" s="833" t="s">
        <v>1449</v>
      </c>
      <c r="G906" s="833" t="s">
        <v>1860</v>
      </c>
      <c r="H906" s="833" t="s">
        <v>574</v>
      </c>
      <c r="I906" s="833" t="s">
        <v>1861</v>
      </c>
      <c r="J906" s="833" t="s">
        <v>1862</v>
      </c>
      <c r="K906" s="833" t="s">
        <v>1863</v>
      </c>
      <c r="L906" s="836">
        <v>0</v>
      </c>
      <c r="M906" s="836">
        <v>0</v>
      </c>
      <c r="N906" s="833">
        <v>5</v>
      </c>
      <c r="O906" s="837">
        <v>2.5</v>
      </c>
      <c r="P906" s="836">
        <v>0</v>
      </c>
      <c r="Q906" s="838"/>
      <c r="R906" s="833">
        <v>3</v>
      </c>
      <c r="S906" s="838">
        <v>0.6</v>
      </c>
      <c r="T906" s="837">
        <v>1.5</v>
      </c>
      <c r="U906" s="839">
        <v>0.6</v>
      </c>
    </row>
    <row r="907" spans="1:21" ht="14.45" customHeight="1" x14ac:dyDescent="0.2">
      <c r="A907" s="832">
        <v>25</v>
      </c>
      <c r="B907" s="833" t="s">
        <v>1448</v>
      </c>
      <c r="C907" s="833" t="s">
        <v>1455</v>
      </c>
      <c r="D907" s="834" t="s">
        <v>2303</v>
      </c>
      <c r="E907" s="835" t="s">
        <v>1494</v>
      </c>
      <c r="F907" s="833" t="s">
        <v>1449</v>
      </c>
      <c r="G907" s="833" t="s">
        <v>1502</v>
      </c>
      <c r="H907" s="833" t="s">
        <v>611</v>
      </c>
      <c r="I907" s="833" t="s">
        <v>1298</v>
      </c>
      <c r="J907" s="833" t="s">
        <v>1016</v>
      </c>
      <c r="K907" s="833" t="s">
        <v>1299</v>
      </c>
      <c r="L907" s="836">
        <v>154.36000000000001</v>
      </c>
      <c r="M907" s="836">
        <v>154.36000000000001</v>
      </c>
      <c r="N907" s="833">
        <v>1</v>
      </c>
      <c r="O907" s="837">
        <v>1</v>
      </c>
      <c r="P907" s="836">
        <v>154.36000000000001</v>
      </c>
      <c r="Q907" s="838">
        <v>1</v>
      </c>
      <c r="R907" s="833">
        <v>1</v>
      </c>
      <c r="S907" s="838">
        <v>1</v>
      </c>
      <c r="T907" s="837">
        <v>1</v>
      </c>
      <c r="U907" s="839">
        <v>1</v>
      </c>
    </row>
    <row r="908" spans="1:21" ht="14.45" customHeight="1" x14ac:dyDescent="0.2">
      <c r="A908" s="832">
        <v>25</v>
      </c>
      <c r="B908" s="833" t="s">
        <v>1448</v>
      </c>
      <c r="C908" s="833" t="s">
        <v>1455</v>
      </c>
      <c r="D908" s="834" t="s">
        <v>2303</v>
      </c>
      <c r="E908" s="835" t="s">
        <v>1464</v>
      </c>
      <c r="F908" s="833" t="s">
        <v>1449</v>
      </c>
      <c r="G908" s="833" t="s">
        <v>1519</v>
      </c>
      <c r="H908" s="833" t="s">
        <v>574</v>
      </c>
      <c r="I908" s="833" t="s">
        <v>1520</v>
      </c>
      <c r="J908" s="833" t="s">
        <v>1054</v>
      </c>
      <c r="K908" s="833" t="s">
        <v>1521</v>
      </c>
      <c r="L908" s="836">
        <v>42.14</v>
      </c>
      <c r="M908" s="836">
        <v>84.28</v>
      </c>
      <c r="N908" s="833">
        <v>2</v>
      </c>
      <c r="O908" s="837">
        <v>1.5</v>
      </c>
      <c r="P908" s="836">
        <v>42.14</v>
      </c>
      <c r="Q908" s="838">
        <v>0.5</v>
      </c>
      <c r="R908" s="833">
        <v>1</v>
      </c>
      <c r="S908" s="838">
        <v>0.5</v>
      </c>
      <c r="T908" s="837">
        <v>0.5</v>
      </c>
      <c r="U908" s="839">
        <v>0.33333333333333331</v>
      </c>
    </row>
    <row r="909" spans="1:21" ht="14.45" customHeight="1" x14ac:dyDescent="0.2">
      <c r="A909" s="832">
        <v>25</v>
      </c>
      <c r="B909" s="833" t="s">
        <v>1448</v>
      </c>
      <c r="C909" s="833" t="s">
        <v>1455</v>
      </c>
      <c r="D909" s="834" t="s">
        <v>2303</v>
      </c>
      <c r="E909" s="835" t="s">
        <v>1464</v>
      </c>
      <c r="F909" s="833" t="s">
        <v>1449</v>
      </c>
      <c r="G909" s="833" t="s">
        <v>1503</v>
      </c>
      <c r="H909" s="833" t="s">
        <v>574</v>
      </c>
      <c r="I909" s="833" t="s">
        <v>1504</v>
      </c>
      <c r="J909" s="833" t="s">
        <v>1505</v>
      </c>
      <c r="K909" s="833" t="s">
        <v>1506</v>
      </c>
      <c r="L909" s="836">
        <v>132.97999999999999</v>
      </c>
      <c r="M909" s="836">
        <v>1329.8</v>
      </c>
      <c r="N909" s="833">
        <v>10</v>
      </c>
      <c r="O909" s="837">
        <v>8</v>
      </c>
      <c r="P909" s="836">
        <v>797.88</v>
      </c>
      <c r="Q909" s="838">
        <v>0.6</v>
      </c>
      <c r="R909" s="833">
        <v>6</v>
      </c>
      <c r="S909" s="838">
        <v>0.6</v>
      </c>
      <c r="T909" s="837">
        <v>5.5</v>
      </c>
      <c r="U909" s="839">
        <v>0.6875</v>
      </c>
    </row>
    <row r="910" spans="1:21" ht="14.45" customHeight="1" x14ac:dyDescent="0.2">
      <c r="A910" s="832">
        <v>25</v>
      </c>
      <c r="B910" s="833" t="s">
        <v>1448</v>
      </c>
      <c r="C910" s="833" t="s">
        <v>1455</v>
      </c>
      <c r="D910" s="834" t="s">
        <v>2303</v>
      </c>
      <c r="E910" s="835" t="s">
        <v>1464</v>
      </c>
      <c r="F910" s="833" t="s">
        <v>1449</v>
      </c>
      <c r="G910" s="833" t="s">
        <v>1581</v>
      </c>
      <c r="H910" s="833" t="s">
        <v>611</v>
      </c>
      <c r="I910" s="833" t="s">
        <v>1414</v>
      </c>
      <c r="J910" s="833" t="s">
        <v>1415</v>
      </c>
      <c r="K910" s="833" t="s">
        <v>1416</v>
      </c>
      <c r="L910" s="836">
        <v>141.25</v>
      </c>
      <c r="M910" s="836">
        <v>423.75</v>
      </c>
      <c r="N910" s="833">
        <v>3</v>
      </c>
      <c r="O910" s="837">
        <v>2</v>
      </c>
      <c r="P910" s="836">
        <v>423.75</v>
      </c>
      <c r="Q910" s="838">
        <v>1</v>
      </c>
      <c r="R910" s="833">
        <v>3</v>
      </c>
      <c r="S910" s="838">
        <v>1</v>
      </c>
      <c r="T910" s="837">
        <v>2</v>
      </c>
      <c r="U910" s="839">
        <v>1</v>
      </c>
    </row>
    <row r="911" spans="1:21" ht="14.45" customHeight="1" x14ac:dyDescent="0.2">
      <c r="A911" s="832">
        <v>25</v>
      </c>
      <c r="B911" s="833" t="s">
        <v>1448</v>
      </c>
      <c r="C911" s="833" t="s">
        <v>1455</v>
      </c>
      <c r="D911" s="834" t="s">
        <v>2303</v>
      </c>
      <c r="E911" s="835" t="s">
        <v>1464</v>
      </c>
      <c r="F911" s="833" t="s">
        <v>1449</v>
      </c>
      <c r="G911" s="833" t="s">
        <v>1586</v>
      </c>
      <c r="H911" s="833" t="s">
        <v>574</v>
      </c>
      <c r="I911" s="833" t="s">
        <v>1587</v>
      </c>
      <c r="J911" s="833" t="s">
        <v>644</v>
      </c>
      <c r="K911" s="833" t="s">
        <v>1588</v>
      </c>
      <c r="L911" s="836">
        <v>17.62</v>
      </c>
      <c r="M911" s="836">
        <v>123.34</v>
      </c>
      <c r="N911" s="833">
        <v>7</v>
      </c>
      <c r="O911" s="837">
        <v>6</v>
      </c>
      <c r="P911" s="836">
        <v>35.24</v>
      </c>
      <c r="Q911" s="838">
        <v>0.2857142857142857</v>
      </c>
      <c r="R911" s="833">
        <v>2</v>
      </c>
      <c r="S911" s="838">
        <v>0.2857142857142857</v>
      </c>
      <c r="T911" s="837">
        <v>2</v>
      </c>
      <c r="U911" s="839">
        <v>0.33333333333333331</v>
      </c>
    </row>
    <row r="912" spans="1:21" ht="14.45" customHeight="1" x14ac:dyDescent="0.2">
      <c r="A912" s="832">
        <v>25</v>
      </c>
      <c r="B912" s="833" t="s">
        <v>1448</v>
      </c>
      <c r="C912" s="833" t="s">
        <v>1455</v>
      </c>
      <c r="D912" s="834" t="s">
        <v>2303</v>
      </c>
      <c r="E912" s="835" t="s">
        <v>1464</v>
      </c>
      <c r="F912" s="833" t="s">
        <v>1449</v>
      </c>
      <c r="G912" s="833" t="s">
        <v>1586</v>
      </c>
      <c r="H912" s="833" t="s">
        <v>574</v>
      </c>
      <c r="I912" s="833" t="s">
        <v>1707</v>
      </c>
      <c r="J912" s="833" t="s">
        <v>644</v>
      </c>
      <c r="K912" s="833" t="s">
        <v>1708</v>
      </c>
      <c r="L912" s="836">
        <v>35.25</v>
      </c>
      <c r="M912" s="836">
        <v>352.5</v>
      </c>
      <c r="N912" s="833">
        <v>10</v>
      </c>
      <c r="O912" s="837">
        <v>5</v>
      </c>
      <c r="P912" s="836">
        <v>211.5</v>
      </c>
      <c r="Q912" s="838">
        <v>0.6</v>
      </c>
      <c r="R912" s="833">
        <v>6</v>
      </c>
      <c r="S912" s="838">
        <v>0.6</v>
      </c>
      <c r="T912" s="837">
        <v>3</v>
      </c>
      <c r="U912" s="839">
        <v>0.6</v>
      </c>
    </row>
    <row r="913" spans="1:21" ht="14.45" customHeight="1" x14ac:dyDescent="0.2">
      <c r="A913" s="832">
        <v>25</v>
      </c>
      <c r="B913" s="833" t="s">
        <v>1448</v>
      </c>
      <c r="C913" s="833" t="s">
        <v>1455</v>
      </c>
      <c r="D913" s="834" t="s">
        <v>2303</v>
      </c>
      <c r="E913" s="835" t="s">
        <v>1464</v>
      </c>
      <c r="F913" s="833" t="s">
        <v>1449</v>
      </c>
      <c r="G913" s="833" t="s">
        <v>1586</v>
      </c>
      <c r="H913" s="833" t="s">
        <v>574</v>
      </c>
      <c r="I913" s="833" t="s">
        <v>1589</v>
      </c>
      <c r="J913" s="833" t="s">
        <v>644</v>
      </c>
      <c r="K913" s="833" t="s">
        <v>1590</v>
      </c>
      <c r="L913" s="836">
        <v>35.25</v>
      </c>
      <c r="M913" s="836">
        <v>105.75</v>
      </c>
      <c r="N913" s="833">
        <v>3</v>
      </c>
      <c r="O913" s="837">
        <v>1.5</v>
      </c>
      <c r="P913" s="836">
        <v>105.75</v>
      </c>
      <c r="Q913" s="838">
        <v>1</v>
      </c>
      <c r="R913" s="833">
        <v>3</v>
      </c>
      <c r="S913" s="838">
        <v>1</v>
      </c>
      <c r="T913" s="837">
        <v>1.5</v>
      </c>
      <c r="U913" s="839">
        <v>1</v>
      </c>
    </row>
    <row r="914" spans="1:21" ht="14.45" customHeight="1" x14ac:dyDescent="0.2">
      <c r="A914" s="832">
        <v>25</v>
      </c>
      <c r="B914" s="833" t="s">
        <v>1448</v>
      </c>
      <c r="C914" s="833" t="s">
        <v>1455</v>
      </c>
      <c r="D914" s="834" t="s">
        <v>2303</v>
      </c>
      <c r="E914" s="835" t="s">
        <v>1464</v>
      </c>
      <c r="F914" s="833" t="s">
        <v>1449</v>
      </c>
      <c r="G914" s="833" t="s">
        <v>1510</v>
      </c>
      <c r="H914" s="833" t="s">
        <v>611</v>
      </c>
      <c r="I914" s="833" t="s">
        <v>1372</v>
      </c>
      <c r="J914" s="833" t="s">
        <v>850</v>
      </c>
      <c r="K914" s="833" t="s">
        <v>852</v>
      </c>
      <c r="L914" s="836">
        <v>0</v>
      </c>
      <c r="M914" s="836">
        <v>0</v>
      </c>
      <c r="N914" s="833">
        <v>1</v>
      </c>
      <c r="O914" s="837">
        <v>1</v>
      </c>
      <c r="P914" s="836">
        <v>0</v>
      </c>
      <c r="Q914" s="838"/>
      <c r="R914" s="833">
        <v>1</v>
      </c>
      <c r="S914" s="838">
        <v>1</v>
      </c>
      <c r="T914" s="837">
        <v>1</v>
      </c>
      <c r="U914" s="839">
        <v>1</v>
      </c>
    </row>
    <row r="915" spans="1:21" ht="14.45" customHeight="1" x14ac:dyDescent="0.2">
      <c r="A915" s="832">
        <v>25</v>
      </c>
      <c r="B915" s="833" t="s">
        <v>1448</v>
      </c>
      <c r="C915" s="833" t="s">
        <v>1455</v>
      </c>
      <c r="D915" s="834" t="s">
        <v>2303</v>
      </c>
      <c r="E915" s="835" t="s">
        <v>1464</v>
      </c>
      <c r="F915" s="833" t="s">
        <v>1449</v>
      </c>
      <c r="G915" s="833" t="s">
        <v>1502</v>
      </c>
      <c r="H915" s="833" t="s">
        <v>611</v>
      </c>
      <c r="I915" s="833" t="s">
        <v>1298</v>
      </c>
      <c r="J915" s="833" t="s">
        <v>1016</v>
      </c>
      <c r="K915" s="833" t="s">
        <v>1299</v>
      </c>
      <c r="L915" s="836">
        <v>154.36000000000001</v>
      </c>
      <c r="M915" s="836">
        <v>5711.3200000000033</v>
      </c>
      <c r="N915" s="833">
        <v>37</v>
      </c>
      <c r="O915" s="837">
        <v>30</v>
      </c>
      <c r="P915" s="836">
        <v>3550.280000000002</v>
      </c>
      <c r="Q915" s="838">
        <v>0.6216216216216216</v>
      </c>
      <c r="R915" s="833">
        <v>23</v>
      </c>
      <c r="S915" s="838">
        <v>0.6216216216216216</v>
      </c>
      <c r="T915" s="837">
        <v>18.5</v>
      </c>
      <c r="U915" s="839">
        <v>0.6166666666666667</v>
      </c>
    </row>
    <row r="916" spans="1:21" ht="14.45" customHeight="1" x14ac:dyDescent="0.2">
      <c r="A916" s="832">
        <v>25</v>
      </c>
      <c r="B916" s="833" t="s">
        <v>1448</v>
      </c>
      <c r="C916" s="833" t="s">
        <v>1455</v>
      </c>
      <c r="D916" s="834" t="s">
        <v>2303</v>
      </c>
      <c r="E916" s="835" t="s">
        <v>1487</v>
      </c>
      <c r="F916" s="833" t="s">
        <v>1449</v>
      </c>
      <c r="G916" s="833" t="s">
        <v>1648</v>
      </c>
      <c r="H916" s="833" t="s">
        <v>574</v>
      </c>
      <c r="I916" s="833" t="s">
        <v>1649</v>
      </c>
      <c r="J916" s="833" t="s">
        <v>1650</v>
      </c>
      <c r="K916" s="833" t="s">
        <v>1651</v>
      </c>
      <c r="L916" s="836">
        <v>29.39</v>
      </c>
      <c r="M916" s="836">
        <v>29.39</v>
      </c>
      <c r="N916" s="833">
        <v>1</v>
      </c>
      <c r="O916" s="837">
        <v>1</v>
      </c>
      <c r="P916" s="836">
        <v>29.39</v>
      </c>
      <c r="Q916" s="838">
        <v>1</v>
      </c>
      <c r="R916" s="833">
        <v>1</v>
      </c>
      <c r="S916" s="838">
        <v>1</v>
      </c>
      <c r="T916" s="837">
        <v>1</v>
      </c>
      <c r="U916" s="839">
        <v>1</v>
      </c>
    </row>
    <row r="917" spans="1:21" ht="14.45" customHeight="1" x14ac:dyDescent="0.2">
      <c r="A917" s="832">
        <v>25</v>
      </c>
      <c r="B917" s="833" t="s">
        <v>1448</v>
      </c>
      <c r="C917" s="833" t="s">
        <v>1455</v>
      </c>
      <c r="D917" s="834" t="s">
        <v>2303</v>
      </c>
      <c r="E917" s="835" t="s">
        <v>1487</v>
      </c>
      <c r="F917" s="833" t="s">
        <v>1449</v>
      </c>
      <c r="G917" s="833" t="s">
        <v>1503</v>
      </c>
      <c r="H917" s="833" t="s">
        <v>574</v>
      </c>
      <c r="I917" s="833" t="s">
        <v>1504</v>
      </c>
      <c r="J917" s="833" t="s">
        <v>1505</v>
      </c>
      <c r="K917" s="833" t="s">
        <v>1506</v>
      </c>
      <c r="L917" s="836">
        <v>132.97999999999999</v>
      </c>
      <c r="M917" s="836">
        <v>398.93999999999994</v>
      </c>
      <c r="N917" s="833">
        <v>3</v>
      </c>
      <c r="O917" s="837">
        <v>2</v>
      </c>
      <c r="P917" s="836">
        <v>132.97999999999999</v>
      </c>
      <c r="Q917" s="838">
        <v>0.33333333333333337</v>
      </c>
      <c r="R917" s="833">
        <v>1</v>
      </c>
      <c r="S917" s="838">
        <v>0.33333333333333331</v>
      </c>
      <c r="T917" s="837">
        <v>1</v>
      </c>
      <c r="U917" s="839">
        <v>0.5</v>
      </c>
    </row>
    <row r="918" spans="1:21" ht="14.45" customHeight="1" x14ac:dyDescent="0.2">
      <c r="A918" s="832">
        <v>25</v>
      </c>
      <c r="B918" s="833" t="s">
        <v>1448</v>
      </c>
      <c r="C918" s="833" t="s">
        <v>1455</v>
      </c>
      <c r="D918" s="834" t="s">
        <v>2303</v>
      </c>
      <c r="E918" s="835" t="s">
        <v>1487</v>
      </c>
      <c r="F918" s="833" t="s">
        <v>1449</v>
      </c>
      <c r="G918" s="833" t="s">
        <v>1586</v>
      </c>
      <c r="H918" s="833" t="s">
        <v>574</v>
      </c>
      <c r="I918" s="833" t="s">
        <v>1587</v>
      </c>
      <c r="J918" s="833" t="s">
        <v>644</v>
      </c>
      <c r="K918" s="833" t="s">
        <v>1588</v>
      </c>
      <c r="L918" s="836">
        <v>17.62</v>
      </c>
      <c r="M918" s="836">
        <v>52.86</v>
      </c>
      <c r="N918" s="833">
        <v>3</v>
      </c>
      <c r="O918" s="837">
        <v>2.5</v>
      </c>
      <c r="P918" s="836">
        <v>17.62</v>
      </c>
      <c r="Q918" s="838">
        <v>0.33333333333333337</v>
      </c>
      <c r="R918" s="833">
        <v>1</v>
      </c>
      <c r="S918" s="838">
        <v>0.33333333333333331</v>
      </c>
      <c r="T918" s="837">
        <v>0.5</v>
      </c>
      <c r="U918" s="839">
        <v>0.2</v>
      </c>
    </row>
    <row r="919" spans="1:21" ht="14.45" customHeight="1" x14ac:dyDescent="0.2">
      <c r="A919" s="832">
        <v>25</v>
      </c>
      <c r="B919" s="833" t="s">
        <v>1448</v>
      </c>
      <c r="C919" s="833" t="s">
        <v>1455</v>
      </c>
      <c r="D919" s="834" t="s">
        <v>2303</v>
      </c>
      <c r="E919" s="835" t="s">
        <v>1487</v>
      </c>
      <c r="F919" s="833" t="s">
        <v>1449</v>
      </c>
      <c r="G919" s="833" t="s">
        <v>1586</v>
      </c>
      <c r="H919" s="833" t="s">
        <v>574</v>
      </c>
      <c r="I919" s="833" t="s">
        <v>1589</v>
      </c>
      <c r="J919" s="833" t="s">
        <v>644</v>
      </c>
      <c r="K919" s="833" t="s">
        <v>1590</v>
      </c>
      <c r="L919" s="836">
        <v>35.25</v>
      </c>
      <c r="M919" s="836">
        <v>70.5</v>
      </c>
      <c r="N919" s="833">
        <v>2</v>
      </c>
      <c r="O919" s="837">
        <v>2</v>
      </c>
      <c r="P919" s="836">
        <v>35.25</v>
      </c>
      <c r="Q919" s="838">
        <v>0.5</v>
      </c>
      <c r="R919" s="833">
        <v>1</v>
      </c>
      <c r="S919" s="838">
        <v>0.5</v>
      </c>
      <c r="T919" s="837">
        <v>1</v>
      </c>
      <c r="U919" s="839">
        <v>0.5</v>
      </c>
    </row>
    <row r="920" spans="1:21" ht="14.45" customHeight="1" x14ac:dyDescent="0.2">
      <c r="A920" s="832">
        <v>25</v>
      </c>
      <c r="B920" s="833" t="s">
        <v>1448</v>
      </c>
      <c r="C920" s="833" t="s">
        <v>1455</v>
      </c>
      <c r="D920" s="834" t="s">
        <v>2303</v>
      </c>
      <c r="E920" s="835" t="s">
        <v>1487</v>
      </c>
      <c r="F920" s="833" t="s">
        <v>1449</v>
      </c>
      <c r="G920" s="833" t="s">
        <v>1502</v>
      </c>
      <c r="H920" s="833" t="s">
        <v>611</v>
      </c>
      <c r="I920" s="833" t="s">
        <v>1298</v>
      </c>
      <c r="J920" s="833" t="s">
        <v>1016</v>
      </c>
      <c r="K920" s="833" t="s">
        <v>1299</v>
      </c>
      <c r="L920" s="836">
        <v>154.36000000000001</v>
      </c>
      <c r="M920" s="836">
        <v>2315.4000000000005</v>
      </c>
      <c r="N920" s="833">
        <v>15</v>
      </c>
      <c r="O920" s="837">
        <v>14.5</v>
      </c>
      <c r="P920" s="836">
        <v>1852.3200000000006</v>
      </c>
      <c r="Q920" s="838">
        <v>0.8</v>
      </c>
      <c r="R920" s="833">
        <v>12</v>
      </c>
      <c r="S920" s="838">
        <v>0.8</v>
      </c>
      <c r="T920" s="837">
        <v>11.5</v>
      </c>
      <c r="U920" s="839">
        <v>0.7931034482758621</v>
      </c>
    </row>
    <row r="921" spans="1:21" ht="14.45" customHeight="1" x14ac:dyDescent="0.2">
      <c r="A921" s="832">
        <v>25</v>
      </c>
      <c r="B921" s="833" t="s">
        <v>1448</v>
      </c>
      <c r="C921" s="833" t="s">
        <v>1455</v>
      </c>
      <c r="D921" s="834" t="s">
        <v>2303</v>
      </c>
      <c r="E921" s="835" t="s">
        <v>1489</v>
      </c>
      <c r="F921" s="833" t="s">
        <v>1449</v>
      </c>
      <c r="G921" s="833" t="s">
        <v>1503</v>
      </c>
      <c r="H921" s="833" t="s">
        <v>574</v>
      </c>
      <c r="I921" s="833" t="s">
        <v>1504</v>
      </c>
      <c r="J921" s="833" t="s">
        <v>1505</v>
      </c>
      <c r="K921" s="833" t="s">
        <v>1506</v>
      </c>
      <c r="L921" s="836">
        <v>132.97999999999999</v>
      </c>
      <c r="M921" s="836">
        <v>132.97999999999999</v>
      </c>
      <c r="N921" s="833">
        <v>1</v>
      </c>
      <c r="O921" s="837"/>
      <c r="P921" s="836">
        <v>132.97999999999999</v>
      </c>
      <c r="Q921" s="838">
        <v>1</v>
      </c>
      <c r="R921" s="833">
        <v>1</v>
      </c>
      <c r="S921" s="838">
        <v>1</v>
      </c>
      <c r="T921" s="837"/>
      <c r="U921" s="839"/>
    </row>
    <row r="922" spans="1:21" ht="14.45" customHeight="1" x14ac:dyDescent="0.2">
      <c r="A922" s="832">
        <v>25</v>
      </c>
      <c r="B922" s="833" t="s">
        <v>1448</v>
      </c>
      <c r="C922" s="833" t="s">
        <v>1455</v>
      </c>
      <c r="D922" s="834" t="s">
        <v>2303</v>
      </c>
      <c r="E922" s="835" t="s">
        <v>1489</v>
      </c>
      <c r="F922" s="833" t="s">
        <v>1449</v>
      </c>
      <c r="G922" s="833" t="s">
        <v>1502</v>
      </c>
      <c r="H922" s="833" t="s">
        <v>611</v>
      </c>
      <c r="I922" s="833" t="s">
        <v>1298</v>
      </c>
      <c r="J922" s="833" t="s">
        <v>1016</v>
      </c>
      <c r="K922" s="833" t="s">
        <v>1299</v>
      </c>
      <c r="L922" s="836">
        <v>154.36000000000001</v>
      </c>
      <c r="M922" s="836">
        <v>926.16000000000008</v>
      </c>
      <c r="N922" s="833">
        <v>6</v>
      </c>
      <c r="O922" s="837">
        <v>1</v>
      </c>
      <c r="P922" s="836">
        <v>617.44000000000005</v>
      </c>
      <c r="Q922" s="838">
        <v>0.66666666666666663</v>
      </c>
      <c r="R922" s="833">
        <v>4</v>
      </c>
      <c r="S922" s="838">
        <v>0.66666666666666663</v>
      </c>
      <c r="T922" s="837"/>
      <c r="U922" s="839">
        <v>0</v>
      </c>
    </row>
    <row r="923" spans="1:21" ht="14.45" customHeight="1" x14ac:dyDescent="0.2">
      <c r="A923" s="832">
        <v>25</v>
      </c>
      <c r="B923" s="833" t="s">
        <v>1448</v>
      </c>
      <c r="C923" s="833" t="s">
        <v>1455</v>
      </c>
      <c r="D923" s="834" t="s">
        <v>2303</v>
      </c>
      <c r="E923" s="835" t="s">
        <v>1489</v>
      </c>
      <c r="F923" s="833" t="s">
        <v>1449</v>
      </c>
      <c r="G923" s="833" t="s">
        <v>1502</v>
      </c>
      <c r="H923" s="833" t="s">
        <v>574</v>
      </c>
      <c r="I923" s="833" t="s">
        <v>1531</v>
      </c>
      <c r="J923" s="833" t="s">
        <v>1016</v>
      </c>
      <c r="K923" s="833" t="s">
        <v>1299</v>
      </c>
      <c r="L923" s="836">
        <v>154.36000000000001</v>
      </c>
      <c r="M923" s="836">
        <v>154.36000000000001</v>
      </c>
      <c r="N923" s="833">
        <v>1</v>
      </c>
      <c r="O923" s="837"/>
      <c r="P923" s="836">
        <v>154.36000000000001</v>
      </c>
      <c r="Q923" s="838">
        <v>1</v>
      </c>
      <c r="R923" s="833">
        <v>1</v>
      </c>
      <c r="S923" s="838">
        <v>1</v>
      </c>
      <c r="T923" s="837"/>
      <c r="U923" s="839"/>
    </row>
    <row r="924" spans="1:21" ht="14.45" customHeight="1" x14ac:dyDescent="0.2">
      <c r="A924" s="832">
        <v>25</v>
      </c>
      <c r="B924" s="833" t="s">
        <v>1448</v>
      </c>
      <c r="C924" s="833" t="s">
        <v>1455</v>
      </c>
      <c r="D924" s="834" t="s">
        <v>2303</v>
      </c>
      <c r="E924" s="835" t="s">
        <v>1469</v>
      </c>
      <c r="F924" s="833" t="s">
        <v>1449</v>
      </c>
      <c r="G924" s="833" t="s">
        <v>1502</v>
      </c>
      <c r="H924" s="833" t="s">
        <v>574</v>
      </c>
      <c r="I924" s="833" t="s">
        <v>2248</v>
      </c>
      <c r="J924" s="833" t="s">
        <v>1792</v>
      </c>
      <c r="K924" s="833" t="s">
        <v>2249</v>
      </c>
      <c r="L924" s="836">
        <v>75.73</v>
      </c>
      <c r="M924" s="836">
        <v>75.73</v>
      </c>
      <c r="N924" s="833">
        <v>1</v>
      </c>
      <c r="O924" s="837">
        <v>1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25</v>
      </c>
      <c r="B925" s="833" t="s">
        <v>1448</v>
      </c>
      <c r="C925" s="833" t="s">
        <v>1457</v>
      </c>
      <c r="D925" s="834" t="s">
        <v>2304</v>
      </c>
      <c r="E925" s="835" t="s">
        <v>1467</v>
      </c>
      <c r="F925" s="833" t="s">
        <v>1449</v>
      </c>
      <c r="G925" s="833" t="s">
        <v>1519</v>
      </c>
      <c r="H925" s="833" t="s">
        <v>574</v>
      </c>
      <c r="I925" s="833" t="s">
        <v>1520</v>
      </c>
      <c r="J925" s="833" t="s">
        <v>1054</v>
      </c>
      <c r="K925" s="833" t="s">
        <v>1521</v>
      </c>
      <c r="L925" s="836">
        <v>42.14</v>
      </c>
      <c r="M925" s="836">
        <v>42.14</v>
      </c>
      <c r="N925" s="833">
        <v>1</v>
      </c>
      <c r="O925" s="837">
        <v>0.5</v>
      </c>
      <c r="P925" s="836">
        <v>42.14</v>
      </c>
      <c r="Q925" s="838">
        <v>1</v>
      </c>
      <c r="R925" s="833">
        <v>1</v>
      </c>
      <c r="S925" s="838">
        <v>1</v>
      </c>
      <c r="T925" s="837">
        <v>0.5</v>
      </c>
      <c r="U925" s="839">
        <v>1</v>
      </c>
    </row>
    <row r="926" spans="1:21" ht="14.45" customHeight="1" x14ac:dyDescent="0.2">
      <c r="A926" s="832">
        <v>25</v>
      </c>
      <c r="B926" s="833" t="s">
        <v>1448</v>
      </c>
      <c r="C926" s="833" t="s">
        <v>1457</v>
      </c>
      <c r="D926" s="834" t="s">
        <v>2304</v>
      </c>
      <c r="E926" s="835" t="s">
        <v>1467</v>
      </c>
      <c r="F926" s="833" t="s">
        <v>1449</v>
      </c>
      <c r="G926" s="833" t="s">
        <v>1503</v>
      </c>
      <c r="H926" s="833" t="s">
        <v>574</v>
      </c>
      <c r="I926" s="833" t="s">
        <v>1504</v>
      </c>
      <c r="J926" s="833" t="s">
        <v>1505</v>
      </c>
      <c r="K926" s="833" t="s">
        <v>1506</v>
      </c>
      <c r="L926" s="836">
        <v>132.97999999999999</v>
      </c>
      <c r="M926" s="836">
        <v>1063.8399999999997</v>
      </c>
      <c r="N926" s="833">
        <v>8</v>
      </c>
      <c r="O926" s="837">
        <v>6</v>
      </c>
      <c r="P926" s="836">
        <v>664.89999999999986</v>
      </c>
      <c r="Q926" s="838">
        <v>0.625</v>
      </c>
      <c r="R926" s="833">
        <v>5</v>
      </c>
      <c r="S926" s="838">
        <v>0.625</v>
      </c>
      <c r="T926" s="837">
        <v>3</v>
      </c>
      <c r="U926" s="839">
        <v>0.5</v>
      </c>
    </row>
    <row r="927" spans="1:21" ht="14.45" customHeight="1" x14ac:dyDescent="0.2">
      <c r="A927" s="832">
        <v>25</v>
      </c>
      <c r="B927" s="833" t="s">
        <v>1448</v>
      </c>
      <c r="C927" s="833" t="s">
        <v>1457</v>
      </c>
      <c r="D927" s="834" t="s">
        <v>2304</v>
      </c>
      <c r="E927" s="835" t="s">
        <v>1467</v>
      </c>
      <c r="F927" s="833" t="s">
        <v>1449</v>
      </c>
      <c r="G927" s="833" t="s">
        <v>1586</v>
      </c>
      <c r="H927" s="833" t="s">
        <v>574</v>
      </c>
      <c r="I927" s="833" t="s">
        <v>1591</v>
      </c>
      <c r="J927" s="833" t="s">
        <v>644</v>
      </c>
      <c r="K927" s="833" t="s">
        <v>1592</v>
      </c>
      <c r="L927" s="836">
        <v>17.62</v>
      </c>
      <c r="M927" s="836">
        <v>17.62</v>
      </c>
      <c r="N927" s="833">
        <v>1</v>
      </c>
      <c r="O927" s="837">
        <v>0.5</v>
      </c>
      <c r="P927" s="836">
        <v>17.62</v>
      </c>
      <c r="Q927" s="838">
        <v>1</v>
      </c>
      <c r="R927" s="833">
        <v>1</v>
      </c>
      <c r="S927" s="838">
        <v>1</v>
      </c>
      <c r="T927" s="837">
        <v>0.5</v>
      </c>
      <c r="U927" s="839">
        <v>1</v>
      </c>
    </row>
    <row r="928" spans="1:21" ht="14.45" customHeight="1" x14ac:dyDescent="0.2">
      <c r="A928" s="832">
        <v>25</v>
      </c>
      <c r="B928" s="833" t="s">
        <v>1448</v>
      </c>
      <c r="C928" s="833" t="s">
        <v>1457</v>
      </c>
      <c r="D928" s="834" t="s">
        <v>2304</v>
      </c>
      <c r="E928" s="835" t="s">
        <v>1467</v>
      </c>
      <c r="F928" s="833" t="s">
        <v>1449</v>
      </c>
      <c r="G928" s="833" t="s">
        <v>1586</v>
      </c>
      <c r="H928" s="833" t="s">
        <v>574</v>
      </c>
      <c r="I928" s="833" t="s">
        <v>1832</v>
      </c>
      <c r="J928" s="833" t="s">
        <v>644</v>
      </c>
      <c r="K928" s="833" t="s">
        <v>1833</v>
      </c>
      <c r="L928" s="836">
        <v>17.62</v>
      </c>
      <c r="M928" s="836">
        <v>17.62</v>
      </c>
      <c r="N928" s="833">
        <v>1</v>
      </c>
      <c r="O928" s="837">
        <v>0.5</v>
      </c>
      <c r="P928" s="836">
        <v>17.62</v>
      </c>
      <c r="Q928" s="838">
        <v>1</v>
      </c>
      <c r="R928" s="833">
        <v>1</v>
      </c>
      <c r="S928" s="838">
        <v>1</v>
      </c>
      <c r="T928" s="837">
        <v>0.5</v>
      </c>
      <c r="U928" s="839">
        <v>1</v>
      </c>
    </row>
    <row r="929" spans="1:21" ht="14.45" customHeight="1" x14ac:dyDescent="0.2">
      <c r="A929" s="832">
        <v>25</v>
      </c>
      <c r="B929" s="833" t="s">
        <v>1448</v>
      </c>
      <c r="C929" s="833" t="s">
        <v>1457</v>
      </c>
      <c r="D929" s="834" t="s">
        <v>2304</v>
      </c>
      <c r="E929" s="835" t="s">
        <v>1467</v>
      </c>
      <c r="F929" s="833" t="s">
        <v>1449</v>
      </c>
      <c r="G929" s="833" t="s">
        <v>1502</v>
      </c>
      <c r="H929" s="833" t="s">
        <v>611</v>
      </c>
      <c r="I929" s="833" t="s">
        <v>1298</v>
      </c>
      <c r="J929" s="833" t="s">
        <v>1016</v>
      </c>
      <c r="K929" s="833" t="s">
        <v>1299</v>
      </c>
      <c r="L929" s="836">
        <v>154.36000000000001</v>
      </c>
      <c r="M929" s="836">
        <v>3704.6400000000012</v>
      </c>
      <c r="N929" s="833">
        <v>24</v>
      </c>
      <c r="O929" s="837">
        <v>22.5</v>
      </c>
      <c r="P929" s="836">
        <v>2469.7600000000011</v>
      </c>
      <c r="Q929" s="838">
        <v>0.66666666666666674</v>
      </c>
      <c r="R929" s="833">
        <v>16</v>
      </c>
      <c r="S929" s="838">
        <v>0.66666666666666663</v>
      </c>
      <c r="T929" s="837">
        <v>14.5</v>
      </c>
      <c r="U929" s="839">
        <v>0.64444444444444449</v>
      </c>
    </row>
    <row r="930" spans="1:21" ht="14.45" customHeight="1" x14ac:dyDescent="0.2">
      <c r="A930" s="832">
        <v>25</v>
      </c>
      <c r="B930" s="833" t="s">
        <v>1448</v>
      </c>
      <c r="C930" s="833" t="s">
        <v>1457</v>
      </c>
      <c r="D930" s="834" t="s">
        <v>2304</v>
      </c>
      <c r="E930" s="835" t="s">
        <v>1467</v>
      </c>
      <c r="F930" s="833" t="s">
        <v>1449</v>
      </c>
      <c r="G930" s="833" t="s">
        <v>1502</v>
      </c>
      <c r="H930" s="833" t="s">
        <v>574</v>
      </c>
      <c r="I930" s="833" t="s">
        <v>1531</v>
      </c>
      <c r="J930" s="833" t="s">
        <v>1016</v>
      </c>
      <c r="K930" s="833" t="s">
        <v>1299</v>
      </c>
      <c r="L930" s="836">
        <v>154.36000000000001</v>
      </c>
      <c r="M930" s="836">
        <v>154.36000000000001</v>
      </c>
      <c r="N930" s="833">
        <v>1</v>
      </c>
      <c r="O930" s="837">
        <v>1</v>
      </c>
      <c r="P930" s="836">
        <v>154.36000000000001</v>
      </c>
      <c r="Q930" s="838">
        <v>1</v>
      </c>
      <c r="R930" s="833">
        <v>1</v>
      </c>
      <c r="S930" s="838">
        <v>1</v>
      </c>
      <c r="T930" s="837">
        <v>1</v>
      </c>
      <c r="U930" s="839">
        <v>1</v>
      </c>
    </row>
    <row r="931" spans="1:21" ht="14.45" customHeight="1" x14ac:dyDescent="0.2">
      <c r="A931" s="832">
        <v>25</v>
      </c>
      <c r="B931" s="833" t="s">
        <v>1448</v>
      </c>
      <c r="C931" s="833" t="s">
        <v>1457</v>
      </c>
      <c r="D931" s="834" t="s">
        <v>2304</v>
      </c>
      <c r="E931" s="835" t="s">
        <v>1470</v>
      </c>
      <c r="F931" s="833" t="s">
        <v>1449</v>
      </c>
      <c r="G931" s="833" t="s">
        <v>1904</v>
      </c>
      <c r="H931" s="833" t="s">
        <v>574</v>
      </c>
      <c r="I931" s="833" t="s">
        <v>1940</v>
      </c>
      <c r="J931" s="833" t="s">
        <v>1906</v>
      </c>
      <c r="K931" s="833" t="s">
        <v>1941</v>
      </c>
      <c r="L931" s="836">
        <v>131.66999999999999</v>
      </c>
      <c r="M931" s="836">
        <v>131.66999999999999</v>
      </c>
      <c r="N931" s="833">
        <v>1</v>
      </c>
      <c r="O931" s="837">
        <v>1</v>
      </c>
      <c r="P931" s="836">
        <v>131.66999999999999</v>
      </c>
      <c r="Q931" s="838">
        <v>1</v>
      </c>
      <c r="R931" s="833">
        <v>1</v>
      </c>
      <c r="S931" s="838">
        <v>1</v>
      </c>
      <c r="T931" s="837">
        <v>1</v>
      </c>
      <c r="U931" s="839">
        <v>1</v>
      </c>
    </row>
    <row r="932" spans="1:21" ht="14.45" customHeight="1" x14ac:dyDescent="0.2">
      <c r="A932" s="832">
        <v>25</v>
      </c>
      <c r="B932" s="833" t="s">
        <v>1448</v>
      </c>
      <c r="C932" s="833" t="s">
        <v>1457</v>
      </c>
      <c r="D932" s="834" t="s">
        <v>2304</v>
      </c>
      <c r="E932" s="835" t="s">
        <v>1470</v>
      </c>
      <c r="F932" s="833" t="s">
        <v>1449</v>
      </c>
      <c r="G932" s="833" t="s">
        <v>1503</v>
      </c>
      <c r="H932" s="833" t="s">
        <v>574</v>
      </c>
      <c r="I932" s="833" t="s">
        <v>1504</v>
      </c>
      <c r="J932" s="833" t="s">
        <v>1505</v>
      </c>
      <c r="K932" s="833" t="s">
        <v>1506</v>
      </c>
      <c r="L932" s="836">
        <v>132.97999999999999</v>
      </c>
      <c r="M932" s="836">
        <v>2526.62</v>
      </c>
      <c r="N932" s="833">
        <v>19</v>
      </c>
      <c r="O932" s="837">
        <v>19</v>
      </c>
      <c r="P932" s="836">
        <v>1329.8</v>
      </c>
      <c r="Q932" s="838">
        <v>0.52631578947368418</v>
      </c>
      <c r="R932" s="833">
        <v>10</v>
      </c>
      <c r="S932" s="838">
        <v>0.52631578947368418</v>
      </c>
      <c r="T932" s="837">
        <v>10</v>
      </c>
      <c r="U932" s="839">
        <v>0.52631578947368418</v>
      </c>
    </row>
    <row r="933" spans="1:21" ht="14.45" customHeight="1" x14ac:dyDescent="0.2">
      <c r="A933" s="832">
        <v>25</v>
      </c>
      <c r="B933" s="833" t="s">
        <v>1448</v>
      </c>
      <c r="C933" s="833" t="s">
        <v>1457</v>
      </c>
      <c r="D933" s="834" t="s">
        <v>2304</v>
      </c>
      <c r="E933" s="835" t="s">
        <v>1470</v>
      </c>
      <c r="F933" s="833" t="s">
        <v>1449</v>
      </c>
      <c r="G933" s="833" t="s">
        <v>1503</v>
      </c>
      <c r="H933" s="833" t="s">
        <v>574</v>
      </c>
      <c r="I933" s="833" t="s">
        <v>2011</v>
      </c>
      <c r="J933" s="833" t="s">
        <v>1505</v>
      </c>
      <c r="K933" s="833" t="s">
        <v>2012</v>
      </c>
      <c r="L933" s="836">
        <v>77.52</v>
      </c>
      <c r="M933" s="836">
        <v>77.52</v>
      </c>
      <c r="N933" s="833">
        <v>1</v>
      </c>
      <c r="O933" s="837">
        <v>1</v>
      </c>
      <c r="P933" s="836">
        <v>77.52</v>
      </c>
      <c r="Q933" s="838">
        <v>1</v>
      </c>
      <c r="R933" s="833">
        <v>1</v>
      </c>
      <c r="S933" s="838">
        <v>1</v>
      </c>
      <c r="T933" s="837">
        <v>1</v>
      </c>
      <c r="U933" s="839">
        <v>1</v>
      </c>
    </row>
    <row r="934" spans="1:21" ht="14.45" customHeight="1" x14ac:dyDescent="0.2">
      <c r="A934" s="832">
        <v>25</v>
      </c>
      <c r="B934" s="833" t="s">
        <v>1448</v>
      </c>
      <c r="C934" s="833" t="s">
        <v>1457</v>
      </c>
      <c r="D934" s="834" t="s">
        <v>2304</v>
      </c>
      <c r="E934" s="835" t="s">
        <v>1470</v>
      </c>
      <c r="F934" s="833" t="s">
        <v>1449</v>
      </c>
      <c r="G934" s="833" t="s">
        <v>1578</v>
      </c>
      <c r="H934" s="833" t="s">
        <v>574</v>
      </c>
      <c r="I934" s="833" t="s">
        <v>1579</v>
      </c>
      <c r="J934" s="833" t="s">
        <v>1052</v>
      </c>
      <c r="K934" s="833" t="s">
        <v>1580</v>
      </c>
      <c r="L934" s="836">
        <v>34.19</v>
      </c>
      <c r="M934" s="836">
        <v>34.19</v>
      </c>
      <c r="N934" s="833">
        <v>1</v>
      </c>
      <c r="O934" s="837">
        <v>1</v>
      </c>
      <c r="P934" s="836">
        <v>34.19</v>
      </c>
      <c r="Q934" s="838">
        <v>1</v>
      </c>
      <c r="R934" s="833">
        <v>1</v>
      </c>
      <c r="S934" s="838">
        <v>1</v>
      </c>
      <c r="T934" s="837">
        <v>1</v>
      </c>
      <c r="U934" s="839">
        <v>1</v>
      </c>
    </row>
    <row r="935" spans="1:21" ht="14.45" customHeight="1" x14ac:dyDescent="0.2">
      <c r="A935" s="832">
        <v>25</v>
      </c>
      <c r="B935" s="833" t="s">
        <v>1448</v>
      </c>
      <c r="C935" s="833" t="s">
        <v>1457</v>
      </c>
      <c r="D935" s="834" t="s">
        <v>2304</v>
      </c>
      <c r="E935" s="835" t="s">
        <v>1470</v>
      </c>
      <c r="F935" s="833" t="s">
        <v>1449</v>
      </c>
      <c r="G935" s="833" t="s">
        <v>1582</v>
      </c>
      <c r="H935" s="833" t="s">
        <v>574</v>
      </c>
      <c r="I935" s="833" t="s">
        <v>2250</v>
      </c>
      <c r="J935" s="833" t="s">
        <v>1145</v>
      </c>
      <c r="K935" s="833" t="s">
        <v>1584</v>
      </c>
      <c r="L935" s="836">
        <v>69.59</v>
      </c>
      <c r="M935" s="836">
        <v>69.59</v>
      </c>
      <c r="N935" s="833">
        <v>1</v>
      </c>
      <c r="O935" s="837">
        <v>0.5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5" customHeight="1" x14ac:dyDescent="0.2">
      <c r="A936" s="832">
        <v>25</v>
      </c>
      <c r="B936" s="833" t="s">
        <v>1448</v>
      </c>
      <c r="C936" s="833" t="s">
        <v>1457</v>
      </c>
      <c r="D936" s="834" t="s">
        <v>2304</v>
      </c>
      <c r="E936" s="835" t="s">
        <v>1470</v>
      </c>
      <c r="F936" s="833" t="s">
        <v>1449</v>
      </c>
      <c r="G936" s="833" t="s">
        <v>1586</v>
      </c>
      <c r="H936" s="833" t="s">
        <v>574</v>
      </c>
      <c r="I936" s="833" t="s">
        <v>1587</v>
      </c>
      <c r="J936" s="833" t="s">
        <v>644</v>
      </c>
      <c r="K936" s="833" t="s">
        <v>1588</v>
      </c>
      <c r="L936" s="836">
        <v>17.62</v>
      </c>
      <c r="M936" s="836">
        <v>211.44</v>
      </c>
      <c r="N936" s="833">
        <v>12</v>
      </c>
      <c r="O936" s="837">
        <v>6.5</v>
      </c>
      <c r="P936" s="836">
        <v>158.58000000000001</v>
      </c>
      <c r="Q936" s="838">
        <v>0.75000000000000011</v>
      </c>
      <c r="R936" s="833">
        <v>9</v>
      </c>
      <c r="S936" s="838">
        <v>0.75</v>
      </c>
      <c r="T936" s="837">
        <v>5</v>
      </c>
      <c r="U936" s="839">
        <v>0.76923076923076927</v>
      </c>
    </row>
    <row r="937" spans="1:21" ht="14.45" customHeight="1" x14ac:dyDescent="0.2">
      <c r="A937" s="832">
        <v>25</v>
      </c>
      <c r="B937" s="833" t="s">
        <v>1448</v>
      </c>
      <c r="C937" s="833" t="s">
        <v>1457</v>
      </c>
      <c r="D937" s="834" t="s">
        <v>2304</v>
      </c>
      <c r="E937" s="835" t="s">
        <v>1470</v>
      </c>
      <c r="F937" s="833" t="s">
        <v>1449</v>
      </c>
      <c r="G937" s="833" t="s">
        <v>1586</v>
      </c>
      <c r="H937" s="833" t="s">
        <v>574</v>
      </c>
      <c r="I937" s="833" t="s">
        <v>2239</v>
      </c>
      <c r="J937" s="833" t="s">
        <v>2240</v>
      </c>
      <c r="K937" s="833" t="s">
        <v>2241</v>
      </c>
      <c r="L937" s="836">
        <v>7.05</v>
      </c>
      <c r="M937" s="836">
        <v>14.1</v>
      </c>
      <c r="N937" s="833">
        <v>2</v>
      </c>
      <c r="O937" s="837">
        <v>1.5</v>
      </c>
      <c r="P937" s="836">
        <v>14.1</v>
      </c>
      <c r="Q937" s="838">
        <v>1</v>
      </c>
      <c r="R937" s="833">
        <v>2</v>
      </c>
      <c r="S937" s="838">
        <v>1</v>
      </c>
      <c r="T937" s="837">
        <v>1.5</v>
      </c>
      <c r="U937" s="839">
        <v>1</v>
      </c>
    </row>
    <row r="938" spans="1:21" ht="14.45" customHeight="1" x14ac:dyDescent="0.2">
      <c r="A938" s="832">
        <v>25</v>
      </c>
      <c r="B938" s="833" t="s">
        <v>1448</v>
      </c>
      <c r="C938" s="833" t="s">
        <v>1457</v>
      </c>
      <c r="D938" s="834" t="s">
        <v>2304</v>
      </c>
      <c r="E938" s="835" t="s">
        <v>1470</v>
      </c>
      <c r="F938" s="833" t="s">
        <v>1449</v>
      </c>
      <c r="G938" s="833" t="s">
        <v>1586</v>
      </c>
      <c r="H938" s="833" t="s">
        <v>574</v>
      </c>
      <c r="I938" s="833" t="s">
        <v>2251</v>
      </c>
      <c r="J938" s="833" t="s">
        <v>644</v>
      </c>
      <c r="K938" s="833" t="s">
        <v>1588</v>
      </c>
      <c r="L938" s="836">
        <v>17.62</v>
      </c>
      <c r="M938" s="836">
        <v>17.62</v>
      </c>
      <c r="N938" s="833">
        <v>1</v>
      </c>
      <c r="O938" s="837">
        <v>1</v>
      </c>
      <c r="P938" s="836"/>
      <c r="Q938" s="838">
        <v>0</v>
      </c>
      <c r="R938" s="833"/>
      <c r="S938" s="838">
        <v>0</v>
      </c>
      <c r="T938" s="837"/>
      <c r="U938" s="839">
        <v>0</v>
      </c>
    </row>
    <row r="939" spans="1:21" ht="14.45" customHeight="1" x14ac:dyDescent="0.2">
      <c r="A939" s="832">
        <v>25</v>
      </c>
      <c r="B939" s="833" t="s">
        <v>1448</v>
      </c>
      <c r="C939" s="833" t="s">
        <v>1457</v>
      </c>
      <c r="D939" s="834" t="s">
        <v>2304</v>
      </c>
      <c r="E939" s="835" t="s">
        <v>1470</v>
      </c>
      <c r="F939" s="833" t="s">
        <v>1449</v>
      </c>
      <c r="G939" s="833" t="s">
        <v>1586</v>
      </c>
      <c r="H939" s="833" t="s">
        <v>574</v>
      </c>
      <c r="I939" s="833" t="s">
        <v>2252</v>
      </c>
      <c r="J939" s="833" t="s">
        <v>644</v>
      </c>
      <c r="K939" s="833" t="s">
        <v>1588</v>
      </c>
      <c r="L939" s="836">
        <v>17.62</v>
      </c>
      <c r="M939" s="836">
        <v>17.62</v>
      </c>
      <c r="N939" s="833">
        <v>1</v>
      </c>
      <c r="O939" s="837">
        <v>0.5</v>
      </c>
      <c r="P939" s="836">
        <v>17.62</v>
      </c>
      <c r="Q939" s="838">
        <v>1</v>
      </c>
      <c r="R939" s="833">
        <v>1</v>
      </c>
      <c r="S939" s="838">
        <v>1</v>
      </c>
      <c r="T939" s="837">
        <v>0.5</v>
      </c>
      <c r="U939" s="839">
        <v>1</v>
      </c>
    </row>
    <row r="940" spans="1:21" ht="14.45" customHeight="1" x14ac:dyDescent="0.2">
      <c r="A940" s="832">
        <v>25</v>
      </c>
      <c r="B940" s="833" t="s">
        <v>1448</v>
      </c>
      <c r="C940" s="833" t="s">
        <v>1457</v>
      </c>
      <c r="D940" s="834" t="s">
        <v>2304</v>
      </c>
      <c r="E940" s="835" t="s">
        <v>1470</v>
      </c>
      <c r="F940" s="833" t="s">
        <v>1449</v>
      </c>
      <c r="G940" s="833" t="s">
        <v>1611</v>
      </c>
      <c r="H940" s="833" t="s">
        <v>611</v>
      </c>
      <c r="I940" s="833" t="s">
        <v>1403</v>
      </c>
      <c r="J940" s="833" t="s">
        <v>1401</v>
      </c>
      <c r="K940" s="833" t="s">
        <v>1404</v>
      </c>
      <c r="L940" s="836">
        <v>245.91</v>
      </c>
      <c r="M940" s="836">
        <v>491.82</v>
      </c>
      <c r="N940" s="833">
        <v>2</v>
      </c>
      <c r="O940" s="837">
        <v>1</v>
      </c>
      <c r="P940" s="836"/>
      <c r="Q940" s="838">
        <v>0</v>
      </c>
      <c r="R940" s="833"/>
      <c r="S940" s="838">
        <v>0</v>
      </c>
      <c r="T940" s="837"/>
      <c r="U940" s="839">
        <v>0</v>
      </c>
    </row>
    <row r="941" spans="1:21" ht="14.45" customHeight="1" x14ac:dyDescent="0.2">
      <c r="A941" s="832">
        <v>25</v>
      </c>
      <c r="B941" s="833" t="s">
        <v>1448</v>
      </c>
      <c r="C941" s="833" t="s">
        <v>1457</v>
      </c>
      <c r="D941" s="834" t="s">
        <v>2304</v>
      </c>
      <c r="E941" s="835" t="s">
        <v>1470</v>
      </c>
      <c r="F941" s="833" t="s">
        <v>1449</v>
      </c>
      <c r="G941" s="833" t="s">
        <v>1526</v>
      </c>
      <c r="H941" s="833" t="s">
        <v>574</v>
      </c>
      <c r="I941" s="833" t="s">
        <v>1923</v>
      </c>
      <c r="J941" s="833" t="s">
        <v>1924</v>
      </c>
      <c r="K941" s="833" t="s">
        <v>1925</v>
      </c>
      <c r="L941" s="836">
        <v>300.68</v>
      </c>
      <c r="M941" s="836">
        <v>300.68</v>
      </c>
      <c r="N941" s="833">
        <v>1</v>
      </c>
      <c r="O941" s="837">
        <v>1</v>
      </c>
      <c r="P941" s="836"/>
      <c r="Q941" s="838">
        <v>0</v>
      </c>
      <c r="R941" s="833"/>
      <c r="S941" s="838">
        <v>0</v>
      </c>
      <c r="T941" s="837"/>
      <c r="U941" s="839">
        <v>0</v>
      </c>
    </row>
    <row r="942" spans="1:21" ht="14.45" customHeight="1" x14ac:dyDescent="0.2">
      <c r="A942" s="832">
        <v>25</v>
      </c>
      <c r="B942" s="833" t="s">
        <v>1448</v>
      </c>
      <c r="C942" s="833" t="s">
        <v>1457</v>
      </c>
      <c r="D942" s="834" t="s">
        <v>2304</v>
      </c>
      <c r="E942" s="835" t="s">
        <v>1470</v>
      </c>
      <c r="F942" s="833" t="s">
        <v>1449</v>
      </c>
      <c r="G942" s="833" t="s">
        <v>1502</v>
      </c>
      <c r="H942" s="833" t="s">
        <v>611</v>
      </c>
      <c r="I942" s="833" t="s">
        <v>1298</v>
      </c>
      <c r="J942" s="833" t="s">
        <v>1016</v>
      </c>
      <c r="K942" s="833" t="s">
        <v>1299</v>
      </c>
      <c r="L942" s="836">
        <v>154.36000000000001</v>
      </c>
      <c r="M942" s="836">
        <v>14818.55999999999</v>
      </c>
      <c r="N942" s="833">
        <v>96</v>
      </c>
      <c r="O942" s="837">
        <v>90</v>
      </c>
      <c r="P942" s="836">
        <v>7872.3599999999942</v>
      </c>
      <c r="Q942" s="838">
        <v>0.53125</v>
      </c>
      <c r="R942" s="833">
        <v>51</v>
      </c>
      <c r="S942" s="838">
        <v>0.53125</v>
      </c>
      <c r="T942" s="837">
        <v>46.5</v>
      </c>
      <c r="U942" s="839">
        <v>0.51666666666666672</v>
      </c>
    </row>
    <row r="943" spans="1:21" ht="14.45" customHeight="1" x14ac:dyDescent="0.2">
      <c r="A943" s="832">
        <v>25</v>
      </c>
      <c r="B943" s="833" t="s">
        <v>1448</v>
      </c>
      <c r="C943" s="833" t="s">
        <v>1457</v>
      </c>
      <c r="D943" s="834" t="s">
        <v>2304</v>
      </c>
      <c r="E943" s="835" t="s">
        <v>1470</v>
      </c>
      <c r="F943" s="833" t="s">
        <v>1449</v>
      </c>
      <c r="G943" s="833" t="s">
        <v>1502</v>
      </c>
      <c r="H943" s="833" t="s">
        <v>574</v>
      </c>
      <c r="I943" s="833" t="s">
        <v>1983</v>
      </c>
      <c r="J943" s="833" t="s">
        <v>1984</v>
      </c>
      <c r="K943" s="833" t="s">
        <v>1985</v>
      </c>
      <c r="L943" s="836">
        <v>111.22</v>
      </c>
      <c r="M943" s="836">
        <v>111.22</v>
      </c>
      <c r="N943" s="833">
        <v>1</v>
      </c>
      <c r="O943" s="837">
        <v>1</v>
      </c>
      <c r="P943" s="836">
        <v>111.22</v>
      </c>
      <c r="Q943" s="838">
        <v>1</v>
      </c>
      <c r="R943" s="833">
        <v>1</v>
      </c>
      <c r="S943" s="838">
        <v>1</v>
      </c>
      <c r="T943" s="837">
        <v>1</v>
      </c>
      <c r="U943" s="839">
        <v>1</v>
      </c>
    </row>
    <row r="944" spans="1:21" ht="14.45" customHeight="1" x14ac:dyDescent="0.2">
      <c r="A944" s="832">
        <v>25</v>
      </c>
      <c r="B944" s="833" t="s">
        <v>1448</v>
      </c>
      <c r="C944" s="833" t="s">
        <v>1457</v>
      </c>
      <c r="D944" s="834" t="s">
        <v>2304</v>
      </c>
      <c r="E944" s="835" t="s">
        <v>1470</v>
      </c>
      <c r="F944" s="833" t="s">
        <v>1449</v>
      </c>
      <c r="G944" s="833" t="s">
        <v>1502</v>
      </c>
      <c r="H944" s="833" t="s">
        <v>574</v>
      </c>
      <c r="I944" s="833" t="s">
        <v>1834</v>
      </c>
      <c r="J944" s="833" t="s">
        <v>1835</v>
      </c>
      <c r="K944" s="833" t="s">
        <v>1836</v>
      </c>
      <c r="L944" s="836">
        <v>75.73</v>
      </c>
      <c r="M944" s="836">
        <v>530.11</v>
      </c>
      <c r="N944" s="833">
        <v>7</v>
      </c>
      <c r="O944" s="837">
        <v>7</v>
      </c>
      <c r="P944" s="836">
        <v>302.92</v>
      </c>
      <c r="Q944" s="838">
        <v>0.5714285714285714</v>
      </c>
      <c r="R944" s="833">
        <v>4</v>
      </c>
      <c r="S944" s="838">
        <v>0.5714285714285714</v>
      </c>
      <c r="T944" s="837">
        <v>4</v>
      </c>
      <c r="U944" s="839">
        <v>0.5714285714285714</v>
      </c>
    </row>
    <row r="945" spans="1:21" ht="14.45" customHeight="1" x14ac:dyDescent="0.2">
      <c r="A945" s="832">
        <v>25</v>
      </c>
      <c r="B945" s="833" t="s">
        <v>1448</v>
      </c>
      <c r="C945" s="833" t="s">
        <v>1457</v>
      </c>
      <c r="D945" s="834" t="s">
        <v>2304</v>
      </c>
      <c r="E945" s="835" t="s">
        <v>1470</v>
      </c>
      <c r="F945" s="833" t="s">
        <v>1449</v>
      </c>
      <c r="G945" s="833" t="s">
        <v>1502</v>
      </c>
      <c r="H945" s="833" t="s">
        <v>574</v>
      </c>
      <c r="I945" s="833" t="s">
        <v>1796</v>
      </c>
      <c r="J945" s="833" t="s">
        <v>1016</v>
      </c>
      <c r="K945" s="833" t="s">
        <v>1299</v>
      </c>
      <c r="L945" s="836">
        <v>154.36000000000001</v>
      </c>
      <c r="M945" s="836">
        <v>617.44000000000005</v>
      </c>
      <c r="N945" s="833">
        <v>4</v>
      </c>
      <c r="O945" s="837">
        <v>3</v>
      </c>
      <c r="P945" s="836">
        <v>308.72000000000003</v>
      </c>
      <c r="Q945" s="838">
        <v>0.5</v>
      </c>
      <c r="R945" s="833">
        <v>2</v>
      </c>
      <c r="S945" s="838">
        <v>0.5</v>
      </c>
      <c r="T945" s="837">
        <v>1.5</v>
      </c>
      <c r="U945" s="839">
        <v>0.5</v>
      </c>
    </row>
    <row r="946" spans="1:21" ht="14.45" customHeight="1" x14ac:dyDescent="0.2">
      <c r="A946" s="832">
        <v>25</v>
      </c>
      <c r="B946" s="833" t="s">
        <v>1448</v>
      </c>
      <c r="C946" s="833" t="s">
        <v>1457</v>
      </c>
      <c r="D946" s="834" t="s">
        <v>2304</v>
      </c>
      <c r="E946" s="835" t="s">
        <v>1470</v>
      </c>
      <c r="F946" s="833" t="s">
        <v>1449</v>
      </c>
      <c r="G946" s="833" t="s">
        <v>1502</v>
      </c>
      <c r="H946" s="833" t="s">
        <v>574</v>
      </c>
      <c r="I946" s="833" t="s">
        <v>1837</v>
      </c>
      <c r="J946" s="833" t="s">
        <v>1016</v>
      </c>
      <c r="K946" s="833" t="s">
        <v>1838</v>
      </c>
      <c r="L946" s="836">
        <v>225.06</v>
      </c>
      <c r="M946" s="836">
        <v>225.06</v>
      </c>
      <c r="N946" s="833">
        <v>1</v>
      </c>
      <c r="O946" s="837">
        <v>1</v>
      </c>
      <c r="P946" s="836">
        <v>225.06</v>
      </c>
      <c r="Q946" s="838">
        <v>1</v>
      </c>
      <c r="R946" s="833">
        <v>1</v>
      </c>
      <c r="S946" s="838">
        <v>1</v>
      </c>
      <c r="T946" s="837">
        <v>1</v>
      </c>
      <c r="U946" s="839">
        <v>1</v>
      </c>
    </row>
    <row r="947" spans="1:21" ht="14.45" customHeight="1" x14ac:dyDescent="0.2">
      <c r="A947" s="832">
        <v>25</v>
      </c>
      <c r="B947" s="833" t="s">
        <v>1448</v>
      </c>
      <c r="C947" s="833" t="s">
        <v>1457</v>
      </c>
      <c r="D947" s="834" t="s">
        <v>2304</v>
      </c>
      <c r="E947" s="835" t="s">
        <v>1470</v>
      </c>
      <c r="F947" s="833" t="s">
        <v>1449</v>
      </c>
      <c r="G947" s="833" t="s">
        <v>1502</v>
      </c>
      <c r="H947" s="833" t="s">
        <v>574</v>
      </c>
      <c r="I947" s="833" t="s">
        <v>2036</v>
      </c>
      <c r="J947" s="833" t="s">
        <v>1016</v>
      </c>
      <c r="K947" s="833" t="s">
        <v>1838</v>
      </c>
      <c r="L947" s="836">
        <v>225.06</v>
      </c>
      <c r="M947" s="836">
        <v>225.06</v>
      </c>
      <c r="N947" s="833">
        <v>1</v>
      </c>
      <c r="O947" s="837">
        <v>1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5" customHeight="1" x14ac:dyDescent="0.2">
      <c r="A948" s="832">
        <v>25</v>
      </c>
      <c r="B948" s="833" t="s">
        <v>1448</v>
      </c>
      <c r="C948" s="833" t="s">
        <v>1457</v>
      </c>
      <c r="D948" s="834" t="s">
        <v>2304</v>
      </c>
      <c r="E948" s="835" t="s">
        <v>1470</v>
      </c>
      <c r="F948" s="833" t="s">
        <v>1449</v>
      </c>
      <c r="G948" s="833" t="s">
        <v>1631</v>
      </c>
      <c r="H948" s="833" t="s">
        <v>574</v>
      </c>
      <c r="I948" s="833" t="s">
        <v>1633</v>
      </c>
      <c r="J948" s="833" t="s">
        <v>822</v>
      </c>
      <c r="K948" s="833" t="s">
        <v>823</v>
      </c>
      <c r="L948" s="836">
        <v>107.27</v>
      </c>
      <c r="M948" s="836">
        <v>107.27</v>
      </c>
      <c r="N948" s="833">
        <v>1</v>
      </c>
      <c r="O948" s="837">
        <v>1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25</v>
      </c>
      <c r="B949" s="833" t="s">
        <v>1448</v>
      </c>
      <c r="C949" s="833" t="s">
        <v>1457</v>
      </c>
      <c r="D949" s="834" t="s">
        <v>2304</v>
      </c>
      <c r="E949" s="835" t="s">
        <v>1471</v>
      </c>
      <c r="F949" s="833" t="s">
        <v>1449</v>
      </c>
      <c r="G949" s="833" t="s">
        <v>1503</v>
      </c>
      <c r="H949" s="833" t="s">
        <v>574</v>
      </c>
      <c r="I949" s="833" t="s">
        <v>1504</v>
      </c>
      <c r="J949" s="833" t="s">
        <v>1505</v>
      </c>
      <c r="K949" s="833" t="s">
        <v>1506</v>
      </c>
      <c r="L949" s="836">
        <v>132.97999999999999</v>
      </c>
      <c r="M949" s="836">
        <v>398.93999999999994</v>
      </c>
      <c r="N949" s="833">
        <v>3</v>
      </c>
      <c r="O949" s="837">
        <v>3</v>
      </c>
      <c r="P949" s="836">
        <v>132.97999999999999</v>
      </c>
      <c r="Q949" s="838">
        <v>0.33333333333333337</v>
      </c>
      <c r="R949" s="833">
        <v>1</v>
      </c>
      <c r="S949" s="838">
        <v>0.33333333333333331</v>
      </c>
      <c r="T949" s="837">
        <v>1</v>
      </c>
      <c r="U949" s="839">
        <v>0.33333333333333331</v>
      </c>
    </row>
    <row r="950" spans="1:21" ht="14.45" customHeight="1" x14ac:dyDescent="0.2">
      <c r="A950" s="832">
        <v>25</v>
      </c>
      <c r="B950" s="833" t="s">
        <v>1448</v>
      </c>
      <c r="C950" s="833" t="s">
        <v>1457</v>
      </c>
      <c r="D950" s="834" t="s">
        <v>2304</v>
      </c>
      <c r="E950" s="835" t="s">
        <v>1471</v>
      </c>
      <c r="F950" s="833" t="s">
        <v>1449</v>
      </c>
      <c r="G950" s="833" t="s">
        <v>1586</v>
      </c>
      <c r="H950" s="833" t="s">
        <v>574</v>
      </c>
      <c r="I950" s="833" t="s">
        <v>1587</v>
      </c>
      <c r="J950" s="833" t="s">
        <v>644</v>
      </c>
      <c r="K950" s="833" t="s">
        <v>1588</v>
      </c>
      <c r="L950" s="836">
        <v>17.62</v>
      </c>
      <c r="M950" s="836">
        <v>70.48</v>
      </c>
      <c r="N950" s="833">
        <v>4</v>
      </c>
      <c r="O950" s="837">
        <v>4</v>
      </c>
      <c r="P950" s="836"/>
      <c r="Q950" s="838">
        <v>0</v>
      </c>
      <c r="R950" s="833"/>
      <c r="S950" s="838">
        <v>0</v>
      </c>
      <c r="T950" s="837"/>
      <c r="U950" s="839">
        <v>0</v>
      </c>
    </row>
    <row r="951" spans="1:21" ht="14.45" customHeight="1" x14ac:dyDescent="0.2">
      <c r="A951" s="832">
        <v>25</v>
      </c>
      <c r="B951" s="833" t="s">
        <v>1448</v>
      </c>
      <c r="C951" s="833" t="s">
        <v>1457</v>
      </c>
      <c r="D951" s="834" t="s">
        <v>2304</v>
      </c>
      <c r="E951" s="835" t="s">
        <v>1471</v>
      </c>
      <c r="F951" s="833" t="s">
        <v>1449</v>
      </c>
      <c r="G951" s="833" t="s">
        <v>1502</v>
      </c>
      <c r="H951" s="833" t="s">
        <v>611</v>
      </c>
      <c r="I951" s="833" t="s">
        <v>1298</v>
      </c>
      <c r="J951" s="833" t="s">
        <v>1016</v>
      </c>
      <c r="K951" s="833" t="s">
        <v>1299</v>
      </c>
      <c r="L951" s="836">
        <v>154.36000000000001</v>
      </c>
      <c r="M951" s="836">
        <v>1697.96</v>
      </c>
      <c r="N951" s="833">
        <v>11</v>
      </c>
      <c r="O951" s="837">
        <v>11</v>
      </c>
      <c r="P951" s="836">
        <v>926.16000000000008</v>
      </c>
      <c r="Q951" s="838">
        <v>0.54545454545454553</v>
      </c>
      <c r="R951" s="833">
        <v>6</v>
      </c>
      <c r="S951" s="838">
        <v>0.54545454545454541</v>
      </c>
      <c r="T951" s="837">
        <v>6</v>
      </c>
      <c r="U951" s="839">
        <v>0.54545454545454541</v>
      </c>
    </row>
    <row r="952" spans="1:21" ht="14.45" customHeight="1" x14ac:dyDescent="0.2">
      <c r="A952" s="832">
        <v>25</v>
      </c>
      <c r="B952" s="833" t="s">
        <v>1448</v>
      </c>
      <c r="C952" s="833" t="s">
        <v>1457</v>
      </c>
      <c r="D952" s="834" t="s">
        <v>2304</v>
      </c>
      <c r="E952" s="835" t="s">
        <v>1471</v>
      </c>
      <c r="F952" s="833" t="s">
        <v>1449</v>
      </c>
      <c r="G952" s="833" t="s">
        <v>1502</v>
      </c>
      <c r="H952" s="833" t="s">
        <v>574</v>
      </c>
      <c r="I952" s="833" t="s">
        <v>1834</v>
      </c>
      <c r="J952" s="833" t="s">
        <v>1835</v>
      </c>
      <c r="K952" s="833" t="s">
        <v>1836</v>
      </c>
      <c r="L952" s="836">
        <v>75.73</v>
      </c>
      <c r="M952" s="836">
        <v>75.73</v>
      </c>
      <c r="N952" s="833">
        <v>1</v>
      </c>
      <c r="O952" s="837">
        <v>1</v>
      </c>
      <c r="P952" s="836">
        <v>75.73</v>
      </c>
      <c r="Q952" s="838">
        <v>1</v>
      </c>
      <c r="R952" s="833">
        <v>1</v>
      </c>
      <c r="S952" s="838">
        <v>1</v>
      </c>
      <c r="T952" s="837">
        <v>1</v>
      </c>
      <c r="U952" s="839">
        <v>1</v>
      </c>
    </row>
    <row r="953" spans="1:21" ht="14.45" customHeight="1" x14ac:dyDescent="0.2">
      <c r="A953" s="832">
        <v>25</v>
      </c>
      <c r="B953" s="833" t="s">
        <v>1448</v>
      </c>
      <c r="C953" s="833" t="s">
        <v>1457</v>
      </c>
      <c r="D953" s="834" t="s">
        <v>2304</v>
      </c>
      <c r="E953" s="835" t="s">
        <v>1481</v>
      </c>
      <c r="F953" s="833" t="s">
        <v>1449</v>
      </c>
      <c r="G953" s="833" t="s">
        <v>1904</v>
      </c>
      <c r="H953" s="833" t="s">
        <v>574</v>
      </c>
      <c r="I953" s="833" t="s">
        <v>2253</v>
      </c>
      <c r="J953" s="833" t="s">
        <v>1906</v>
      </c>
      <c r="K953" s="833" t="s">
        <v>2254</v>
      </c>
      <c r="L953" s="836">
        <v>92.49</v>
      </c>
      <c r="M953" s="836">
        <v>92.49</v>
      </c>
      <c r="N953" s="833">
        <v>1</v>
      </c>
      <c r="O953" s="837">
        <v>1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25</v>
      </c>
      <c r="B954" s="833" t="s">
        <v>1448</v>
      </c>
      <c r="C954" s="833" t="s">
        <v>1457</v>
      </c>
      <c r="D954" s="834" t="s">
        <v>2304</v>
      </c>
      <c r="E954" s="835" t="s">
        <v>1481</v>
      </c>
      <c r="F954" s="833" t="s">
        <v>1449</v>
      </c>
      <c r="G954" s="833" t="s">
        <v>1503</v>
      </c>
      <c r="H954" s="833" t="s">
        <v>574</v>
      </c>
      <c r="I954" s="833" t="s">
        <v>1504</v>
      </c>
      <c r="J954" s="833" t="s">
        <v>1505</v>
      </c>
      <c r="K954" s="833" t="s">
        <v>1506</v>
      </c>
      <c r="L954" s="836">
        <v>132.97999999999999</v>
      </c>
      <c r="M954" s="836">
        <v>1595.7599999999998</v>
      </c>
      <c r="N954" s="833">
        <v>12</v>
      </c>
      <c r="O954" s="837">
        <v>11.5</v>
      </c>
      <c r="P954" s="836">
        <v>1196.82</v>
      </c>
      <c r="Q954" s="838">
        <v>0.75000000000000011</v>
      </c>
      <c r="R954" s="833">
        <v>9</v>
      </c>
      <c r="S954" s="838">
        <v>0.75</v>
      </c>
      <c r="T954" s="837">
        <v>8.5</v>
      </c>
      <c r="U954" s="839">
        <v>0.73913043478260865</v>
      </c>
    </row>
    <row r="955" spans="1:21" ht="14.45" customHeight="1" x14ac:dyDescent="0.2">
      <c r="A955" s="832">
        <v>25</v>
      </c>
      <c r="B955" s="833" t="s">
        <v>1448</v>
      </c>
      <c r="C955" s="833" t="s">
        <v>1457</v>
      </c>
      <c r="D955" s="834" t="s">
        <v>2304</v>
      </c>
      <c r="E955" s="835" t="s">
        <v>1481</v>
      </c>
      <c r="F955" s="833" t="s">
        <v>1449</v>
      </c>
      <c r="G955" s="833" t="s">
        <v>1586</v>
      </c>
      <c r="H955" s="833" t="s">
        <v>574</v>
      </c>
      <c r="I955" s="833" t="s">
        <v>1587</v>
      </c>
      <c r="J955" s="833" t="s">
        <v>644</v>
      </c>
      <c r="K955" s="833" t="s">
        <v>1588</v>
      </c>
      <c r="L955" s="836">
        <v>17.62</v>
      </c>
      <c r="M955" s="836">
        <v>563.84</v>
      </c>
      <c r="N955" s="833">
        <v>32</v>
      </c>
      <c r="O955" s="837">
        <v>25</v>
      </c>
      <c r="P955" s="836">
        <v>246.68000000000004</v>
      </c>
      <c r="Q955" s="838">
        <v>0.43750000000000006</v>
      </c>
      <c r="R955" s="833">
        <v>14</v>
      </c>
      <c r="S955" s="838">
        <v>0.4375</v>
      </c>
      <c r="T955" s="837">
        <v>9.5</v>
      </c>
      <c r="U955" s="839">
        <v>0.38</v>
      </c>
    </row>
    <row r="956" spans="1:21" ht="14.45" customHeight="1" x14ac:dyDescent="0.2">
      <c r="A956" s="832">
        <v>25</v>
      </c>
      <c r="B956" s="833" t="s">
        <v>1448</v>
      </c>
      <c r="C956" s="833" t="s">
        <v>1457</v>
      </c>
      <c r="D956" s="834" t="s">
        <v>2304</v>
      </c>
      <c r="E956" s="835" t="s">
        <v>1481</v>
      </c>
      <c r="F956" s="833" t="s">
        <v>1449</v>
      </c>
      <c r="G956" s="833" t="s">
        <v>1586</v>
      </c>
      <c r="H956" s="833" t="s">
        <v>574</v>
      </c>
      <c r="I956" s="833" t="s">
        <v>1589</v>
      </c>
      <c r="J956" s="833" t="s">
        <v>644</v>
      </c>
      <c r="K956" s="833" t="s">
        <v>1590</v>
      </c>
      <c r="L956" s="836">
        <v>35.25</v>
      </c>
      <c r="M956" s="836">
        <v>35.25</v>
      </c>
      <c r="N956" s="833">
        <v>1</v>
      </c>
      <c r="O956" s="837">
        <v>1</v>
      </c>
      <c r="P956" s="836">
        <v>35.25</v>
      </c>
      <c r="Q956" s="838">
        <v>1</v>
      </c>
      <c r="R956" s="833">
        <v>1</v>
      </c>
      <c r="S956" s="838">
        <v>1</v>
      </c>
      <c r="T956" s="837">
        <v>1</v>
      </c>
      <c r="U956" s="839">
        <v>1</v>
      </c>
    </row>
    <row r="957" spans="1:21" ht="14.45" customHeight="1" x14ac:dyDescent="0.2">
      <c r="A957" s="832">
        <v>25</v>
      </c>
      <c r="B957" s="833" t="s">
        <v>1448</v>
      </c>
      <c r="C957" s="833" t="s">
        <v>1457</v>
      </c>
      <c r="D957" s="834" t="s">
        <v>2304</v>
      </c>
      <c r="E957" s="835" t="s">
        <v>1481</v>
      </c>
      <c r="F957" s="833" t="s">
        <v>1449</v>
      </c>
      <c r="G957" s="833" t="s">
        <v>1586</v>
      </c>
      <c r="H957" s="833" t="s">
        <v>574</v>
      </c>
      <c r="I957" s="833" t="s">
        <v>1810</v>
      </c>
      <c r="J957" s="833" t="s">
        <v>847</v>
      </c>
      <c r="K957" s="833" t="s">
        <v>1811</v>
      </c>
      <c r="L957" s="836">
        <v>35.25</v>
      </c>
      <c r="M957" s="836">
        <v>35.25</v>
      </c>
      <c r="N957" s="833">
        <v>1</v>
      </c>
      <c r="O957" s="837">
        <v>1</v>
      </c>
      <c r="P957" s="836">
        <v>35.25</v>
      </c>
      <c r="Q957" s="838">
        <v>1</v>
      </c>
      <c r="R957" s="833">
        <v>1</v>
      </c>
      <c r="S957" s="838">
        <v>1</v>
      </c>
      <c r="T957" s="837">
        <v>1</v>
      </c>
      <c r="U957" s="839">
        <v>1</v>
      </c>
    </row>
    <row r="958" spans="1:21" ht="14.45" customHeight="1" x14ac:dyDescent="0.2">
      <c r="A958" s="832">
        <v>25</v>
      </c>
      <c r="B958" s="833" t="s">
        <v>1448</v>
      </c>
      <c r="C958" s="833" t="s">
        <v>1457</v>
      </c>
      <c r="D958" s="834" t="s">
        <v>2304</v>
      </c>
      <c r="E958" s="835" t="s">
        <v>1481</v>
      </c>
      <c r="F958" s="833" t="s">
        <v>1449</v>
      </c>
      <c r="G958" s="833" t="s">
        <v>1586</v>
      </c>
      <c r="H958" s="833" t="s">
        <v>574</v>
      </c>
      <c r="I958" s="833" t="s">
        <v>1591</v>
      </c>
      <c r="J958" s="833" t="s">
        <v>644</v>
      </c>
      <c r="K958" s="833" t="s">
        <v>1592</v>
      </c>
      <c r="L958" s="836">
        <v>17.62</v>
      </c>
      <c r="M958" s="836">
        <v>70.48</v>
      </c>
      <c r="N958" s="833">
        <v>4</v>
      </c>
      <c r="O958" s="837">
        <v>3</v>
      </c>
      <c r="P958" s="836">
        <v>70.48</v>
      </c>
      <c r="Q958" s="838">
        <v>1</v>
      </c>
      <c r="R958" s="833">
        <v>4</v>
      </c>
      <c r="S958" s="838">
        <v>1</v>
      </c>
      <c r="T958" s="837">
        <v>3</v>
      </c>
      <c r="U958" s="839">
        <v>1</v>
      </c>
    </row>
    <row r="959" spans="1:21" ht="14.45" customHeight="1" x14ac:dyDescent="0.2">
      <c r="A959" s="832">
        <v>25</v>
      </c>
      <c r="B959" s="833" t="s">
        <v>1448</v>
      </c>
      <c r="C959" s="833" t="s">
        <v>1457</v>
      </c>
      <c r="D959" s="834" t="s">
        <v>2304</v>
      </c>
      <c r="E959" s="835" t="s">
        <v>1481</v>
      </c>
      <c r="F959" s="833" t="s">
        <v>1449</v>
      </c>
      <c r="G959" s="833" t="s">
        <v>1709</v>
      </c>
      <c r="H959" s="833" t="s">
        <v>574</v>
      </c>
      <c r="I959" s="833" t="s">
        <v>1710</v>
      </c>
      <c r="J959" s="833" t="s">
        <v>625</v>
      </c>
      <c r="K959" s="833" t="s">
        <v>1711</v>
      </c>
      <c r="L959" s="836">
        <v>127.91</v>
      </c>
      <c r="M959" s="836">
        <v>255.82</v>
      </c>
      <c r="N959" s="833">
        <v>2</v>
      </c>
      <c r="O959" s="837">
        <v>2</v>
      </c>
      <c r="P959" s="836">
        <v>127.91</v>
      </c>
      <c r="Q959" s="838">
        <v>0.5</v>
      </c>
      <c r="R959" s="833">
        <v>1</v>
      </c>
      <c r="S959" s="838">
        <v>0.5</v>
      </c>
      <c r="T959" s="837">
        <v>1</v>
      </c>
      <c r="U959" s="839">
        <v>0.5</v>
      </c>
    </row>
    <row r="960" spans="1:21" ht="14.45" customHeight="1" x14ac:dyDescent="0.2">
      <c r="A960" s="832">
        <v>25</v>
      </c>
      <c r="B960" s="833" t="s">
        <v>1448</v>
      </c>
      <c r="C960" s="833" t="s">
        <v>1457</v>
      </c>
      <c r="D960" s="834" t="s">
        <v>2304</v>
      </c>
      <c r="E960" s="835" t="s">
        <v>1481</v>
      </c>
      <c r="F960" s="833" t="s">
        <v>1449</v>
      </c>
      <c r="G960" s="833" t="s">
        <v>1502</v>
      </c>
      <c r="H960" s="833" t="s">
        <v>611</v>
      </c>
      <c r="I960" s="833" t="s">
        <v>1298</v>
      </c>
      <c r="J960" s="833" t="s">
        <v>1016</v>
      </c>
      <c r="K960" s="833" t="s">
        <v>1299</v>
      </c>
      <c r="L960" s="836">
        <v>154.36000000000001</v>
      </c>
      <c r="M960" s="836">
        <v>18677.559999999998</v>
      </c>
      <c r="N960" s="833">
        <v>121</v>
      </c>
      <c r="O960" s="837">
        <v>113.5</v>
      </c>
      <c r="P960" s="836">
        <v>11113.920000000004</v>
      </c>
      <c r="Q960" s="838">
        <v>0.59504132231404983</v>
      </c>
      <c r="R960" s="833">
        <v>72</v>
      </c>
      <c r="S960" s="838">
        <v>0.5950413223140496</v>
      </c>
      <c r="T960" s="837">
        <v>67</v>
      </c>
      <c r="U960" s="839">
        <v>0.5903083700440529</v>
      </c>
    </row>
    <row r="961" spans="1:21" ht="14.45" customHeight="1" x14ac:dyDescent="0.2">
      <c r="A961" s="832">
        <v>25</v>
      </c>
      <c r="B961" s="833" t="s">
        <v>1448</v>
      </c>
      <c r="C961" s="833" t="s">
        <v>1457</v>
      </c>
      <c r="D961" s="834" t="s">
        <v>2304</v>
      </c>
      <c r="E961" s="835" t="s">
        <v>1481</v>
      </c>
      <c r="F961" s="833" t="s">
        <v>1449</v>
      </c>
      <c r="G961" s="833" t="s">
        <v>1502</v>
      </c>
      <c r="H961" s="833" t="s">
        <v>574</v>
      </c>
      <c r="I961" s="833" t="s">
        <v>1983</v>
      </c>
      <c r="J961" s="833" t="s">
        <v>1984</v>
      </c>
      <c r="K961" s="833" t="s">
        <v>1985</v>
      </c>
      <c r="L961" s="836">
        <v>111.22</v>
      </c>
      <c r="M961" s="836">
        <v>111.22</v>
      </c>
      <c r="N961" s="833">
        <v>1</v>
      </c>
      <c r="O961" s="837">
        <v>1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25</v>
      </c>
      <c r="B962" s="833" t="s">
        <v>1448</v>
      </c>
      <c r="C962" s="833" t="s">
        <v>1457</v>
      </c>
      <c r="D962" s="834" t="s">
        <v>2304</v>
      </c>
      <c r="E962" s="835" t="s">
        <v>1481</v>
      </c>
      <c r="F962" s="833" t="s">
        <v>1449</v>
      </c>
      <c r="G962" s="833" t="s">
        <v>1502</v>
      </c>
      <c r="H962" s="833" t="s">
        <v>611</v>
      </c>
      <c r="I962" s="833" t="s">
        <v>1442</v>
      </c>
      <c r="J962" s="833" t="s">
        <v>1443</v>
      </c>
      <c r="K962" s="833" t="s">
        <v>1444</v>
      </c>
      <c r="L962" s="836">
        <v>149.52000000000001</v>
      </c>
      <c r="M962" s="836">
        <v>299.04000000000002</v>
      </c>
      <c r="N962" s="833">
        <v>2</v>
      </c>
      <c r="O962" s="837">
        <v>2</v>
      </c>
      <c r="P962" s="836">
        <v>149.52000000000001</v>
      </c>
      <c r="Q962" s="838">
        <v>0.5</v>
      </c>
      <c r="R962" s="833">
        <v>1</v>
      </c>
      <c r="S962" s="838">
        <v>0.5</v>
      </c>
      <c r="T962" s="837">
        <v>1</v>
      </c>
      <c r="U962" s="839">
        <v>0.5</v>
      </c>
    </row>
    <row r="963" spans="1:21" ht="14.45" customHeight="1" x14ac:dyDescent="0.2">
      <c r="A963" s="832">
        <v>25</v>
      </c>
      <c r="B963" s="833" t="s">
        <v>1448</v>
      </c>
      <c r="C963" s="833" t="s">
        <v>1457</v>
      </c>
      <c r="D963" s="834" t="s">
        <v>2304</v>
      </c>
      <c r="E963" s="835" t="s">
        <v>1484</v>
      </c>
      <c r="F963" s="833" t="s">
        <v>1449</v>
      </c>
      <c r="G963" s="833" t="s">
        <v>1586</v>
      </c>
      <c r="H963" s="833" t="s">
        <v>574</v>
      </c>
      <c r="I963" s="833" t="s">
        <v>1591</v>
      </c>
      <c r="J963" s="833" t="s">
        <v>644</v>
      </c>
      <c r="K963" s="833" t="s">
        <v>1592</v>
      </c>
      <c r="L963" s="836">
        <v>17.62</v>
      </c>
      <c r="M963" s="836">
        <v>17.62</v>
      </c>
      <c r="N963" s="833">
        <v>1</v>
      </c>
      <c r="O963" s="837">
        <v>1</v>
      </c>
      <c r="P963" s="836"/>
      <c r="Q963" s="838">
        <v>0</v>
      </c>
      <c r="R963" s="833"/>
      <c r="S963" s="838">
        <v>0</v>
      </c>
      <c r="T963" s="837"/>
      <c r="U963" s="839">
        <v>0</v>
      </c>
    </row>
    <row r="964" spans="1:21" ht="14.45" customHeight="1" x14ac:dyDescent="0.2">
      <c r="A964" s="832">
        <v>25</v>
      </c>
      <c r="B964" s="833" t="s">
        <v>1448</v>
      </c>
      <c r="C964" s="833" t="s">
        <v>1457</v>
      </c>
      <c r="D964" s="834" t="s">
        <v>2304</v>
      </c>
      <c r="E964" s="835" t="s">
        <v>1486</v>
      </c>
      <c r="F964" s="833" t="s">
        <v>1449</v>
      </c>
      <c r="G964" s="833" t="s">
        <v>1503</v>
      </c>
      <c r="H964" s="833" t="s">
        <v>574</v>
      </c>
      <c r="I964" s="833" t="s">
        <v>1504</v>
      </c>
      <c r="J964" s="833" t="s">
        <v>1505</v>
      </c>
      <c r="K964" s="833" t="s">
        <v>1506</v>
      </c>
      <c r="L964" s="836">
        <v>132.97999999999999</v>
      </c>
      <c r="M964" s="836">
        <v>797.88</v>
      </c>
      <c r="N964" s="833">
        <v>6</v>
      </c>
      <c r="O964" s="837">
        <v>6</v>
      </c>
      <c r="P964" s="836">
        <v>664.9</v>
      </c>
      <c r="Q964" s="838">
        <v>0.83333333333333326</v>
      </c>
      <c r="R964" s="833">
        <v>5</v>
      </c>
      <c r="S964" s="838">
        <v>0.83333333333333337</v>
      </c>
      <c r="T964" s="837">
        <v>5</v>
      </c>
      <c r="U964" s="839">
        <v>0.83333333333333337</v>
      </c>
    </row>
    <row r="965" spans="1:21" ht="14.45" customHeight="1" x14ac:dyDescent="0.2">
      <c r="A965" s="832">
        <v>25</v>
      </c>
      <c r="B965" s="833" t="s">
        <v>1448</v>
      </c>
      <c r="C965" s="833" t="s">
        <v>1457</v>
      </c>
      <c r="D965" s="834" t="s">
        <v>2304</v>
      </c>
      <c r="E965" s="835" t="s">
        <v>1486</v>
      </c>
      <c r="F965" s="833" t="s">
        <v>1449</v>
      </c>
      <c r="G965" s="833" t="s">
        <v>1586</v>
      </c>
      <c r="H965" s="833" t="s">
        <v>574</v>
      </c>
      <c r="I965" s="833" t="s">
        <v>1587</v>
      </c>
      <c r="J965" s="833" t="s">
        <v>644</v>
      </c>
      <c r="K965" s="833" t="s">
        <v>1588</v>
      </c>
      <c r="L965" s="836">
        <v>17.62</v>
      </c>
      <c r="M965" s="836">
        <v>17.62</v>
      </c>
      <c r="N965" s="833">
        <v>1</v>
      </c>
      <c r="O965" s="837">
        <v>1</v>
      </c>
      <c r="P965" s="836">
        <v>17.62</v>
      </c>
      <c r="Q965" s="838">
        <v>1</v>
      </c>
      <c r="R965" s="833">
        <v>1</v>
      </c>
      <c r="S965" s="838">
        <v>1</v>
      </c>
      <c r="T965" s="837">
        <v>1</v>
      </c>
      <c r="U965" s="839">
        <v>1</v>
      </c>
    </row>
    <row r="966" spans="1:21" ht="14.45" customHeight="1" x14ac:dyDescent="0.2">
      <c r="A966" s="832">
        <v>25</v>
      </c>
      <c r="B966" s="833" t="s">
        <v>1448</v>
      </c>
      <c r="C966" s="833" t="s">
        <v>1457</v>
      </c>
      <c r="D966" s="834" t="s">
        <v>2304</v>
      </c>
      <c r="E966" s="835" t="s">
        <v>1486</v>
      </c>
      <c r="F966" s="833" t="s">
        <v>1449</v>
      </c>
      <c r="G966" s="833" t="s">
        <v>1502</v>
      </c>
      <c r="H966" s="833" t="s">
        <v>611</v>
      </c>
      <c r="I966" s="833" t="s">
        <v>1298</v>
      </c>
      <c r="J966" s="833" t="s">
        <v>1016</v>
      </c>
      <c r="K966" s="833" t="s">
        <v>1299</v>
      </c>
      <c r="L966" s="836">
        <v>154.36000000000001</v>
      </c>
      <c r="M966" s="836">
        <v>2778.4800000000009</v>
      </c>
      <c r="N966" s="833">
        <v>18</v>
      </c>
      <c r="O966" s="837">
        <v>18</v>
      </c>
      <c r="P966" s="836">
        <v>2006.6800000000007</v>
      </c>
      <c r="Q966" s="838">
        <v>0.72222222222222221</v>
      </c>
      <c r="R966" s="833">
        <v>13</v>
      </c>
      <c r="S966" s="838">
        <v>0.72222222222222221</v>
      </c>
      <c r="T966" s="837">
        <v>13</v>
      </c>
      <c r="U966" s="839">
        <v>0.72222222222222221</v>
      </c>
    </row>
    <row r="967" spans="1:21" ht="14.45" customHeight="1" x14ac:dyDescent="0.2">
      <c r="A967" s="832">
        <v>25</v>
      </c>
      <c r="B967" s="833" t="s">
        <v>1448</v>
      </c>
      <c r="C967" s="833" t="s">
        <v>1457</v>
      </c>
      <c r="D967" s="834" t="s">
        <v>2304</v>
      </c>
      <c r="E967" s="835" t="s">
        <v>1486</v>
      </c>
      <c r="F967" s="833" t="s">
        <v>1449</v>
      </c>
      <c r="G967" s="833" t="s">
        <v>1502</v>
      </c>
      <c r="H967" s="833" t="s">
        <v>611</v>
      </c>
      <c r="I967" s="833" t="s">
        <v>1442</v>
      </c>
      <c r="J967" s="833" t="s">
        <v>1443</v>
      </c>
      <c r="K967" s="833" t="s">
        <v>1444</v>
      </c>
      <c r="L967" s="836">
        <v>149.52000000000001</v>
      </c>
      <c r="M967" s="836">
        <v>149.52000000000001</v>
      </c>
      <c r="N967" s="833">
        <v>1</v>
      </c>
      <c r="O967" s="837">
        <v>1</v>
      </c>
      <c r="P967" s="836">
        <v>149.52000000000001</v>
      </c>
      <c r="Q967" s="838">
        <v>1</v>
      </c>
      <c r="R967" s="833">
        <v>1</v>
      </c>
      <c r="S967" s="838">
        <v>1</v>
      </c>
      <c r="T967" s="837">
        <v>1</v>
      </c>
      <c r="U967" s="839">
        <v>1</v>
      </c>
    </row>
    <row r="968" spans="1:21" ht="14.45" customHeight="1" x14ac:dyDescent="0.2">
      <c r="A968" s="832">
        <v>25</v>
      </c>
      <c r="B968" s="833" t="s">
        <v>1448</v>
      </c>
      <c r="C968" s="833" t="s">
        <v>1457</v>
      </c>
      <c r="D968" s="834" t="s">
        <v>2304</v>
      </c>
      <c r="E968" s="835" t="s">
        <v>1486</v>
      </c>
      <c r="F968" s="833" t="s">
        <v>1449</v>
      </c>
      <c r="G968" s="833" t="s">
        <v>1502</v>
      </c>
      <c r="H968" s="833" t="s">
        <v>611</v>
      </c>
      <c r="I968" s="833" t="s">
        <v>1794</v>
      </c>
      <c r="J968" s="833" t="s">
        <v>1150</v>
      </c>
      <c r="K968" s="833" t="s">
        <v>1795</v>
      </c>
      <c r="L968" s="836">
        <v>80.28</v>
      </c>
      <c r="M968" s="836">
        <v>80.28</v>
      </c>
      <c r="N968" s="833">
        <v>1</v>
      </c>
      <c r="O968" s="837">
        <v>1</v>
      </c>
      <c r="P968" s="836">
        <v>80.28</v>
      </c>
      <c r="Q968" s="838">
        <v>1</v>
      </c>
      <c r="R968" s="833">
        <v>1</v>
      </c>
      <c r="S968" s="838">
        <v>1</v>
      </c>
      <c r="T968" s="837">
        <v>1</v>
      </c>
      <c r="U968" s="839">
        <v>1</v>
      </c>
    </row>
    <row r="969" spans="1:21" ht="14.45" customHeight="1" x14ac:dyDescent="0.2">
      <c r="A969" s="832">
        <v>25</v>
      </c>
      <c r="B969" s="833" t="s">
        <v>1448</v>
      </c>
      <c r="C969" s="833" t="s">
        <v>1457</v>
      </c>
      <c r="D969" s="834" t="s">
        <v>2304</v>
      </c>
      <c r="E969" s="835" t="s">
        <v>1486</v>
      </c>
      <c r="F969" s="833" t="s">
        <v>1449</v>
      </c>
      <c r="G969" s="833" t="s">
        <v>1502</v>
      </c>
      <c r="H969" s="833" t="s">
        <v>574</v>
      </c>
      <c r="I969" s="833" t="s">
        <v>1834</v>
      </c>
      <c r="J969" s="833" t="s">
        <v>1835</v>
      </c>
      <c r="K969" s="833" t="s">
        <v>1836</v>
      </c>
      <c r="L969" s="836">
        <v>75.73</v>
      </c>
      <c r="M969" s="836">
        <v>151.46</v>
      </c>
      <c r="N969" s="833">
        <v>2</v>
      </c>
      <c r="O969" s="837">
        <v>2</v>
      </c>
      <c r="P969" s="836">
        <v>75.73</v>
      </c>
      <c r="Q969" s="838">
        <v>0.5</v>
      </c>
      <c r="R969" s="833">
        <v>1</v>
      </c>
      <c r="S969" s="838">
        <v>0.5</v>
      </c>
      <c r="T969" s="837">
        <v>1</v>
      </c>
      <c r="U969" s="839">
        <v>0.5</v>
      </c>
    </row>
    <row r="970" spans="1:21" ht="14.45" customHeight="1" x14ac:dyDescent="0.2">
      <c r="A970" s="832">
        <v>25</v>
      </c>
      <c r="B970" s="833" t="s">
        <v>1448</v>
      </c>
      <c r="C970" s="833" t="s">
        <v>1457</v>
      </c>
      <c r="D970" s="834" t="s">
        <v>2304</v>
      </c>
      <c r="E970" s="835" t="s">
        <v>1488</v>
      </c>
      <c r="F970" s="833" t="s">
        <v>1449</v>
      </c>
      <c r="G970" s="833" t="s">
        <v>1502</v>
      </c>
      <c r="H970" s="833" t="s">
        <v>611</v>
      </c>
      <c r="I970" s="833" t="s">
        <v>1298</v>
      </c>
      <c r="J970" s="833" t="s">
        <v>1016</v>
      </c>
      <c r="K970" s="833" t="s">
        <v>1299</v>
      </c>
      <c r="L970" s="836">
        <v>154.36000000000001</v>
      </c>
      <c r="M970" s="836">
        <v>154.36000000000001</v>
      </c>
      <c r="N970" s="833">
        <v>1</v>
      </c>
      <c r="O970" s="837">
        <v>1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5" customHeight="1" x14ac:dyDescent="0.2">
      <c r="A971" s="832">
        <v>25</v>
      </c>
      <c r="B971" s="833" t="s">
        <v>1448</v>
      </c>
      <c r="C971" s="833" t="s">
        <v>1457</v>
      </c>
      <c r="D971" s="834" t="s">
        <v>2304</v>
      </c>
      <c r="E971" s="835" t="s">
        <v>1468</v>
      </c>
      <c r="F971" s="833" t="s">
        <v>1449</v>
      </c>
      <c r="G971" s="833" t="s">
        <v>1519</v>
      </c>
      <c r="H971" s="833" t="s">
        <v>574</v>
      </c>
      <c r="I971" s="833" t="s">
        <v>1520</v>
      </c>
      <c r="J971" s="833" t="s">
        <v>1054</v>
      </c>
      <c r="K971" s="833" t="s">
        <v>1521</v>
      </c>
      <c r="L971" s="836">
        <v>42.14</v>
      </c>
      <c r="M971" s="836">
        <v>84.28</v>
      </c>
      <c r="N971" s="833">
        <v>2</v>
      </c>
      <c r="O971" s="837">
        <v>2</v>
      </c>
      <c r="P971" s="836"/>
      <c r="Q971" s="838">
        <v>0</v>
      </c>
      <c r="R971" s="833"/>
      <c r="S971" s="838">
        <v>0</v>
      </c>
      <c r="T971" s="837"/>
      <c r="U971" s="839">
        <v>0</v>
      </c>
    </row>
    <row r="972" spans="1:21" ht="14.45" customHeight="1" x14ac:dyDescent="0.2">
      <c r="A972" s="832">
        <v>25</v>
      </c>
      <c r="B972" s="833" t="s">
        <v>1448</v>
      </c>
      <c r="C972" s="833" t="s">
        <v>1457</v>
      </c>
      <c r="D972" s="834" t="s">
        <v>2304</v>
      </c>
      <c r="E972" s="835" t="s">
        <v>1468</v>
      </c>
      <c r="F972" s="833" t="s">
        <v>1449</v>
      </c>
      <c r="G972" s="833" t="s">
        <v>1503</v>
      </c>
      <c r="H972" s="833" t="s">
        <v>574</v>
      </c>
      <c r="I972" s="833" t="s">
        <v>1504</v>
      </c>
      <c r="J972" s="833" t="s">
        <v>1505</v>
      </c>
      <c r="K972" s="833" t="s">
        <v>1506</v>
      </c>
      <c r="L972" s="836">
        <v>132.97999999999999</v>
      </c>
      <c r="M972" s="836">
        <v>531.91999999999996</v>
      </c>
      <c r="N972" s="833">
        <v>4</v>
      </c>
      <c r="O972" s="837">
        <v>3</v>
      </c>
      <c r="P972" s="836">
        <v>398.93999999999994</v>
      </c>
      <c r="Q972" s="838">
        <v>0.75</v>
      </c>
      <c r="R972" s="833">
        <v>3</v>
      </c>
      <c r="S972" s="838">
        <v>0.75</v>
      </c>
      <c r="T972" s="837">
        <v>2</v>
      </c>
      <c r="U972" s="839">
        <v>0.66666666666666663</v>
      </c>
    </row>
    <row r="973" spans="1:21" ht="14.45" customHeight="1" x14ac:dyDescent="0.2">
      <c r="A973" s="832">
        <v>25</v>
      </c>
      <c r="B973" s="833" t="s">
        <v>1448</v>
      </c>
      <c r="C973" s="833" t="s">
        <v>1457</v>
      </c>
      <c r="D973" s="834" t="s">
        <v>2304</v>
      </c>
      <c r="E973" s="835" t="s">
        <v>1468</v>
      </c>
      <c r="F973" s="833" t="s">
        <v>1449</v>
      </c>
      <c r="G973" s="833" t="s">
        <v>1586</v>
      </c>
      <c r="H973" s="833" t="s">
        <v>574</v>
      </c>
      <c r="I973" s="833" t="s">
        <v>1587</v>
      </c>
      <c r="J973" s="833" t="s">
        <v>644</v>
      </c>
      <c r="K973" s="833" t="s">
        <v>1588</v>
      </c>
      <c r="L973" s="836">
        <v>17.62</v>
      </c>
      <c r="M973" s="836">
        <v>70.48</v>
      </c>
      <c r="N973" s="833">
        <v>4</v>
      </c>
      <c r="O973" s="837">
        <v>4</v>
      </c>
      <c r="P973" s="836">
        <v>17.62</v>
      </c>
      <c r="Q973" s="838">
        <v>0.25</v>
      </c>
      <c r="R973" s="833">
        <v>1</v>
      </c>
      <c r="S973" s="838">
        <v>0.25</v>
      </c>
      <c r="T973" s="837">
        <v>1</v>
      </c>
      <c r="U973" s="839">
        <v>0.25</v>
      </c>
    </row>
    <row r="974" spans="1:21" ht="14.45" customHeight="1" x14ac:dyDescent="0.2">
      <c r="A974" s="832">
        <v>25</v>
      </c>
      <c r="B974" s="833" t="s">
        <v>1448</v>
      </c>
      <c r="C974" s="833" t="s">
        <v>1457</v>
      </c>
      <c r="D974" s="834" t="s">
        <v>2304</v>
      </c>
      <c r="E974" s="835" t="s">
        <v>1468</v>
      </c>
      <c r="F974" s="833" t="s">
        <v>1449</v>
      </c>
      <c r="G974" s="833" t="s">
        <v>1586</v>
      </c>
      <c r="H974" s="833" t="s">
        <v>574</v>
      </c>
      <c r="I974" s="833" t="s">
        <v>1707</v>
      </c>
      <c r="J974" s="833" t="s">
        <v>644</v>
      </c>
      <c r="K974" s="833" t="s">
        <v>1708</v>
      </c>
      <c r="L974" s="836">
        <v>35.25</v>
      </c>
      <c r="M974" s="836">
        <v>105.75</v>
      </c>
      <c r="N974" s="833">
        <v>3</v>
      </c>
      <c r="O974" s="837">
        <v>2.5</v>
      </c>
      <c r="P974" s="836"/>
      <c r="Q974" s="838">
        <v>0</v>
      </c>
      <c r="R974" s="833"/>
      <c r="S974" s="838">
        <v>0</v>
      </c>
      <c r="T974" s="837"/>
      <c r="U974" s="839">
        <v>0</v>
      </c>
    </row>
    <row r="975" spans="1:21" ht="14.45" customHeight="1" x14ac:dyDescent="0.2">
      <c r="A975" s="832">
        <v>25</v>
      </c>
      <c r="B975" s="833" t="s">
        <v>1448</v>
      </c>
      <c r="C975" s="833" t="s">
        <v>1457</v>
      </c>
      <c r="D975" s="834" t="s">
        <v>2304</v>
      </c>
      <c r="E975" s="835" t="s">
        <v>1468</v>
      </c>
      <c r="F975" s="833" t="s">
        <v>1449</v>
      </c>
      <c r="G975" s="833" t="s">
        <v>1586</v>
      </c>
      <c r="H975" s="833" t="s">
        <v>574</v>
      </c>
      <c r="I975" s="833" t="s">
        <v>1589</v>
      </c>
      <c r="J975" s="833" t="s">
        <v>644</v>
      </c>
      <c r="K975" s="833" t="s">
        <v>1590</v>
      </c>
      <c r="L975" s="836">
        <v>35.25</v>
      </c>
      <c r="M975" s="836">
        <v>141</v>
      </c>
      <c r="N975" s="833">
        <v>4</v>
      </c>
      <c r="O975" s="837">
        <v>3.5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5" customHeight="1" x14ac:dyDescent="0.2">
      <c r="A976" s="832">
        <v>25</v>
      </c>
      <c r="B976" s="833" t="s">
        <v>1448</v>
      </c>
      <c r="C976" s="833" t="s">
        <v>1457</v>
      </c>
      <c r="D976" s="834" t="s">
        <v>2304</v>
      </c>
      <c r="E976" s="835" t="s">
        <v>1468</v>
      </c>
      <c r="F976" s="833" t="s">
        <v>1449</v>
      </c>
      <c r="G976" s="833" t="s">
        <v>1586</v>
      </c>
      <c r="H976" s="833" t="s">
        <v>574</v>
      </c>
      <c r="I976" s="833" t="s">
        <v>1810</v>
      </c>
      <c r="J976" s="833" t="s">
        <v>847</v>
      </c>
      <c r="K976" s="833" t="s">
        <v>1811</v>
      </c>
      <c r="L976" s="836">
        <v>35.25</v>
      </c>
      <c r="M976" s="836">
        <v>246.75</v>
      </c>
      <c r="N976" s="833">
        <v>7</v>
      </c>
      <c r="O976" s="837">
        <v>6</v>
      </c>
      <c r="P976" s="836">
        <v>105.75</v>
      </c>
      <c r="Q976" s="838">
        <v>0.42857142857142855</v>
      </c>
      <c r="R976" s="833">
        <v>3</v>
      </c>
      <c r="S976" s="838">
        <v>0.42857142857142855</v>
      </c>
      <c r="T976" s="837">
        <v>2</v>
      </c>
      <c r="U976" s="839">
        <v>0.33333333333333331</v>
      </c>
    </row>
    <row r="977" spans="1:21" ht="14.45" customHeight="1" x14ac:dyDescent="0.2">
      <c r="A977" s="832">
        <v>25</v>
      </c>
      <c r="B977" s="833" t="s">
        <v>1448</v>
      </c>
      <c r="C977" s="833" t="s">
        <v>1457</v>
      </c>
      <c r="D977" s="834" t="s">
        <v>2304</v>
      </c>
      <c r="E977" s="835" t="s">
        <v>1468</v>
      </c>
      <c r="F977" s="833" t="s">
        <v>1449</v>
      </c>
      <c r="G977" s="833" t="s">
        <v>1586</v>
      </c>
      <c r="H977" s="833" t="s">
        <v>574</v>
      </c>
      <c r="I977" s="833" t="s">
        <v>1591</v>
      </c>
      <c r="J977" s="833" t="s">
        <v>644</v>
      </c>
      <c r="K977" s="833" t="s">
        <v>1592</v>
      </c>
      <c r="L977" s="836">
        <v>17.62</v>
      </c>
      <c r="M977" s="836">
        <v>158.58000000000001</v>
      </c>
      <c r="N977" s="833">
        <v>9</v>
      </c>
      <c r="O977" s="837">
        <v>7.5</v>
      </c>
      <c r="P977" s="836">
        <v>35.24</v>
      </c>
      <c r="Q977" s="838">
        <v>0.22222222222222221</v>
      </c>
      <c r="R977" s="833">
        <v>2</v>
      </c>
      <c r="S977" s="838">
        <v>0.22222222222222221</v>
      </c>
      <c r="T977" s="837">
        <v>1.5</v>
      </c>
      <c r="U977" s="839">
        <v>0.2</v>
      </c>
    </row>
    <row r="978" spans="1:21" ht="14.45" customHeight="1" x14ac:dyDescent="0.2">
      <c r="A978" s="832">
        <v>25</v>
      </c>
      <c r="B978" s="833" t="s">
        <v>1448</v>
      </c>
      <c r="C978" s="833" t="s">
        <v>1457</v>
      </c>
      <c r="D978" s="834" t="s">
        <v>2304</v>
      </c>
      <c r="E978" s="835" t="s">
        <v>1468</v>
      </c>
      <c r="F978" s="833" t="s">
        <v>1449</v>
      </c>
      <c r="G978" s="833" t="s">
        <v>1510</v>
      </c>
      <c r="H978" s="833" t="s">
        <v>611</v>
      </c>
      <c r="I978" s="833" t="s">
        <v>1372</v>
      </c>
      <c r="J978" s="833" t="s">
        <v>850</v>
      </c>
      <c r="K978" s="833" t="s">
        <v>852</v>
      </c>
      <c r="L978" s="836">
        <v>0</v>
      </c>
      <c r="M978" s="836">
        <v>0</v>
      </c>
      <c r="N978" s="833">
        <v>4</v>
      </c>
      <c r="O978" s="837">
        <v>3.5</v>
      </c>
      <c r="P978" s="836">
        <v>0</v>
      </c>
      <c r="Q978" s="838"/>
      <c r="R978" s="833">
        <v>1</v>
      </c>
      <c r="S978" s="838">
        <v>0.25</v>
      </c>
      <c r="T978" s="837">
        <v>0.5</v>
      </c>
      <c r="U978" s="839">
        <v>0.14285714285714285</v>
      </c>
    </row>
    <row r="979" spans="1:21" ht="14.45" customHeight="1" x14ac:dyDescent="0.2">
      <c r="A979" s="832">
        <v>25</v>
      </c>
      <c r="B979" s="833" t="s">
        <v>1448</v>
      </c>
      <c r="C979" s="833" t="s">
        <v>1457</v>
      </c>
      <c r="D979" s="834" t="s">
        <v>2304</v>
      </c>
      <c r="E979" s="835" t="s">
        <v>1468</v>
      </c>
      <c r="F979" s="833" t="s">
        <v>1449</v>
      </c>
      <c r="G979" s="833" t="s">
        <v>1625</v>
      </c>
      <c r="H979" s="833" t="s">
        <v>574</v>
      </c>
      <c r="I979" s="833" t="s">
        <v>2029</v>
      </c>
      <c r="J979" s="833" t="s">
        <v>833</v>
      </c>
      <c r="K979" s="833" t="s">
        <v>2030</v>
      </c>
      <c r="L979" s="836">
        <v>0</v>
      </c>
      <c r="M979" s="836">
        <v>0</v>
      </c>
      <c r="N979" s="833">
        <v>1</v>
      </c>
      <c r="O979" s="837">
        <v>1</v>
      </c>
      <c r="P979" s="836"/>
      <c r="Q979" s="838"/>
      <c r="R979" s="833"/>
      <c r="S979" s="838">
        <v>0</v>
      </c>
      <c r="T979" s="837"/>
      <c r="U979" s="839">
        <v>0</v>
      </c>
    </row>
    <row r="980" spans="1:21" ht="14.45" customHeight="1" x14ac:dyDescent="0.2">
      <c r="A980" s="832">
        <v>25</v>
      </c>
      <c r="B980" s="833" t="s">
        <v>1448</v>
      </c>
      <c r="C980" s="833" t="s">
        <v>1457</v>
      </c>
      <c r="D980" s="834" t="s">
        <v>2304</v>
      </c>
      <c r="E980" s="835" t="s">
        <v>1468</v>
      </c>
      <c r="F980" s="833" t="s">
        <v>1449</v>
      </c>
      <c r="G980" s="833" t="s">
        <v>1502</v>
      </c>
      <c r="H980" s="833" t="s">
        <v>611</v>
      </c>
      <c r="I980" s="833" t="s">
        <v>1298</v>
      </c>
      <c r="J980" s="833" t="s">
        <v>1016</v>
      </c>
      <c r="K980" s="833" t="s">
        <v>1299</v>
      </c>
      <c r="L980" s="836">
        <v>154.36000000000001</v>
      </c>
      <c r="M980" s="836">
        <v>3241.5600000000009</v>
      </c>
      <c r="N980" s="833">
        <v>21</v>
      </c>
      <c r="O980" s="837">
        <v>19.5</v>
      </c>
      <c r="P980" s="836">
        <v>1852.3200000000006</v>
      </c>
      <c r="Q980" s="838">
        <v>0.57142857142857151</v>
      </c>
      <c r="R980" s="833">
        <v>12</v>
      </c>
      <c r="S980" s="838">
        <v>0.5714285714285714</v>
      </c>
      <c r="T980" s="837">
        <v>11.5</v>
      </c>
      <c r="U980" s="839">
        <v>0.58974358974358976</v>
      </c>
    </row>
    <row r="981" spans="1:21" ht="14.45" customHeight="1" x14ac:dyDescent="0.2">
      <c r="A981" s="832">
        <v>25</v>
      </c>
      <c r="B981" s="833" t="s">
        <v>1448</v>
      </c>
      <c r="C981" s="833" t="s">
        <v>1457</v>
      </c>
      <c r="D981" s="834" t="s">
        <v>2304</v>
      </c>
      <c r="E981" s="835" t="s">
        <v>1468</v>
      </c>
      <c r="F981" s="833" t="s">
        <v>1449</v>
      </c>
      <c r="G981" s="833" t="s">
        <v>1502</v>
      </c>
      <c r="H981" s="833" t="s">
        <v>574</v>
      </c>
      <c r="I981" s="833" t="s">
        <v>1983</v>
      </c>
      <c r="J981" s="833" t="s">
        <v>1984</v>
      </c>
      <c r="K981" s="833" t="s">
        <v>1985</v>
      </c>
      <c r="L981" s="836">
        <v>111.22</v>
      </c>
      <c r="M981" s="836">
        <v>111.22</v>
      </c>
      <c r="N981" s="833">
        <v>1</v>
      </c>
      <c r="O981" s="837">
        <v>1</v>
      </c>
      <c r="P981" s="836">
        <v>111.22</v>
      </c>
      <c r="Q981" s="838">
        <v>1</v>
      </c>
      <c r="R981" s="833">
        <v>1</v>
      </c>
      <c r="S981" s="838">
        <v>1</v>
      </c>
      <c r="T981" s="837">
        <v>1</v>
      </c>
      <c r="U981" s="839">
        <v>1</v>
      </c>
    </row>
    <row r="982" spans="1:21" ht="14.45" customHeight="1" x14ac:dyDescent="0.2">
      <c r="A982" s="832">
        <v>25</v>
      </c>
      <c r="B982" s="833" t="s">
        <v>1448</v>
      </c>
      <c r="C982" s="833" t="s">
        <v>1457</v>
      </c>
      <c r="D982" s="834" t="s">
        <v>2304</v>
      </c>
      <c r="E982" s="835" t="s">
        <v>1468</v>
      </c>
      <c r="F982" s="833" t="s">
        <v>1449</v>
      </c>
      <c r="G982" s="833" t="s">
        <v>1502</v>
      </c>
      <c r="H982" s="833" t="s">
        <v>611</v>
      </c>
      <c r="I982" s="833" t="s">
        <v>1442</v>
      </c>
      <c r="J982" s="833" t="s">
        <v>1443</v>
      </c>
      <c r="K982" s="833" t="s">
        <v>1444</v>
      </c>
      <c r="L982" s="836">
        <v>149.52000000000001</v>
      </c>
      <c r="M982" s="836">
        <v>299.04000000000002</v>
      </c>
      <c r="N982" s="833">
        <v>2</v>
      </c>
      <c r="O982" s="837">
        <v>2</v>
      </c>
      <c r="P982" s="836">
        <v>149.52000000000001</v>
      </c>
      <c r="Q982" s="838">
        <v>0.5</v>
      </c>
      <c r="R982" s="833">
        <v>1</v>
      </c>
      <c r="S982" s="838">
        <v>0.5</v>
      </c>
      <c r="T982" s="837">
        <v>1</v>
      </c>
      <c r="U982" s="839">
        <v>0.5</v>
      </c>
    </row>
    <row r="983" spans="1:21" ht="14.45" customHeight="1" x14ac:dyDescent="0.2">
      <c r="A983" s="832">
        <v>25</v>
      </c>
      <c r="B983" s="833" t="s">
        <v>1448</v>
      </c>
      <c r="C983" s="833" t="s">
        <v>1457</v>
      </c>
      <c r="D983" s="834" t="s">
        <v>2304</v>
      </c>
      <c r="E983" s="835" t="s">
        <v>1468</v>
      </c>
      <c r="F983" s="833" t="s">
        <v>1449</v>
      </c>
      <c r="G983" s="833" t="s">
        <v>1502</v>
      </c>
      <c r="H983" s="833" t="s">
        <v>574</v>
      </c>
      <c r="I983" s="833" t="s">
        <v>1796</v>
      </c>
      <c r="J983" s="833" t="s">
        <v>1016</v>
      </c>
      <c r="K983" s="833" t="s">
        <v>1299</v>
      </c>
      <c r="L983" s="836">
        <v>154.36000000000001</v>
      </c>
      <c r="M983" s="836">
        <v>617.44000000000005</v>
      </c>
      <c r="N983" s="833">
        <v>4</v>
      </c>
      <c r="O983" s="837">
        <v>3.5</v>
      </c>
      <c r="P983" s="836">
        <v>154.36000000000001</v>
      </c>
      <c r="Q983" s="838">
        <v>0.25</v>
      </c>
      <c r="R983" s="833">
        <v>1</v>
      </c>
      <c r="S983" s="838">
        <v>0.25</v>
      </c>
      <c r="T983" s="837">
        <v>0.5</v>
      </c>
      <c r="U983" s="839">
        <v>0.14285714285714285</v>
      </c>
    </row>
    <row r="984" spans="1:21" ht="14.45" customHeight="1" x14ac:dyDescent="0.2">
      <c r="A984" s="832">
        <v>25</v>
      </c>
      <c r="B984" s="833" t="s">
        <v>1448</v>
      </c>
      <c r="C984" s="833" t="s">
        <v>1457</v>
      </c>
      <c r="D984" s="834" t="s">
        <v>2304</v>
      </c>
      <c r="E984" s="835" t="s">
        <v>1468</v>
      </c>
      <c r="F984" s="833" t="s">
        <v>1449</v>
      </c>
      <c r="G984" s="833" t="s">
        <v>1502</v>
      </c>
      <c r="H984" s="833" t="s">
        <v>574</v>
      </c>
      <c r="I984" s="833" t="s">
        <v>1837</v>
      </c>
      <c r="J984" s="833" t="s">
        <v>1016</v>
      </c>
      <c r="K984" s="833" t="s">
        <v>1838</v>
      </c>
      <c r="L984" s="836">
        <v>225.06</v>
      </c>
      <c r="M984" s="836">
        <v>900.24</v>
      </c>
      <c r="N984" s="833">
        <v>4</v>
      </c>
      <c r="O984" s="837">
        <v>3</v>
      </c>
      <c r="P984" s="836"/>
      <c r="Q984" s="838">
        <v>0</v>
      </c>
      <c r="R984" s="833"/>
      <c r="S984" s="838">
        <v>0</v>
      </c>
      <c r="T984" s="837"/>
      <c r="U984" s="839">
        <v>0</v>
      </c>
    </row>
    <row r="985" spans="1:21" ht="14.45" customHeight="1" x14ac:dyDescent="0.2">
      <c r="A985" s="832">
        <v>25</v>
      </c>
      <c r="B985" s="833" t="s">
        <v>1448</v>
      </c>
      <c r="C985" s="833" t="s">
        <v>1457</v>
      </c>
      <c r="D985" s="834" t="s">
        <v>2304</v>
      </c>
      <c r="E985" s="835" t="s">
        <v>1468</v>
      </c>
      <c r="F985" s="833" t="s">
        <v>1449</v>
      </c>
      <c r="G985" s="833" t="s">
        <v>1502</v>
      </c>
      <c r="H985" s="833" t="s">
        <v>574</v>
      </c>
      <c r="I985" s="833" t="s">
        <v>2035</v>
      </c>
      <c r="J985" s="833" t="s">
        <v>1016</v>
      </c>
      <c r="K985" s="833" t="s">
        <v>1299</v>
      </c>
      <c r="L985" s="836">
        <v>154.36000000000001</v>
      </c>
      <c r="M985" s="836">
        <v>154.36000000000001</v>
      </c>
      <c r="N985" s="833">
        <v>1</v>
      </c>
      <c r="O985" s="837">
        <v>1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25</v>
      </c>
      <c r="B986" s="833" t="s">
        <v>1448</v>
      </c>
      <c r="C986" s="833" t="s">
        <v>1457</v>
      </c>
      <c r="D986" s="834" t="s">
        <v>2304</v>
      </c>
      <c r="E986" s="835" t="s">
        <v>1480</v>
      </c>
      <c r="F986" s="833" t="s">
        <v>1449</v>
      </c>
      <c r="G986" s="833" t="s">
        <v>2255</v>
      </c>
      <c r="H986" s="833" t="s">
        <v>574</v>
      </c>
      <c r="I986" s="833" t="s">
        <v>2256</v>
      </c>
      <c r="J986" s="833" t="s">
        <v>2257</v>
      </c>
      <c r="K986" s="833" t="s">
        <v>2258</v>
      </c>
      <c r="L986" s="836">
        <v>17.72</v>
      </c>
      <c r="M986" s="836">
        <v>35.44</v>
      </c>
      <c r="N986" s="833">
        <v>2</v>
      </c>
      <c r="O986" s="837">
        <v>1</v>
      </c>
      <c r="P986" s="836">
        <v>35.44</v>
      </c>
      <c r="Q986" s="838">
        <v>1</v>
      </c>
      <c r="R986" s="833">
        <v>2</v>
      </c>
      <c r="S986" s="838">
        <v>1</v>
      </c>
      <c r="T986" s="837">
        <v>1</v>
      </c>
      <c r="U986" s="839">
        <v>1</v>
      </c>
    </row>
    <row r="987" spans="1:21" ht="14.45" customHeight="1" x14ac:dyDescent="0.2">
      <c r="A987" s="832">
        <v>25</v>
      </c>
      <c r="B987" s="833" t="s">
        <v>1448</v>
      </c>
      <c r="C987" s="833" t="s">
        <v>1457</v>
      </c>
      <c r="D987" s="834" t="s">
        <v>2304</v>
      </c>
      <c r="E987" s="835" t="s">
        <v>1480</v>
      </c>
      <c r="F987" s="833" t="s">
        <v>1449</v>
      </c>
      <c r="G987" s="833" t="s">
        <v>1680</v>
      </c>
      <c r="H987" s="833" t="s">
        <v>574</v>
      </c>
      <c r="I987" s="833" t="s">
        <v>1681</v>
      </c>
      <c r="J987" s="833" t="s">
        <v>1682</v>
      </c>
      <c r="K987" s="833" t="s">
        <v>1683</v>
      </c>
      <c r="L987" s="836">
        <v>121.07</v>
      </c>
      <c r="M987" s="836">
        <v>121.07</v>
      </c>
      <c r="N987" s="833">
        <v>1</v>
      </c>
      <c r="O987" s="837">
        <v>1</v>
      </c>
      <c r="P987" s="836"/>
      <c r="Q987" s="838">
        <v>0</v>
      </c>
      <c r="R987" s="833"/>
      <c r="S987" s="838">
        <v>0</v>
      </c>
      <c r="T987" s="837"/>
      <c r="U987" s="839">
        <v>0</v>
      </c>
    </row>
    <row r="988" spans="1:21" ht="14.45" customHeight="1" x14ac:dyDescent="0.2">
      <c r="A988" s="832">
        <v>25</v>
      </c>
      <c r="B988" s="833" t="s">
        <v>1448</v>
      </c>
      <c r="C988" s="833" t="s">
        <v>1457</v>
      </c>
      <c r="D988" s="834" t="s">
        <v>2304</v>
      </c>
      <c r="E988" s="835" t="s">
        <v>1480</v>
      </c>
      <c r="F988" s="833" t="s">
        <v>1449</v>
      </c>
      <c r="G988" s="833" t="s">
        <v>1503</v>
      </c>
      <c r="H988" s="833" t="s">
        <v>574</v>
      </c>
      <c r="I988" s="833" t="s">
        <v>1504</v>
      </c>
      <c r="J988" s="833" t="s">
        <v>1505</v>
      </c>
      <c r="K988" s="833" t="s">
        <v>1506</v>
      </c>
      <c r="L988" s="836">
        <v>132.97999999999999</v>
      </c>
      <c r="M988" s="836">
        <v>664.89999999999986</v>
      </c>
      <c r="N988" s="833">
        <v>5</v>
      </c>
      <c r="O988" s="837">
        <v>4.5</v>
      </c>
      <c r="P988" s="836">
        <v>265.95999999999998</v>
      </c>
      <c r="Q988" s="838">
        <v>0.40000000000000008</v>
      </c>
      <c r="R988" s="833">
        <v>2</v>
      </c>
      <c r="S988" s="838">
        <v>0.4</v>
      </c>
      <c r="T988" s="837">
        <v>2</v>
      </c>
      <c r="U988" s="839">
        <v>0.44444444444444442</v>
      </c>
    </row>
    <row r="989" spans="1:21" ht="14.45" customHeight="1" x14ac:dyDescent="0.2">
      <c r="A989" s="832">
        <v>25</v>
      </c>
      <c r="B989" s="833" t="s">
        <v>1448</v>
      </c>
      <c r="C989" s="833" t="s">
        <v>1457</v>
      </c>
      <c r="D989" s="834" t="s">
        <v>2304</v>
      </c>
      <c r="E989" s="835" t="s">
        <v>1480</v>
      </c>
      <c r="F989" s="833" t="s">
        <v>1449</v>
      </c>
      <c r="G989" s="833" t="s">
        <v>1586</v>
      </c>
      <c r="H989" s="833" t="s">
        <v>574</v>
      </c>
      <c r="I989" s="833" t="s">
        <v>1587</v>
      </c>
      <c r="J989" s="833" t="s">
        <v>644</v>
      </c>
      <c r="K989" s="833" t="s">
        <v>1588</v>
      </c>
      <c r="L989" s="836">
        <v>17.62</v>
      </c>
      <c r="M989" s="836">
        <v>546.22</v>
      </c>
      <c r="N989" s="833">
        <v>31</v>
      </c>
      <c r="O989" s="837">
        <v>22</v>
      </c>
      <c r="P989" s="836">
        <v>334.78000000000003</v>
      </c>
      <c r="Q989" s="838">
        <v>0.61290322580645162</v>
      </c>
      <c r="R989" s="833">
        <v>19</v>
      </c>
      <c r="S989" s="838">
        <v>0.61290322580645162</v>
      </c>
      <c r="T989" s="837">
        <v>12.5</v>
      </c>
      <c r="U989" s="839">
        <v>0.56818181818181823</v>
      </c>
    </row>
    <row r="990" spans="1:21" ht="14.45" customHeight="1" x14ac:dyDescent="0.2">
      <c r="A990" s="832">
        <v>25</v>
      </c>
      <c r="B990" s="833" t="s">
        <v>1448</v>
      </c>
      <c r="C990" s="833" t="s">
        <v>1457</v>
      </c>
      <c r="D990" s="834" t="s">
        <v>2304</v>
      </c>
      <c r="E990" s="835" t="s">
        <v>1480</v>
      </c>
      <c r="F990" s="833" t="s">
        <v>1449</v>
      </c>
      <c r="G990" s="833" t="s">
        <v>1586</v>
      </c>
      <c r="H990" s="833" t="s">
        <v>574</v>
      </c>
      <c r="I990" s="833" t="s">
        <v>1707</v>
      </c>
      <c r="J990" s="833" t="s">
        <v>644</v>
      </c>
      <c r="K990" s="833" t="s">
        <v>1708</v>
      </c>
      <c r="L990" s="836">
        <v>35.25</v>
      </c>
      <c r="M990" s="836">
        <v>70.5</v>
      </c>
      <c r="N990" s="833">
        <v>2</v>
      </c>
      <c r="O990" s="837">
        <v>1.5</v>
      </c>
      <c r="P990" s="836">
        <v>35.25</v>
      </c>
      <c r="Q990" s="838">
        <v>0.5</v>
      </c>
      <c r="R990" s="833">
        <v>1</v>
      </c>
      <c r="S990" s="838">
        <v>0.5</v>
      </c>
      <c r="T990" s="837">
        <v>0.5</v>
      </c>
      <c r="U990" s="839">
        <v>0.33333333333333331</v>
      </c>
    </row>
    <row r="991" spans="1:21" ht="14.45" customHeight="1" x14ac:dyDescent="0.2">
      <c r="A991" s="832">
        <v>25</v>
      </c>
      <c r="B991" s="833" t="s">
        <v>1448</v>
      </c>
      <c r="C991" s="833" t="s">
        <v>1457</v>
      </c>
      <c r="D991" s="834" t="s">
        <v>2304</v>
      </c>
      <c r="E991" s="835" t="s">
        <v>1480</v>
      </c>
      <c r="F991" s="833" t="s">
        <v>1449</v>
      </c>
      <c r="G991" s="833" t="s">
        <v>1586</v>
      </c>
      <c r="H991" s="833" t="s">
        <v>574</v>
      </c>
      <c r="I991" s="833" t="s">
        <v>1589</v>
      </c>
      <c r="J991" s="833" t="s">
        <v>644</v>
      </c>
      <c r="K991" s="833" t="s">
        <v>1590</v>
      </c>
      <c r="L991" s="836">
        <v>35.25</v>
      </c>
      <c r="M991" s="836">
        <v>35.25</v>
      </c>
      <c r="N991" s="833">
        <v>1</v>
      </c>
      <c r="O991" s="837">
        <v>1</v>
      </c>
      <c r="P991" s="836">
        <v>35.25</v>
      </c>
      <c r="Q991" s="838">
        <v>1</v>
      </c>
      <c r="R991" s="833">
        <v>1</v>
      </c>
      <c r="S991" s="838">
        <v>1</v>
      </c>
      <c r="T991" s="837">
        <v>1</v>
      </c>
      <c r="U991" s="839">
        <v>1</v>
      </c>
    </row>
    <row r="992" spans="1:21" ht="14.45" customHeight="1" x14ac:dyDescent="0.2">
      <c r="A992" s="832">
        <v>25</v>
      </c>
      <c r="B992" s="833" t="s">
        <v>1448</v>
      </c>
      <c r="C992" s="833" t="s">
        <v>1457</v>
      </c>
      <c r="D992" s="834" t="s">
        <v>2304</v>
      </c>
      <c r="E992" s="835" t="s">
        <v>1480</v>
      </c>
      <c r="F992" s="833" t="s">
        <v>1449</v>
      </c>
      <c r="G992" s="833" t="s">
        <v>1586</v>
      </c>
      <c r="H992" s="833" t="s">
        <v>574</v>
      </c>
      <c r="I992" s="833" t="s">
        <v>1810</v>
      </c>
      <c r="J992" s="833" t="s">
        <v>847</v>
      </c>
      <c r="K992" s="833" t="s">
        <v>1811</v>
      </c>
      <c r="L992" s="836">
        <v>35.25</v>
      </c>
      <c r="M992" s="836">
        <v>35.25</v>
      </c>
      <c r="N992" s="833">
        <v>1</v>
      </c>
      <c r="O992" s="837">
        <v>1</v>
      </c>
      <c r="P992" s="836">
        <v>35.25</v>
      </c>
      <c r="Q992" s="838">
        <v>1</v>
      </c>
      <c r="R992" s="833">
        <v>1</v>
      </c>
      <c r="S992" s="838">
        <v>1</v>
      </c>
      <c r="T992" s="837">
        <v>1</v>
      </c>
      <c r="U992" s="839">
        <v>1</v>
      </c>
    </row>
    <row r="993" spans="1:21" ht="14.45" customHeight="1" x14ac:dyDescent="0.2">
      <c r="A993" s="832">
        <v>25</v>
      </c>
      <c r="B993" s="833" t="s">
        <v>1448</v>
      </c>
      <c r="C993" s="833" t="s">
        <v>1457</v>
      </c>
      <c r="D993" s="834" t="s">
        <v>2304</v>
      </c>
      <c r="E993" s="835" t="s">
        <v>1480</v>
      </c>
      <c r="F993" s="833" t="s">
        <v>1449</v>
      </c>
      <c r="G993" s="833" t="s">
        <v>1709</v>
      </c>
      <c r="H993" s="833" t="s">
        <v>574</v>
      </c>
      <c r="I993" s="833" t="s">
        <v>1710</v>
      </c>
      <c r="J993" s="833" t="s">
        <v>625</v>
      </c>
      <c r="K993" s="833" t="s">
        <v>1711</v>
      </c>
      <c r="L993" s="836">
        <v>127.91</v>
      </c>
      <c r="M993" s="836">
        <v>255.82</v>
      </c>
      <c r="N993" s="833">
        <v>2</v>
      </c>
      <c r="O993" s="837">
        <v>1.5</v>
      </c>
      <c r="P993" s="836">
        <v>127.91</v>
      </c>
      <c r="Q993" s="838">
        <v>0.5</v>
      </c>
      <c r="R993" s="833">
        <v>1</v>
      </c>
      <c r="S993" s="838">
        <v>0.5</v>
      </c>
      <c r="T993" s="837">
        <v>0.5</v>
      </c>
      <c r="U993" s="839">
        <v>0.33333333333333331</v>
      </c>
    </row>
    <row r="994" spans="1:21" ht="14.45" customHeight="1" x14ac:dyDescent="0.2">
      <c r="A994" s="832">
        <v>25</v>
      </c>
      <c r="B994" s="833" t="s">
        <v>1448</v>
      </c>
      <c r="C994" s="833" t="s">
        <v>1457</v>
      </c>
      <c r="D994" s="834" t="s">
        <v>2304</v>
      </c>
      <c r="E994" s="835" t="s">
        <v>1480</v>
      </c>
      <c r="F994" s="833" t="s">
        <v>1449</v>
      </c>
      <c r="G994" s="833" t="s">
        <v>1502</v>
      </c>
      <c r="H994" s="833" t="s">
        <v>611</v>
      </c>
      <c r="I994" s="833" t="s">
        <v>1298</v>
      </c>
      <c r="J994" s="833" t="s">
        <v>1016</v>
      </c>
      <c r="K994" s="833" t="s">
        <v>1299</v>
      </c>
      <c r="L994" s="836">
        <v>154.36000000000001</v>
      </c>
      <c r="M994" s="836">
        <v>9107.2400000000016</v>
      </c>
      <c r="N994" s="833">
        <v>59</v>
      </c>
      <c r="O994" s="837">
        <v>49.5</v>
      </c>
      <c r="P994" s="836">
        <v>5248.24</v>
      </c>
      <c r="Q994" s="838">
        <v>0.57627118644067787</v>
      </c>
      <c r="R994" s="833">
        <v>34</v>
      </c>
      <c r="S994" s="838">
        <v>0.57627118644067798</v>
      </c>
      <c r="T994" s="837">
        <v>26.5</v>
      </c>
      <c r="U994" s="839">
        <v>0.53535353535353536</v>
      </c>
    </row>
    <row r="995" spans="1:21" ht="14.45" customHeight="1" x14ac:dyDescent="0.2">
      <c r="A995" s="832">
        <v>25</v>
      </c>
      <c r="B995" s="833" t="s">
        <v>1448</v>
      </c>
      <c r="C995" s="833" t="s">
        <v>1457</v>
      </c>
      <c r="D995" s="834" t="s">
        <v>2304</v>
      </c>
      <c r="E995" s="835" t="s">
        <v>1480</v>
      </c>
      <c r="F995" s="833" t="s">
        <v>1449</v>
      </c>
      <c r="G995" s="833" t="s">
        <v>1502</v>
      </c>
      <c r="H995" s="833" t="s">
        <v>574</v>
      </c>
      <c r="I995" s="833" t="s">
        <v>1983</v>
      </c>
      <c r="J995" s="833" t="s">
        <v>1984</v>
      </c>
      <c r="K995" s="833" t="s">
        <v>1985</v>
      </c>
      <c r="L995" s="836">
        <v>111.22</v>
      </c>
      <c r="M995" s="836">
        <v>111.22</v>
      </c>
      <c r="N995" s="833">
        <v>1</v>
      </c>
      <c r="O995" s="837">
        <v>1</v>
      </c>
      <c r="P995" s="836"/>
      <c r="Q995" s="838">
        <v>0</v>
      </c>
      <c r="R995" s="833"/>
      <c r="S995" s="838">
        <v>0</v>
      </c>
      <c r="T995" s="837"/>
      <c r="U995" s="839">
        <v>0</v>
      </c>
    </row>
    <row r="996" spans="1:21" ht="14.45" customHeight="1" x14ac:dyDescent="0.2">
      <c r="A996" s="832">
        <v>25</v>
      </c>
      <c r="B996" s="833" t="s">
        <v>1448</v>
      </c>
      <c r="C996" s="833" t="s">
        <v>1457</v>
      </c>
      <c r="D996" s="834" t="s">
        <v>2304</v>
      </c>
      <c r="E996" s="835" t="s">
        <v>1465</v>
      </c>
      <c r="F996" s="833" t="s">
        <v>1449</v>
      </c>
      <c r="G996" s="833" t="s">
        <v>1511</v>
      </c>
      <c r="H996" s="833" t="s">
        <v>611</v>
      </c>
      <c r="I996" s="833" t="s">
        <v>1304</v>
      </c>
      <c r="J996" s="833" t="s">
        <v>1305</v>
      </c>
      <c r="K996" s="833" t="s">
        <v>659</v>
      </c>
      <c r="L996" s="836">
        <v>170.52</v>
      </c>
      <c r="M996" s="836">
        <v>170.52</v>
      </c>
      <c r="N996" s="833">
        <v>1</v>
      </c>
      <c r="O996" s="837">
        <v>1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25</v>
      </c>
      <c r="B997" s="833" t="s">
        <v>1448</v>
      </c>
      <c r="C997" s="833" t="s">
        <v>1457</v>
      </c>
      <c r="D997" s="834" t="s">
        <v>2304</v>
      </c>
      <c r="E997" s="835" t="s">
        <v>1465</v>
      </c>
      <c r="F997" s="833" t="s">
        <v>1449</v>
      </c>
      <c r="G997" s="833" t="s">
        <v>1511</v>
      </c>
      <c r="H997" s="833" t="s">
        <v>574</v>
      </c>
      <c r="I997" s="833" t="s">
        <v>1512</v>
      </c>
      <c r="J997" s="833" t="s">
        <v>1305</v>
      </c>
      <c r="K997" s="833" t="s">
        <v>1513</v>
      </c>
      <c r="L997" s="836">
        <v>153.65</v>
      </c>
      <c r="M997" s="836">
        <v>153.65</v>
      </c>
      <c r="N997" s="833">
        <v>1</v>
      </c>
      <c r="O997" s="837">
        <v>1</v>
      </c>
      <c r="P997" s="836"/>
      <c r="Q997" s="838">
        <v>0</v>
      </c>
      <c r="R997" s="833"/>
      <c r="S997" s="838">
        <v>0</v>
      </c>
      <c r="T997" s="837"/>
      <c r="U997" s="839">
        <v>0</v>
      </c>
    </row>
    <row r="998" spans="1:21" ht="14.45" customHeight="1" x14ac:dyDescent="0.2">
      <c r="A998" s="832">
        <v>25</v>
      </c>
      <c r="B998" s="833" t="s">
        <v>1448</v>
      </c>
      <c r="C998" s="833" t="s">
        <v>1457</v>
      </c>
      <c r="D998" s="834" t="s">
        <v>2304</v>
      </c>
      <c r="E998" s="835" t="s">
        <v>1465</v>
      </c>
      <c r="F998" s="833" t="s">
        <v>1449</v>
      </c>
      <c r="G998" s="833" t="s">
        <v>1503</v>
      </c>
      <c r="H998" s="833" t="s">
        <v>574</v>
      </c>
      <c r="I998" s="833" t="s">
        <v>1504</v>
      </c>
      <c r="J998" s="833" t="s">
        <v>1505</v>
      </c>
      <c r="K998" s="833" t="s">
        <v>1506</v>
      </c>
      <c r="L998" s="836">
        <v>132.97999999999999</v>
      </c>
      <c r="M998" s="836">
        <v>398.93999999999994</v>
      </c>
      <c r="N998" s="833">
        <v>3</v>
      </c>
      <c r="O998" s="837">
        <v>2</v>
      </c>
      <c r="P998" s="836">
        <v>398.93999999999994</v>
      </c>
      <c r="Q998" s="838">
        <v>1</v>
      </c>
      <c r="R998" s="833">
        <v>3</v>
      </c>
      <c r="S998" s="838">
        <v>1</v>
      </c>
      <c r="T998" s="837">
        <v>2</v>
      </c>
      <c r="U998" s="839">
        <v>1</v>
      </c>
    </row>
    <row r="999" spans="1:21" ht="14.45" customHeight="1" x14ac:dyDescent="0.2">
      <c r="A999" s="832">
        <v>25</v>
      </c>
      <c r="B999" s="833" t="s">
        <v>1448</v>
      </c>
      <c r="C999" s="833" t="s">
        <v>1457</v>
      </c>
      <c r="D999" s="834" t="s">
        <v>2304</v>
      </c>
      <c r="E999" s="835" t="s">
        <v>1465</v>
      </c>
      <c r="F999" s="833" t="s">
        <v>1449</v>
      </c>
      <c r="G999" s="833" t="s">
        <v>1578</v>
      </c>
      <c r="H999" s="833" t="s">
        <v>574</v>
      </c>
      <c r="I999" s="833" t="s">
        <v>1972</v>
      </c>
      <c r="J999" s="833" t="s">
        <v>1052</v>
      </c>
      <c r="K999" s="833" t="s">
        <v>1973</v>
      </c>
      <c r="L999" s="836">
        <v>34.19</v>
      </c>
      <c r="M999" s="836">
        <v>34.19</v>
      </c>
      <c r="N999" s="833">
        <v>1</v>
      </c>
      <c r="O999" s="837">
        <v>1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5" customHeight="1" x14ac:dyDescent="0.2">
      <c r="A1000" s="832">
        <v>25</v>
      </c>
      <c r="B1000" s="833" t="s">
        <v>1448</v>
      </c>
      <c r="C1000" s="833" t="s">
        <v>1457</v>
      </c>
      <c r="D1000" s="834" t="s">
        <v>2304</v>
      </c>
      <c r="E1000" s="835" t="s">
        <v>1465</v>
      </c>
      <c r="F1000" s="833" t="s">
        <v>1449</v>
      </c>
      <c r="G1000" s="833" t="s">
        <v>1586</v>
      </c>
      <c r="H1000" s="833" t="s">
        <v>574</v>
      </c>
      <c r="I1000" s="833" t="s">
        <v>1587</v>
      </c>
      <c r="J1000" s="833" t="s">
        <v>644</v>
      </c>
      <c r="K1000" s="833" t="s">
        <v>1588</v>
      </c>
      <c r="L1000" s="836">
        <v>17.62</v>
      </c>
      <c r="M1000" s="836">
        <v>35.24</v>
      </c>
      <c r="N1000" s="833">
        <v>2</v>
      </c>
      <c r="O1000" s="837">
        <v>1.5</v>
      </c>
      <c r="P1000" s="836">
        <v>17.62</v>
      </c>
      <c r="Q1000" s="838">
        <v>0.5</v>
      </c>
      <c r="R1000" s="833">
        <v>1</v>
      </c>
      <c r="S1000" s="838">
        <v>0.5</v>
      </c>
      <c r="T1000" s="837">
        <v>0.5</v>
      </c>
      <c r="U1000" s="839">
        <v>0.33333333333333331</v>
      </c>
    </row>
    <row r="1001" spans="1:21" ht="14.45" customHeight="1" x14ac:dyDescent="0.2">
      <c r="A1001" s="832">
        <v>25</v>
      </c>
      <c r="B1001" s="833" t="s">
        <v>1448</v>
      </c>
      <c r="C1001" s="833" t="s">
        <v>1457</v>
      </c>
      <c r="D1001" s="834" t="s">
        <v>2304</v>
      </c>
      <c r="E1001" s="835" t="s">
        <v>1465</v>
      </c>
      <c r="F1001" s="833" t="s">
        <v>1449</v>
      </c>
      <c r="G1001" s="833" t="s">
        <v>1586</v>
      </c>
      <c r="H1001" s="833" t="s">
        <v>574</v>
      </c>
      <c r="I1001" s="833" t="s">
        <v>1707</v>
      </c>
      <c r="J1001" s="833" t="s">
        <v>644</v>
      </c>
      <c r="K1001" s="833" t="s">
        <v>1708</v>
      </c>
      <c r="L1001" s="836">
        <v>35.25</v>
      </c>
      <c r="M1001" s="836">
        <v>70.5</v>
      </c>
      <c r="N1001" s="833">
        <v>2</v>
      </c>
      <c r="O1001" s="837">
        <v>2</v>
      </c>
      <c r="P1001" s="836">
        <v>35.25</v>
      </c>
      <c r="Q1001" s="838">
        <v>0.5</v>
      </c>
      <c r="R1001" s="833">
        <v>1</v>
      </c>
      <c r="S1001" s="838">
        <v>0.5</v>
      </c>
      <c r="T1001" s="837">
        <v>1</v>
      </c>
      <c r="U1001" s="839">
        <v>0.5</v>
      </c>
    </row>
    <row r="1002" spans="1:21" ht="14.45" customHeight="1" x14ac:dyDescent="0.2">
      <c r="A1002" s="832">
        <v>25</v>
      </c>
      <c r="B1002" s="833" t="s">
        <v>1448</v>
      </c>
      <c r="C1002" s="833" t="s">
        <v>1457</v>
      </c>
      <c r="D1002" s="834" t="s">
        <v>2304</v>
      </c>
      <c r="E1002" s="835" t="s">
        <v>1465</v>
      </c>
      <c r="F1002" s="833" t="s">
        <v>1449</v>
      </c>
      <c r="G1002" s="833" t="s">
        <v>1586</v>
      </c>
      <c r="H1002" s="833" t="s">
        <v>574</v>
      </c>
      <c r="I1002" s="833" t="s">
        <v>1589</v>
      </c>
      <c r="J1002" s="833" t="s">
        <v>644</v>
      </c>
      <c r="K1002" s="833" t="s">
        <v>1590</v>
      </c>
      <c r="L1002" s="836">
        <v>35.25</v>
      </c>
      <c r="M1002" s="836">
        <v>176.25</v>
      </c>
      <c r="N1002" s="833">
        <v>5</v>
      </c>
      <c r="O1002" s="837">
        <v>3</v>
      </c>
      <c r="P1002" s="836">
        <v>70.5</v>
      </c>
      <c r="Q1002" s="838">
        <v>0.4</v>
      </c>
      <c r="R1002" s="833">
        <v>2</v>
      </c>
      <c r="S1002" s="838">
        <v>0.4</v>
      </c>
      <c r="T1002" s="837">
        <v>1</v>
      </c>
      <c r="U1002" s="839">
        <v>0.33333333333333331</v>
      </c>
    </row>
    <row r="1003" spans="1:21" ht="14.45" customHeight="1" x14ac:dyDescent="0.2">
      <c r="A1003" s="832">
        <v>25</v>
      </c>
      <c r="B1003" s="833" t="s">
        <v>1448</v>
      </c>
      <c r="C1003" s="833" t="s">
        <v>1457</v>
      </c>
      <c r="D1003" s="834" t="s">
        <v>2304</v>
      </c>
      <c r="E1003" s="835" t="s">
        <v>1465</v>
      </c>
      <c r="F1003" s="833" t="s">
        <v>1449</v>
      </c>
      <c r="G1003" s="833" t="s">
        <v>1586</v>
      </c>
      <c r="H1003" s="833" t="s">
        <v>574</v>
      </c>
      <c r="I1003" s="833" t="s">
        <v>1810</v>
      </c>
      <c r="J1003" s="833" t="s">
        <v>847</v>
      </c>
      <c r="K1003" s="833" t="s">
        <v>1811</v>
      </c>
      <c r="L1003" s="836">
        <v>35.25</v>
      </c>
      <c r="M1003" s="836">
        <v>141</v>
      </c>
      <c r="N1003" s="833">
        <v>4</v>
      </c>
      <c r="O1003" s="837">
        <v>3.5</v>
      </c>
      <c r="P1003" s="836">
        <v>70.5</v>
      </c>
      <c r="Q1003" s="838">
        <v>0.5</v>
      </c>
      <c r="R1003" s="833">
        <v>2</v>
      </c>
      <c r="S1003" s="838">
        <v>0.5</v>
      </c>
      <c r="T1003" s="837">
        <v>1.5</v>
      </c>
      <c r="U1003" s="839">
        <v>0.42857142857142855</v>
      </c>
    </row>
    <row r="1004" spans="1:21" ht="14.45" customHeight="1" x14ac:dyDescent="0.2">
      <c r="A1004" s="832">
        <v>25</v>
      </c>
      <c r="B1004" s="833" t="s">
        <v>1448</v>
      </c>
      <c r="C1004" s="833" t="s">
        <v>1457</v>
      </c>
      <c r="D1004" s="834" t="s">
        <v>2304</v>
      </c>
      <c r="E1004" s="835" t="s">
        <v>1465</v>
      </c>
      <c r="F1004" s="833" t="s">
        <v>1449</v>
      </c>
      <c r="G1004" s="833" t="s">
        <v>1586</v>
      </c>
      <c r="H1004" s="833" t="s">
        <v>574</v>
      </c>
      <c r="I1004" s="833" t="s">
        <v>1591</v>
      </c>
      <c r="J1004" s="833" t="s">
        <v>644</v>
      </c>
      <c r="K1004" s="833" t="s">
        <v>1592</v>
      </c>
      <c r="L1004" s="836">
        <v>17.62</v>
      </c>
      <c r="M1004" s="836">
        <v>299.54000000000002</v>
      </c>
      <c r="N1004" s="833">
        <v>17</v>
      </c>
      <c r="O1004" s="837">
        <v>13.5</v>
      </c>
      <c r="P1004" s="836">
        <v>105.72000000000001</v>
      </c>
      <c r="Q1004" s="838">
        <v>0.35294117647058826</v>
      </c>
      <c r="R1004" s="833">
        <v>6</v>
      </c>
      <c r="S1004" s="838">
        <v>0.35294117647058826</v>
      </c>
      <c r="T1004" s="837">
        <v>4.5</v>
      </c>
      <c r="U1004" s="839">
        <v>0.33333333333333331</v>
      </c>
    </row>
    <row r="1005" spans="1:21" ht="14.45" customHeight="1" x14ac:dyDescent="0.2">
      <c r="A1005" s="832">
        <v>25</v>
      </c>
      <c r="B1005" s="833" t="s">
        <v>1448</v>
      </c>
      <c r="C1005" s="833" t="s">
        <v>1457</v>
      </c>
      <c r="D1005" s="834" t="s">
        <v>2304</v>
      </c>
      <c r="E1005" s="835" t="s">
        <v>1465</v>
      </c>
      <c r="F1005" s="833" t="s">
        <v>1449</v>
      </c>
      <c r="G1005" s="833" t="s">
        <v>1709</v>
      </c>
      <c r="H1005" s="833" t="s">
        <v>574</v>
      </c>
      <c r="I1005" s="833" t="s">
        <v>1710</v>
      </c>
      <c r="J1005" s="833" t="s">
        <v>625</v>
      </c>
      <c r="K1005" s="833" t="s">
        <v>1711</v>
      </c>
      <c r="L1005" s="836">
        <v>127.91</v>
      </c>
      <c r="M1005" s="836">
        <v>895.37</v>
      </c>
      <c r="N1005" s="833">
        <v>7</v>
      </c>
      <c r="O1005" s="837">
        <v>4.5</v>
      </c>
      <c r="P1005" s="836">
        <v>383.73</v>
      </c>
      <c r="Q1005" s="838">
        <v>0.4285714285714286</v>
      </c>
      <c r="R1005" s="833">
        <v>3</v>
      </c>
      <c r="S1005" s="838">
        <v>0.42857142857142855</v>
      </c>
      <c r="T1005" s="837">
        <v>2</v>
      </c>
      <c r="U1005" s="839">
        <v>0.44444444444444442</v>
      </c>
    </row>
    <row r="1006" spans="1:21" ht="14.45" customHeight="1" x14ac:dyDescent="0.2">
      <c r="A1006" s="832">
        <v>25</v>
      </c>
      <c r="B1006" s="833" t="s">
        <v>1448</v>
      </c>
      <c r="C1006" s="833" t="s">
        <v>1457</v>
      </c>
      <c r="D1006" s="834" t="s">
        <v>2304</v>
      </c>
      <c r="E1006" s="835" t="s">
        <v>1465</v>
      </c>
      <c r="F1006" s="833" t="s">
        <v>1449</v>
      </c>
      <c r="G1006" s="833" t="s">
        <v>1502</v>
      </c>
      <c r="H1006" s="833" t="s">
        <v>611</v>
      </c>
      <c r="I1006" s="833" t="s">
        <v>1298</v>
      </c>
      <c r="J1006" s="833" t="s">
        <v>1016</v>
      </c>
      <c r="K1006" s="833" t="s">
        <v>1299</v>
      </c>
      <c r="L1006" s="836">
        <v>154.36000000000001</v>
      </c>
      <c r="M1006" s="836">
        <v>4322.0800000000017</v>
      </c>
      <c r="N1006" s="833">
        <v>28</v>
      </c>
      <c r="O1006" s="837">
        <v>24.5</v>
      </c>
      <c r="P1006" s="836">
        <v>1697.9600000000005</v>
      </c>
      <c r="Q1006" s="838">
        <v>0.39285714285714279</v>
      </c>
      <c r="R1006" s="833">
        <v>11</v>
      </c>
      <c r="S1006" s="838">
        <v>0.39285714285714285</v>
      </c>
      <c r="T1006" s="837">
        <v>9</v>
      </c>
      <c r="U1006" s="839">
        <v>0.36734693877551022</v>
      </c>
    </row>
    <row r="1007" spans="1:21" ht="14.45" customHeight="1" x14ac:dyDescent="0.2">
      <c r="A1007" s="832">
        <v>25</v>
      </c>
      <c r="B1007" s="833" t="s">
        <v>1448</v>
      </c>
      <c r="C1007" s="833" t="s">
        <v>1457</v>
      </c>
      <c r="D1007" s="834" t="s">
        <v>2304</v>
      </c>
      <c r="E1007" s="835" t="s">
        <v>1465</v>
      </c>
      <c r="F1007" s="833" t="s">
        <v>1449</v>
      </c>
      <c r="G1007" s="833" t="s">
        <v>1502</v>
      </c>
      <c r="H1007" s="833" t="s">
        <v>611</v>
      </c>
      <c r="I1007" s="833" t="s">
        <v>1442</v>
      </c>
      <c r="J1007" s="833" t="s">
        <v>1443</v>
      </c>
      <c r="K1007" s="833" t="s">
        <v>1444</v>
      </c>
      <c r="L1007" s="836">
        <v>149.52000000000001</v>
      </c>
      <c r="M1007" s="836">
        <v>149.52000000000001</v>
      </c>
      <c r="N1007" s="833">
        <v>1</v>
      </c>
      <c r="O1007" s="837">
        <v>1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25</v>
      </c>
      <c r="B1008" s="833" t="s">
        <v>1448</v>
      </c>
      <c r="C1008" s="833" t="s">
        <v>1457</v>
      </c>
      <c r="D1008" s="834" t="s">
        <v>2304</v>
      </c>
      <c r="E1008" s="835" t="s">
        <v>1465</v>
      </c>
      <c r="F1008" s="833" t="s">
        <v>1449</v>
      </c>
      <c r="G1008" s="833" t="s">
        <v>1502</v>
      </c>
      <c r="H1008" s="833" t="s">
        <v>574</v>
      </c>
      <c r="I1008" s="833" t="s">
        <v>1837</v>
      </c>
      <c r="J1008" s="833" t="s">
        <v>1016</v>
      </c>
      <c r="K1008" s="833" t="s">
        <v>1838</v>
      </c>
      <c r="L1008" s="836">
        <v>225.06</v>
      </c>
      <c r="M1008" s="836">
        <v>225.06</v>
      </c>
      <c r="N1008" s="833">
        <v>1</v>
      </c>
      <c r="O1008" s="837">
        <v>0.5</v>
      </c>
      <c r="P1008" s="836">
        <v>225.06</v>
      </c>
      <c r="Q1008" s="838">
        <v>1</v>
      </c>
      <c r="R1008" s="833">
        <v>1</v>
      </c>
      <c r="S1008" s="838">
        <v>1</v>
      </c>
      <c r="T1008" s="837">
        <v>0.5</v>
      </c>
      <c r="U1008" s="839">
        <v>1</v>
      </c>
    </row>
    <row r="1009" spans="1:21" ht="14.45" customHeight="1" x14ac:dyDescent="0.2">
      <c r="A1009" s="832">
        <v>25</v>
      </c>
      <c r="B1009" s="833" t="s">
        <v>1448</v>
      </c>
      <c r="C1009" s="833" t="s">
        <v>1457</v>
      </c>
      <c r="D1009" s="834" t="s">
        <v>2304</v>
      </c>
      <c r="E1009" s="835" t="s">
        <v>1491</v>
      </c>
      <c r="F1009" s="833" t="s">
        <v>1449</v>
      </c>
      <c r="G1009" s="833" t="s">
        <v>1648</v>
      </c>
      <c r="H1009" s="833" t="s">
        <v>574</v>
      </c>
      <c r="I1009" s="833" t="s">
        <v>2259</v>
      </c>
      <c r="J1009" s="833" t="s">
        <v>2260</v>
      </c>
      <c r="K1009" s="833" t="s">
        <v>2261</v>
      </c>
      <c r="L1009" s="836">
        <v>97.96</v>
      </c>
      <c r="M1009" s="836">
        <v>97.96</v>
      </c>
      <c r="N1009" s="833">
        <v>1</v>
      </c>
      <c r="O1009" s="837">
        <v>1</v>
      </c>
      <c r="P1009" s="836"/>
      <c r="Q1009" s="838">
        <v>0</v>
      </c>
      <c r="R1009" s="833"/>
      <c r="S1009" s="838">
        <v>0</v>
      </c>
      <c r="T1009" s="837"/>
      <c r="U1009" s="839">
        <v>0</v>
      </c>
    </row>
    <row r="1010" spans="1:21" ht="14.45" customHeight="1" x14ac:dyDescent="0.2">
      <c r="A1010" s="832">
        <v>25</v>
      </c>
      <c r="B1010" s="833" t="s">
        <v>1448</v>
      </c>
      <c r="C1010" s="833" t="s">
        <v>1457</v>
      </c>
      <c r="D1010" s="834" t="s">
        <v>2304</v>
      </c>
      <c r="E1010" s="835" t="s">
        <v>1491</v>
      </c>
      <c r="F1010" s="833" t="s">
        <v>1449</v>
      </c>
      <c r="G1010" s="833" t="s">
        <v>1658</v>
      </c>
      <c r="H1010" s="833" t="s">
        <v>574</v>
      </c>
      <c r="I1010" s="833" t="s">
        <v>1662</v>
      </c>
      <c r="J1010" s="833" t="s">
        <v>685</v>
      </c>
      <c r="K1010" s="833" t="s">
        <v>1663</v>
      </c>
      <c r="L1010" s="836">
        <v>46.99</v>
      </c>
      <c r="M1010" s="836">
        <v>93.98</v>
      </c>
      <c r="N1010" s="833">
        <v>2</v>
      </c>
      <c r="O1010" s="837">
        <v>1.5</v>
      </c>
      <c r="P1010" s="836">
        <v>93.98</v>
      </c>
      <c r="Q1010" s="838">
        <v>1</v>
      </c>
      <c r="R1010" s="833">
        <v>2</v>
      </c>
      <c r="S1010" s="838">
        <v>1</v>
      </c>
      <c r="T1010" s="837">
        <v>1.5</v>
      </c>
      <c r="U1010" s="839">
        <v>1</v>
      </c>
    </row>
    <row r="1011" spans="1:21" ht="14.45" customHeight="1" x14ac:dyDescent="0.2">
      <c r="A1011" s="832">
        <v>25</v>
      </c>
      <c r="B1011" s="833" t="s">
        <v>1448</v>
      </c>
      <c r="C1011" s="833" t="s">
        <v>1457</v>
      </c>
      <c r="D1011" s="834" t="s">
        <v>2304</v>
      </c>
      <c r="E1011" s="835" t="s">
        <v>1491</v>
      </c>
      <c r="F1011" s="833" t="s">
        <v>1449</v>
      </c>
      <c r="G1011" s="833" t="s">
        <v>1658</v>
      </c>
      <c r="H1011" s="833" t="s">
        <v>574</v>
      </c>
      <c r="I1011" s="833" t="s">
        <v>1664</v>
      </c>
      <c r="J1011" s="833" t="s">
        <v>1665</v>
      </c>
      <c r="K1011" s="833" t="s">
        <v>1666</v>
      </c>
      <c r="L1011" s="836">
        <v>23.49</v>
      </c>
      <c r="M1011" s="836">
        <v>23.49</v>
      </c>
      <c r="N1011" s="833">
        <v>1</v>
      </c>
      <c r="O1011" s="837">
        <v>0.5</v>
      </c>
      <c r="P1011" s="836"/>
      <c r="Q1011" s="838">
        <v>0</v>
      </c>
      <c r="R1011" s="833"/>
      <c r="S1011" s="838">
        <v>0</v>
      </c>
      <c r="T1011" s="837"/>
      <c r="U1011" s="839">
        <v>0</v>
      </c>
    </row>
    <row r="1012" spans="1:21" ht="14.45" customHeight="1" x14ac:dyDescent="0.2">
      <c r="A1012" s="832">
        <v>25</v>
      </c>
      <c r="B1012" s="833" t="s">
        <v>1448</v>
      </c>
      <c r="C1012" s="833" t="s">
        <v>1457</v>
      </c>
      <c r="D1012" s="834" t="s">
        <v>2304</v>
      </c>
      <c r="E1012" s="835" t="s">
        <v>1491</v>
      </c>
      <c r="F1012" s="833" t="s">
        <v>1449</v>
      </c>
      <c r="G1012" s="833" t="s">
        <v>1658</v>
      </c>
      <c r="H1012" s="833" t="s">
        <v>574</v>
      </c>
      <c r="I1012" s="833" t="s">
        <v>1935</v>
      </c>
      <c r="J1012" s="833" t="s">
        <v>1665</v>
      </c>
      <c r="K1012" s="833" t="s">
        <v>1936</v>
      </c>
      <c r="L1012" s="836">
        <v>58.74</v>
      </c>
      <c r="M1012" s="836">
        <v>58.74</v>
      </c>
      <c r="N1012" s="833">
        <v>1</v>
      </c>
      <c r="O1012" s="837">
        <v>0.5</v>
      </c>
      <c r="P1012" s="836">
        <v>58.74</v>
      </c>
      <c r="Q1012" s="838">
        <v>1</v>
      </c>
      <c r="R1012" s="833">
        <v>1</v>
      </c>
      <c r="S1012" s="838">
        <v>1</v>
      </c>
      <c r="T1012" s="837">
        <v>0.5</v>
      </c>
      <c r="U1012" s="839">
        <v>1</v>
      </c>
    </row>
    <row r="1013" spans="1:21" ht="14.45" customHeight="1" x14ac:dyDescent="0.2">
      <c r="A1013" s="832">
        <v>25</v>
      </c>
      <c r="B1013" s="833" t="s">
        <v>1448</v>
      </c>
      <c r="C1013" s="833" t="s">
        <v>1457</v>
      </c>
      <c r="D1013" s="834" t="s">
        <v>2304</v>
      </c>
      <c r="E1013" s="835" t="s">
        <v>1491</v>
      </c>
      <c r="F1013" s="833" t="s">
        <v>1449</v>
      </c>
      <c r="G1013" s="833" t="s">
        <v>1825</v>
      </c>
      <c r="H1013" s="833" t="s">
        <v>574</v>
      </c>
      <c r="I1013" s="833" t="s">
        <v>1826</v>
      </c>
      <c r="J1013" s="833" t="s">
        <v>765</v>
      </c>
      <c r="K1013" s="833" t="s">
        <v>766</v>
      </c>
      <c r="L1013" s="836">
        <v>35.25</v>
      </c>
      <c r="M1013" s="836">
        <v>35.25</v>
      </c>
      <c r="N1013" s="833">
        <v>1</v>
      </c>
      <c r="O1013" s="837">
        <v>0.5</v>
      </c>
      <c r="P1013" s="836">
        <v>35.25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25</v>
      </c>
      <c r="B1014" s="833" t="s">
        <v>1448</v>
      </c>
      <c r="C1014" s="833" t="s">
        <v>1457</v>
      </c>
      <c r="D1014" s="834" t="s">
        <v>2304</v>
      </c>
      <c r="E1014" s="835" t="s">
        <v>1491</v>
      </c>
      <c r="F1014" s="833" t="s">
        <v>1449</v>
      </c>
      <c r="G1014" s="833" t="s">
        <v>1825</v>
      </c>
      <c r="H1014" s="833" t="s">
        <v>574</v>
      </c>
      <c r="I1014" s="833" t="s">
        <v>2086</v>
      </c>
      <c r="J1014" s="833" t="s">
        <v>765</v>
      </c>
      <c r="K1014" s="833" t="s">
        <v>766</v>
      </c>
      <c r="L1014" s="836">
        <v>35.25</v>
      </c>
      <c r="M1014" s="836">
        <v>35.25</v>
      </c>
      <c r="N1014" s="833">
        <v>1</v>
      </c>
      <c r="O1014" s="837">
        <v>1</v>
      </c>
      <c r="P1014" s="836">
        <v>35.25</v>
      </c>
      <c r="Q1014" s="838">
        <v>1</v>
      </c>
      <c r="R1014" s="833">
        <v>1</v>
      </c>
      <c r="S1014" s="838">
        <v>1</v>
      </c>
      <c r="T1014" s="837">
        <v>1</v>
      </c>
      <c r="U1014" s="839">
        <v>1</v>
      </c>
    </row>
    <row r="1015" spans="1:21" ht="14.45" customHeight="1" x14ac:dyDescent="0.2">
      <c r="A1015" s="832">
        <v>25</v>
      </c>
      <c r="B1015" s="833" t="s">
        <v>1448</v>
      </c>
      <c r="C1015" s="833" t="s">
        <v>1457</v>
      </c>
      <c r="D1015" s="834" t="s">
        <v>2304</v>
      </c>
      <c r="E1015" s="835" t="s">
        <v>1491</v>
      </c>
      <c r="F1015" s="833" t="s">
        <v>1449</v>
      </c>
      <c r="G1015" s="833" t="s">
        <v>1558</v>
      </c>
      <c r="H1015" s="833" t="s">
        <v>574</v>
      </c>
      <c r="I1015" s="833" t="s">
        <v>2055</v>
      </c>
      <c r="J1015" s="833" t="s">
        <v>1560</v>
      </c>
      <c r="K1015" s="833" t="s">
        <v>2056</v>
      </c>
      <c r="L1015" s="836">
        <v>76.180000000000007</v>
      </c>
      <c r="M1015" s="836">
        <v>152.36000000000001</v>
      </c>
      <c r="N1015" s="833">
        <v>2</v>
      </c>
      <c r="O1015" s="837">
        <v>1</v>
      </c>
      <c r="P1015" s="836">
        <v>152.36000000000001</v>
      </c>
      <c r="Q1015" s="838">
        <v>1</v>
      </c>
      <c r="R1015" s="833">
        <v>2</v>
      </c>
      <c r="S1015" s="838">
        <v>1</v>
      </c>
      <c r="T1015" s="837">
        <v>1</v>
      </c>
      <c r="U1015" s="839">
        <v>1</v>
      </c>
    </row>
    <row r="1016" spans="1:21" ht="14.45" customHeight="1" x14ac:dyDescent="0.2">
      <c r="A1016" s="832">
        <v>25</v>
      </c>
      <c r="B1016" s="833" t="s">
        <v>1448</v>
      </c>
      <c r="C1016" s="833" t="s">
        <v>1457</v>
      </c>
      <c r="D1016" s="834" t="s">
        <v>2304</v>
      </c>
      <c r="E1016" s="835" t="s">
        <v>1491</v>
      </c>
      <c r="F1016" s="833" t="s">
        <v>1449</v>
      </c>
      <c r="G1016" s="833" t="s">
        <v>1503</v>
      </c>
      <c r="H1016" s="833" t="s">
        <v>574</v>
      </c>
      <c r="I1016" s="833" t="s">
        <v>1504</v>
      </c>
      <c r="J1016" s="833" t="s">
        <v>1505</v>
      </c>
      <c r="K1016" s="833" t="s">
        <v>1506</v>
      </c>
      <c r="L1016" s="836">
        <v>132.97999999999999</v>
      </c>
      <c r="M1016" s="836">
        <v>1329.7999999999997</v>
      </c>
      <c r="N1016" s="833">
        <v>10</v>
      </c>
      <c r="O1016" s="837">
        <v>5</v>
      </c>
      <c r="P1016" s="836">
        <v>664.9</v>
      </c>
      <c r="Q1016" s="838">
        <v>0.50000000000000011</v>
      </c>
      <c r="R1016" s="833">
        <v>5</v>
      </c>
      <c r="S1016" s="838">
        <v>0.5</v>
      </c>
      <c r="T1016" s="837">
        <v>2.5</v>
      </c>
      <c r="U1016" s="839">
        <v>0.5</v>
      </c>
    </row>
    <row r="1017" spans="1:21" ht="14.45" customHeight="1" x14ac:dyDescent="0.2">
      <c r="A1017" s="832">
        <v>25</v>
      </c>
      <c r="B1017" s="833" t="s">
        <v>1448</v>
      </c>
      <c r="C1017" s="833" t="s">
        <v>1457</v>
      </c>
      <c r="D1017" s="834" t="s">
        <v>2304</v>
      </c>
      <c r="E1017" s="835" t="s">
        <v>1491</v>
      </c>
      <c r="F1017" s="833" t="s">
        <v>1449</v>
      </c>
      <c r="G1017" s="833" t="s">
        <v>1578</v>
      </c>
      <c r="H1017" s="833" t="s">
        <v>574</v>
      </c>
      <c r="I1017" s="833" t="s">
        <v>1579</v>
      </c>
      <c r="J1017" s="833" t="s">
        <v>1052</v>
      </c>
      <c r="K1017" s="833" t="s">
        <v>1580</v>
      </c>
      <c r="L1017" s="836">
        <v>34.19</v>
      </c>
      <c r="M1017" s="836">
        <v>34.19</v>
      </c>
      <c r="N1017" s="833">
        <v>1</v>
      </c>
      <c r="O1017" s="837">
        <v>1</v>
      </c>
      <c r="P1017" s="836">
        <v>34.19</v>
      </c>
      <c r="Q1017" s="838">
        <v>1</v>
      </c>
      <c r="R1017" s="833">
        <v>1</v>
      </c>
      <c r="S1017" s="838">
        <v>1</v>
      </c>
      <c r="T1017" s="837">
        <v>1</v>
      </c>
      <c r="U1017" s="839">
        <v>1</v>
      </c>
    </row>
    <row r="1018" spans="1:21" ht="14.45" customHeight="1" x14ac:dyDescent="0.2">
      <c r="A1018" s="832">
        <v>25</v>
      </c>
      <c r="B1018" s="833" t="s">
        <v>1448</v>
      </c>
      <c r="C1018" s="833" t="s">
        <v>1457</v>
      </c>
      <c r="D1018" s="834" t="s">
        <v>2304</v>
      </c>
      <c r="E1018" s="835" t="s">
        <v>1491</v>
      </c>
      <c r="F1018" s="833" t="s">
        <v>1449</v>
      </c>
      <c r="G1018" s="833" t="s">
        <v>1581</v>
      </c>
      <c r="H1018" s="833" t="s">
        <v>611</v>
      </c>
      <c r="I1018" s="833" t="s">
        <v>1414</v>
      </c>
      <c r="J1018" s="833" t="s">
        <v>1415</v>
      </c>
      <c r="K1018" s="833" t="s">
        <v>1416</v>
      </c>
      <c r="L1018" s="836">
        <v>141.25</v>
      </c>
      <c r="M1018" s="836">
        <v>141.25</v>
      </c>
      <c r="N1018" s="833">
        <v>1</v>
      </c>
      <c r="O1018" s="837">
        <v>0.5</v>
      </c>
      <c r="P1018" s="836"/>
      <c r="Q1018" s="838">
        <v>0</v>
      </c>
      <c r="R1018" s="833"/>
      <c r="S1018" s="838">
        <v>0</v>
      </c>
      <c r="T1018" s="837"/>
      <c r="U1018" s="839">
        <v>0</v>
      </c>
    </row>
    <row r="1019" spans="1:21" ht="14.45" customHeight="1" x14ac:dyDescent="0.2">
      <c r="A1019" s="832">
        <v>25</v>
      </c>
      <c r="B1019" s="833" t="s">
        <v>1448</v>
      </c>
      <c r="C1019" s="833" t="s">
        <v>1457</v>
      </c>
      <c r="D1019" s="834" t="s">
        <v>2304</v>
      </c>
      <c r="E1019" s="835" t="s">
        <v>1491</v>
      </c>
      <c r="F1019" s="833" t="s">
        <v>1449</v>
      </c>
      <c r="G1019" s="833" t="s">
        <v>1586</v>
      </c>
      <c r="H1019" s="833" t="s">
        <v>574</v>
      </c>
      <c r="I1019" s="833" t="s">
        <v>1589</v>
      </c>
      <c r="J1019" s="833" t="s">
        <v>644</v>
      </c>
      <c r="K1019" s="833" t="s">
        <v>1590</v>
      </c>
      <c r="L1019" s="836">
        <v>35.25</v>
      </c>
      <c r="M1019" s="836">
        <v>105.75</v>
      </c>
      <c r="N1019" s="833">
        <v>3</v>
      </c>
      <c r="O1019" s="837">
        <v>2.5</v>
      </c>
      <c r="P1019" s="836">
        <v>35.25</v>
      </c>
      <c r="Q1019" s="838">
        <v>0.33333333333333331</v>
      </c>
      <c r="R1019" s="833">
        <v>1</v>
      </c>
      <c r="S1019" s="838">
        <v>0.33333333333333331</v>
      </c>
      <c r="T1019" s="837">
        <v>0.5</v>
      </c>
      <c r="U1019" s="839">
        <v>0.2</v>
      </c>
    </row>
    <row r="1020" spans="1:21" ht="14.45" customHeight="1" x14ac:dyDescent="0.2">
      <c r="A1020" s="832">
        <v>25</v>
      </c>
      <c r="B1020" s="833" t="s">
        <v>1448</v>
      </c>
      <c r="C1020" s="833" t="s">
        <v>1457</v>
      </c>
      <c r="D1020" s="834" t="s">
        <v>2304</v>
      </c>
      <c r="E1020" s="835" t="s">
        <v>1491</v>
      </c>
      <c r="F1020" s="833" t="s">
        <v>1449</v>
      </c>
      <c r="G1020" s="833" t="s">
        <v>1586</v>
      </c>
      <c r="H1020" s="833" t="s">
        <v>574</v>
      </c>
      <c r="I1020" s="833" t="s">
        <v>1810</v>
      </c>
      <c r="J1020" s="833" t="s">
        <v>847</v>
      </c>
      <c r="K1020" s="833" t="s">
        <v>1811</v>
      </c>
      <c r="L1020" s="836">
        <v>35.25</v>
      </c>
      <c r="M1020" s="836">
        <v>70.5</v>
      </c>
      <c r="N1020" s="833">
        <v>2</v>
      </c>
      <c r="O1020" s="837">
        <v>1</v>
      </c>
      <c r="P1020" s="836">
        <v>35.25</v>
      </c>
      <c r="Q1020" s="838">
        <v>0.5</v>
      </c>
      <c r="R1020" s="833">
        <v>1</v>
      </c>
      <c r="S1020" s="838">
        <v>0.5</v>
      </c>
      <c r="T1020" s="837">
        <v>0.5</v>
      </c>
      <c r="U1020" s="839">
        <v>0.5</v>
      </c>
    </row>
    <row r="1021" spans="1:21" ht="14.45" customHeight="1" x14ac:dyDescent="0.2">
      <c r="A1021" s="832">
        <v>25</v>
      </c>
      <c r="B1021" s="833" t="s">
        <v>1448</v>
      </c>
      <c r="C1021" s="833" t="s">
        <v>1457</v>
      </c>
      <c r="D1021" s="834" t="s">
        <v>2304</v>
      </c>
      <c r="E1021" s="835" t="s">
        <v>1491</v>
      </c>
      <c r="F1021" s="833" t="s">
        <v>1449</v>
      </c>
      <c r="G1021" s="833" t="s">
        <v>1586</v>
      </c>
      <c r="H1021" s="833" t="s">
        <v>574</v>
      </c>
      <c r="I1021" s="833" t="s">
        <v>1591</v>
      </c>
      <c r="J1021" s="833" t="s">
        <v>644</v>
      </c>
      <c r="K1021" s="833" t="s">
        <v>1592</v>
      </c>
      <c r="L1021" s="836">
        <v>17.62</v>
      </c>
      <c r="M1021" s="836">
        <v>211.44000000000003</v>
      </c>
      <c r="N1021" s="833">
        <v>12</v>
      </c>
      <c r="O1021" s="837">
        <v>9</v>
      </c>
      <c r="P1021" s="836">
        <v>105.72000000000001</v>
      </c>
      <c r="Q1021" s="838">
        <v>0.5</v>
      </c>
      <c r="R1021" s="833">
        <v>6</v>
      </c>
      <c r="S1021" s="838">
        <v>0.5</v>
      </c>
      <c r="T1021" s="837">
        <v>4</v>
      </c>
      <c r="U1021" s="839">
        <v>0.44444444444444442</v>
      </c>
    </row>
    <row r="1022" spans="1:21" ht="14.45" customHeight="1" x14ac:dyDescent="0.2">
      <c r="A1022" s="832">
        <v>25</v>
      </c>
      <c r="B1022" s="833" t="s">
        <v>1448</v>
      </c>
      <c r="C1022" s="833" t="s">
        <v>1457</v>
      </c>
      <c r="D1022" s="834" t="s">
        <v>2304</v>
      </c>
      <c r="E1022" s="835" t="s">
        <v>1491</v>
      </c>
      <c r="F1022" s="833" t="s">
        <v>1449</v>
      </c>
      <c r="G1022" s="833" t="s">
        <v>1586</v>
      </c>
      <c r="H1022" s="833" t="s">
        <v>574</v>
      </c>
      <c r="I1022" s="833" t="s">
        <v>1832</v>
      </c>
      <c r="J1022" s="833" t="s">
        <v>644</v>
      </c>
      <c r="K1022" s="833" t="s">
        <v>1833</v>
      </c>
      <c r="L1022" s="836">
        <v>17.62</v>
      </c>
      <c r="M1022" s="836">
        <v>17.62</v>
      </c>
      <c r="N1022" s="833">
        <v>1</v>
      </c>
      <c r="O1022" s="837">
        <v>1</v>
      </c>
      <c r="P1022" s="836"/>
      <c r="Q1022" s="838">
        <v>0</v>
      </c>
      <c r="R1022" s="833"/>
      <c r="S1022" s="838">
        <v>0</v>
      </c>
      <c r="T1022" s="837"/>
      <c r="U1022" s="839">
        <v>0</v>
      </c>
    </row>
    <row r="1023" spans="1:21" ht="14.45" customHeight="1" x14ac:dyDescent="0.2">
      <c r="A1023" s="832">
        <v>25</v>
      </c>
      <c r="B1023" s="833" t="s">
        <v>1448</v>
      </c>
      <c r="C1023" s="833" t="s">
        <v>1457</v>
      </c>
      <c r="D1023" s="834" t="s">
        <v>2304</v>
      </c>
      <c r="E1023" s="835" t="s">
        <v>1491</v>
      </c>
      <c r="F1023" s="833" t="s">
        <v>1449</v>
      </c>
      <c r="G1023" s="833" t="s">
        <v>1510</v>
      </c>
      <c r="H1023" s="833" t="s">
        <v>611</v>
      </c>
      <c r="I1023" s="833" t="s">
        <v>1372</v>
      </c>
      <c r="J1023" s="833" t="s">
        <v>850</v>
      </c>
      <c r="K1023" s="833" t="s">
        <v>852</v>
      </c>
      <c r="L1023" s="836">
        <v>0</v>
      </c>
      <c r="M1023" s="836">
        <v>0</v>
      </c>
      <c r="N1023" s="833">
        <v>2</v>
      </c>
      <c r="O1023" s="837">
        <v>1</v>
      </c>
      <c r="P1023" s="836">
        <v>0</v>
      </c>
      <c r="Q1023" s="838"/>
      <c r="R1023" s="833">
        <v>1</v>
      </c>
      <c r="S1023" s="838">
        <v>0.5</v>
      </c>
      <c r="T1023" s="837">
        <v>0.5</v>
      </c>
      <c r="U1023" s="839">
        <v>0.5</v>
      </c>
    </row>
    <row r="1024" spans="1:21" ht="14.45" customHeight="1" x14ac:dyDescent="0.2">
      <c r="A1024" s="832">
        <v>25</v>
      </c>
      <c r="B1024" s="833" t="s">
        <v>1448</v>
      </c>
      <c r="C1024" s="833" t="s">
        <v>1457</v>
      </c>
      <c r="D1024" s="834" t="s">
        <v>2304</v>
      </c>
      <c r="E1024" s="835" t="s">
        <v>1491</v>
      </c>
      <c r="F1024" s="833" t="s">
        <v>1449</v>
      </c>
      <c r="G1024" s="833" t="s">
        <v>1526</v>
      </c>
      <c r="H1024" s="833" t="s">
        <v>574</v>
      </c>
      <c r="I1024" s="833" t="s">
        <v>1923</v>
      </c>
      <c r="J1024" s="833" t="s">
        <v>1924</v>
      </c>
      <c r="K1024" s="833" t="s">
        <v>1925</v>
      </c>
      <c r="L1024" s="836">
        <v>300.68</v>
      </c>
      <c r="M1024" s="836">
        <v>300.68</v>
      </c>
      <c r="N1024" s="833">
        <v>1</v>
      </c>
      <c r="O1024" s="837">
        <v>0.5</v>
      </c>
      <c r="P1024" s="836">
        <v>300.68</v>
      </c>
      <c r="Q1024" s="838">
        <v>1</v>
      </c>
      <c r="R1024" s="833">
        <v>1</v>
      </c>
      <c r="S1024" s="838">
        <v>1</v>
      </c>
      <c r="T1024" s="837">
        <v>0.5</v>
      </c>
      <c r="U1024" s="839">
        <v>1</v>
      </c>
    </row>
    <row r="1025" spans="1:21" ht="14.45" customHeight="1" x14ac:dyDescent="0.2">
      <c r="A1025" s="832">
        <v>25</v>
      </c>
      <c r="B1025" s="833" t="s">
        <v>1448</v>
      </c>
      <c r="C1025" s="833" t="s">
        <v>1457</v>
      </c>
      <c r="D1025" s="834" t="s">
        <v>2304</v>
      </c>
      <c r="E1025" s="835" t="s">
        <v>1491</v>
      </c>
      <c r="F1025" s="833" t="s">
        <v>1449</v>
      </c>
      <c r="G1025" s="833" t="s">
        <v>1628</v>
      </c>
      <c r="H1025" s="833" t="s">
        <v>574</v>
      </c>
      <c r="I1025" s="833" t="s">
        <v>1728</v>
      </c>
      <c r="J1025" s="833" t="s">
        <v>1729</v>
      </c>
      <c r="K1025" s="833" t="s">
        <v>1730</v>
      </c>
      <c r="L1025" s="836">
        <v>99.94</v>
      </c>
      <c r="M1025" s="836">
        <v>99.94</v>
      </c>
      <c r="N1025" s="833">
        <v>1</v>
      </c>
      <c r="O1025" s="837">
        <v>0.5</v>
      </c>
      <c r="P1025" s="836">
        <v>99.94</v>
      </c>
      <c r="Q1025" s="838">
        <v>1</v>
      </c>
      <c r="R1025" s="833">
        <v>1</v>
      </c>
      <c r="S1025" s="838">
        <v>1</v>
      </c>
      <c r="T1025" s="837">
        <v>0.5</v>
      </c>
      <c r="U1025" s="839">
        <v>1</v>
      </c>
    </row>
    <row r="1026" spans="1:21" ht="14.45" customHeight="1" x14ac:dyDescent="0.2">
      <c r="A1026" s="832">
        <v>25</v>
      </c>
      <c r="B1026" s="833" t="s">
        <v>1448</v>
      </c>
      <c r="C1026" s="833" t="s">
        <v>1457</v>
      </c>
      <c r="D1026" s="834" t="s">
        <v>2304</v>
      </c>
      <c r="E1026" s="835" t="s">
        <v>1491</v>
      </c>
      <c r="F1026" s="833" t="s">
        <v>1449</v>
      </c>
      <c r="G1026" s="833" t="s">
        <v>1628</v>
      </c>
      <c r="H1026" s="833" t="s">
        <v>574</v>
      </c>
      <c r="I1026" s="833" t="s">
        <v>2137</v>
      </c>
      <c r="J1026" s="833" t="s">
        <v>1729</v>
      </c>
      <c r="K1026" s="833" t="s">
        <v>2138</v>
      </c>
      <c r="L1026" s="836">
        <v>66.63</v>
      </c>
      <c r="M1026" s="836">
        <v>199.89</v>
      </c>
      <c r="N1026" s="833">
        <v>3</v>
      </c>
      <c r="O1026" s="837">
        <v>1.5</v>
      </c>
      <c r="P1026" s="836">
        <v>133.26</v>
      </c>
      <c r="Q1026" s="838">
        <v>0.66666666666666663</v>
      </c>
      <c r="R1026" s="833">
        <v>2</v>
      </c>
      <c r="S1026" s="838">
        <v>0.66666666666666663</v>
      </c>
      <c r="T1026" s="837">
        <v>1</v>
      </c>
      <c r="U1026" s="839">
        <v>0.66666666666666663</v>
      </c>
    </row>
    <row r="1027" spans="1:21" ht="14.45" customHeight="1" x14ac:dyDescent="0.2">
      <c r="A1027" s="832">
        <v>25</v>
      </c>
      <c r="B1027" s="833" t="s">
        <v>1448</v>
      </c>
      <c r="C1027" s="833" t="s">
        <v>1457</v>
      </c>
      <c r="D1027" s="834" t="s">
        <v>2304</v>
      </c>
      <c r="E1027" s="835" t="s">
        <v>1491</v>
      </c>
      <c r="F1027" s="833" t="s">
        <v>1449</v>
      </c>
      <c r="G1027" s="833" t="s">
        <v>1628</v>
      </c>
      <c r="H1027" s="833" t="s">
        <v>574</v>
      </c>
      <c r="I1027" s="833" t="s">
        <v>1629</v>
      </c>
      <c r="J1027" s="833" t="s">
        <v>949</v>
      </c>
      <c r="K1027" s="833" t="s">
        <v>1630</v>
      </c>
      <c r="L1027" s="836">
        <v>50.32</v>
      </c>
      <c r="M1027" s="836">
        <v>201.28</v>
      </c>
      <c r="N1027" s="833">
        <v>4</v>
      </c>
      <c r="O1027" s="837">
        <v>3</v>
      </c>
      <c r="P1027" s="836">
        <v>150.96</v>
      </c>
      <c r="Q1027" s="838">
        <v>0.75</v>
      </c>
      <c r="R1027" s="833">
        <v>3</v>
      </c>
      <c r="S1027" s="838">
        <v>0.75</v>
      </c>
      <c r="T1027" s="837">
        <v>2.5</v>
      </c>
      <c r="U1027" s="839">
        <v>0.83333333333333337</v>
      </c>
    </row>
    <row r="1028" spans="1:21" ht="14.45" customHeight="1" x14ac:dyDescent="0.2">
      <c r="A1028" s="832">
        <v>25</v>
      </c>
      <c r="B1028" s="833" t="s">
        <v>1448</v>
      </c>
      <c r="C1028" s="833" t="s">
        <v>1457</v>
      </c>
      <c r="D1028" s="834" t="s">
        <v>2304</v>
      </c>
      <c r="E1028" s="835" t="s">
        <v>1491</v>
      </c>
      <c r="F1028" s="833" t="s">
        <v>1449</v>
      </c>
      <c r="G1028" s="833" t="s">
        <v>1502</v>
      </c>
      <c r="H1028" s="833" t="s">
        <v>611</v>
      </c>
      <c r="I1028" s="833" t="s">
        <v>1298</v>
      </c>
      <c r="J1028" s="833" t="s">
        <v>1016</v>
      </c>
      <c r="K1028" s="833" t="s">
        <v>1299</v>
      </c>
      <c r="L1028" s="836">
        <v>154.36000000000001</v>
      </c>
      <c r="M1028" s="836">
        <v>5402.6000000000022</v>
      </c>
      <c r="N1028" s="833">
        <v>35</v>
      </c>
      <c r="O1028" s="837">
        <v>28.5</v>
      </c>
      <c r="P1028" s="836">
        <v>3241.5600000000018</v>
      </c>
      <c r="Q1028" s="838">
        <v>0.60000000000000009</v>
      </c>
      <c r="R1028" s="833">
        <v>21</v>
      </c>
      <c r="S1028" s="838">
        <v>0.6</v>
      </c>
      <c r="T1028" s="837">
        <v>17.5</v>
      </c>
      <c r="U1028" s="839">
        <v>0.61403508771929827</v>
      </c>
    </row>
    <row r="1029" spans="1:21" ht="14.45" customHeight="1" x14ac:dyDescent="0.2">
      <c r="A1029" s="832">
        <v>25</v>
      </c>
      <c r="B1029" s="833" t="s">
        <v>1448</v>
      </c>
      <c r="C1029" s="833" t="s">
        <v>1457</v>
      </c>
      <c r="D1029" s="834" t="s">
        <v>2304</v>
      </c>
      <c r="E1029" s="835" t="s">
        <v>1491</v>
      </c>
      <c r="F1029" s="833" t="s">
        <v>1449</v>
      </c>
      <c r="G1029" s="833" t="s">
        <v>1502</v>
      </c>
      <c r="H1029" s="833" t="s">
        <v>611</v>
      </c>
      <c r="I1029" s="833" t="s">
        <v>1442</v>
      </c>
      <c r="J1029" s="833" t="s">
        <v>1443</v>
      </c>
      <c r="K1029" s="833" t="s">
        <v>1444</v>
      </c>
      <c r="L1029" s="836">
        <v>149.52000000000001</v>
      </c>
      <c r="M1029" s="836">
        <v>149.52000000000001</v>
      </c>
      <c r="N1029" s="833">
        <v>1</v>
      </c>
      <c r="O1029" s="837">
        <v>1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5" customHeight="1" x14ac:dyDescent="0.2">
      <c r="A1030" s="832">
        <v>25</v>
      </c>
      <c r="B1030" s="833" t="s">
        <v>1448</v>
      </c>
      <c r="C1030" s="833" t="s">
        <v>1457</v>
      </c>
      <c r="D1030" s="834" t="s">
        <v>2304</v>
      </c>
      <c r="E1030" s="835" t="s">
        <v>1491</v>
      </c>
      <c r="F1030" s="833" t="s">
        <v>1449</v>
      </c>
      <c r="G1030" s="833" t="s">
        <v>1502</v>
      </c>
      <c r="H1030" s="833" t="s">
        <v>611</v>
      </c>
      <c r="I1030" s="833" t="s">
        <v>1794</v>
      </c>
      <c r="J1030" s="833" t="s">
        <v>1150</v>
      </c>
      <c r="K1030" s="833" t="s">
        <v>1795</v>
      </c>
      <c r="L1030" s="836">
        <v>80.28</v>
      </c>
      <c r="M1030" s="836">
        <v>80.28</v>
      </c>
      <c r="N1030" s="833">
        <v>1</v>
      </c>
      <c r="O1030" s="837">
        <v>1</v>
      </c>
      <c r="P1030" s="836">
        <v>80.28</v>
      </c>
      <c r="Q1030" s="838">
        <v>1</v>
      </c>
      <c r="R1030" s="833">
        <v>1</v>
      </c>
      <c r="S1030" s="838">
        <v>1</v>
      </c>
      <c r="T1030" s="837">
        <v>1</v>
      </c>
      <c r="U1030" s="839">
        <v>1</v>
      </c>
    </row>
    <row r="1031" spans="1:21" ht="14.45" customHeight="1" x14ac:dyDescent="0.2">
      <c r="A1031" s="832">
        <v>25</v>
      </c>
      <c r="B1031" s="833" t="s">
        <v>1448</v>
      </c>
      <c r="C1031" s="833" t="s">
        <v>1457</v>
      </c>
      <c r="D1031" s="834" t="s">
        <v>2304</v>
      </c>
      <c r="E1031" s="835" t="s">
        <v>1491</v>
      </c>
      <c r="F1031" s="833" t="s">
        <v>1449</v>
      </c>
      <c r="G1031" s="833" t="s">
        <v>1502</v>
      </c>
      <c r="H1031" s="833" t="s">
        <v>574</v>
      </c>
      <c r="I1031" s="833" t="s">
        <v>1834</v>
      </c>
      <c r="J1031" s="833" t="s">
        <v>1835</v>
      </c>
      <c r="K1031" s="833" t="s">
        <v>1836</v>
      </c>
      <c r="L1031" s="836">
        <v>75.73</v>
      </c>
      <c r="M1031" s="836">
        <v>151.46</v>
      </c>
      <c r="N1031" s="833">
        <v>2</v>
      </c>
      <c r="O1031" s="837">
        <v>2</v>
      </c>
      <c r="P1031" s="836"/>
      <c r="Q1031" s="838">
        <v>0</v>
      </c>
      <c r="R1031" s="833"/>
      <c r="S1031" s="838">
        <v>0</v>
      </c>
      <c r="T1031" s="837"/>
      <c r="U1031" s="839">
        <v>0</v>
      </c>
    </row>
    <row r="1032" spans="1:21" ht="14.45" customHeight="1" x14ac:dyDescent="0.2">
      <c r="A1032" s="832">
        <v>25</v>
      </c>
      <c r="B1032" s="833" t="s">
        <v>1448</v>
      </c>
      <c r="C1032" s="833" t="s">
        <v>1457</v>
      </c>
      <c r="D1032" s="834" t="s">
        <v>2304</v>
      </c>
      <c r="E1032" s="835" t="s">
        <v>1491</v>
      </c>
      <c r="F1032" s="833" t="s">
        <v>1449</v>
      </c>
      <c r="G1032" s="833" t="s">
        <v>1502</v>
      </c>
      <c r="H1032" s="833" t="s">
        <v>574</v>
      </c>
      <c r="I1032" s="833" t="s">
        <v>1796</v>
      </c>
      <c r="J1032" s="833" t="s">
        <v>1016</v>
      </c>
      <c r="K1032" s="833" t="s">
        <v>1299</v>
      </c>
      <c r="L1032" s="836">
        <v>154.36000000000001</v>
      </c>
      <c r="M1032" s="836">
        <v>154.36000000000001</v>
      </c>
      <c r="N1032" s="833">
        <v>1</v>
      </c>
      <c r="O1032" s="837">
        <v>0.5</v>
      </c>
      <c r="P1032" s="836"/>
      <c r="Q1032" s="838">
        <v>0</v>
      </c>
      <c r="R1032" s="833"/>
      <c r="S1032" s="838">
        <v>0</v>
      </c>
      <c r="T1032" s="837"/>
      <c r="U1032" s="839">
        <v>0</v>
      </c>
    </row>
    <row r="1033" spans="1:21" ht="14.45" customHeight="1" x14ac:dyDescent="0.2">
      <c r="A1033" s="832">
        <v>25</v>
      </c>
      <c r="B1033" s="833" t="s">
        <v>1448</v>
      </c>
      <c r="C1033" s="833" t="s">
        <v>1457</v>
      </c>
      <c r="D1033" s="834" t="s">
        <v>2304</v>
      </c>
      <c r="E1033" s="835" t="s">
        <v>1491</v>
      </c>
      <c r="F1033" s="833" t="s">
        <v>1449</v>
      </c>
      <c r="G1033" s="833" t="s">
        <v>1502</v>
      </c>
      <c r="H1033" s="833" t="s">
        <v>574</v>
      </c>
      <c r="I1033" s="833" t="s">
        <v>1837</v>
      </c>
      <c r="J1033" s="833" t="s">
        <v>1016</v>
      </c>
      <c r="K1033" s="833" t="s">
        <v>1838</v>
      </c>
      <c r="L1033" s="836">
        <v>225.06</v>
      </c>
      <c r="M1033" s="836">
        <v>225.06</v>
      </c>
      <c r="N1033" s="833">
        <v>1</v>
      </c>
      <c r="O1033" s="837">
        <v>0.5</v>
      </c>
      <c r="P1033" s="836">
        <v>225.06</v>
      </c>
      <c r="Q1033" s="838">
        <v>1</v>
      </c>
      <c r="R1033" s="833">
        <v>1</v>
      </c>
      <c r="S1033" s="838">
        <v>1</v>
      </c>
      <c r="T1033" s="837">
        <v>0.5</v>
      </c>
      <c r="U1033" s="839">
        <v>1</v>
      </c>
    </row>
    <row r="1034" spans="1:21" ht="14.45" customHeight="1" x14ac:dyDescent="0.2">
      <c r="A1034" s="832">
        <v>25</v>
      </c>
      <c r="B1034" s="833" t="s">
        <v>1448</v>
      </c>
      <c r="C1034" s="833" t="s">
        <v>1457</v>
      </c>
      <c r="D1034" s="834" t="s">
        <v>2304</v>
      </c>
      <c r="E1034" s="835" t="s">
        <v>1491</v>
      </c>
      <c r="F1034" s="833" t="s">
        <v>1449</v>
      </c>
      <c r="G1034" s="833" t="s">
        <v>1502</v>
      </c>
      <c r="H1034" s="833" t="s">
        <v>574</v>
      </c>
      <c r="I1034" s="833" t="s">
        <v>2262</v>
      </c>
      <c r="J1034" s="833" t="s">
        <v>1815</v>
      </c>
      <c r="K1034" s="833" t="s">
        <v>2263</v>
      </c>
      <c r="L1034" s="836">
        <v>154.36000000000001</v>
      </c>
      <c r="M1034" s="836">
        <v>154.36000000000001</v>
      </c>
      <c r="N1034" s="833">
        <v>1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25</v>
      </c>
      <c r="B1035" s="833" t="s">
        <v>1448</v>
      </c>
      <c r="C1035" s="833" t="s">
        <v>1457</v>
      </c>
      <c r="D1035" s="834" t="s">
        <v>2304</v>
      </c>
      <c r="E1035" s="835" t="s">
        <v>1479</v>
      </c>
      <c r="F1035" s="833" t="s">
        <v>1449</v>
      </c>
      <c r="G1035" s="833" t="s">
        <v>1536</v>
      </c>
      <c r="H1035" s="833" t="s">
        <v>574</v>
      </c>
      <c r="I1035" s="833" t="s">
        <v>1537</v>
      </c>
      <c r="J1035" s="833" t="s">
        <v>1538</v>
      </c>
      <c r="K1035" s="833" t="s">
        <v>1539</v>
      </c>
      <c r="L1035" s="836">
        <v>0</v>
      </c>
      <c r="M1035" s="836">
        <v>0</v>
      </c>
      <c r="N1035" s="833">
        <v>1</v>
      </c>
      <c r="O1035" s="837">
        <v>0.5</v>
      </c>
      <c r="P1035" s="836">
        <v>0</v>
      </c>
      <c r="Q1035" s="838"/>
      <c r="R1035" s="833">
        <v>1</v>
      </c>
      <c r="S1035" s="838">
        <v>1</v>
      </c>
      <c r="T1035" s="837">
        <v>0.5</v>
      </c>
      <c r="U1035" s="839">
        <v>1</v>
      </c>
    </row>
    <row r="1036" spans="1:21" ht="14.45" customHeight="1" x14ac:dyDescent="0.2">
      <c r="A1036" s="832">
        <v>25</v>
      </c>
      <c r="B1036" s="833" t="s">
        <v>1448</v>
      </c>
      <c r="C1036" s="833" t="s">
        <v>1457</v>
      </c>
      <c r="D1036" s="834" t="s">
        <v>2304</v>
      </c>
      <c r="E1036" s="835" t="s">
        <v>1479</v>
      </c>
      <c r="F1036" s="833" t="s">
        <v>1449</v>
      </c>
      <c r="G1036" s="833" t="s">
        <v>1503</v>
      </c>
      <c r="H1036" s="833" t="s">
        <v>574</v>
      </c>
      <c r="I1036" s="833" t="s">
        <v>1504</v>
      </c>
      <c r="J1036" s="833" t="s">
        <v>1505</v>
      </c>
      <c r="K1036" s="833" t="s">
        <v>1506</v>
      </c>
      <c r="L1036" s="836">
        <v>132.97999999999999</v>
      </c>
      <c r="M1036" s="836">
        <v>531.91999999999996</v>
      </c>
      <c r="N1036" s="833">
        <v>4</v>
      </c>
      <c r="O1036" s="837">
        <v>3.5</v>
      </c>
      <c r="P1036" s="836">
        <v>265.95999999999998</v>
      </c>
      <c r="Q1036" s="838">
        <v>0.5</v>
      </c>
      <c r="R1036" s="833">
        <v>2</v>
      </c>
      <c r="S1036" s="838">
        <v>0.5</v>
      </c>
      <c r="T1036" s="837">
        <v>1.5</v>
      </c>
      <c r="U1036" s="839">
        <v>0.42857142857142855</v>
      </c>
    </row>
    <row r="1037" spans="1:21" ht="14.45" customHeight="1" x14ac:dyDescent="0.2">
      <c r="A1037" s="832">
        <v>25</v>
      </c>
      <c r="B1037" s="833" t="s">
        <v>1448</v>
      </c>
      <c r="C1037" s="833" t="s">
        <v>1457</v>
      </c>
      <c r="D1037" s="834" t="s">
        <v>2304</v>
      </c>
      <c r="E1037" s="835" t="s">
        <v>1479</v>
      </c>
      <c r="F1037" s="833" t="s">
        <v>1449</v>
      </c>
      <c r="G1037" s="833" t="s">
        <v>2264</v>
      </c>
      <c r="H1037" s="833" t="s">
        <v>574</v>
      </c>
      <c r="I1037" s="833" t="s">
        <v>2265</v>
      </c>
      <c r="J1037" s="833" t="s">
        <v>906</v>
      </c>
      <c r="K1037" s="833" t="s">
        <v>907</v>
      </c>
      <c r="L1037" s="836">
        <v>23.49</v>
      </c>
      <c r="M1037" s="836">
        <v>23.49</v>
      </c>
      <c r="N1037" s="833">
        <v>1</v>
      </c>
      <c r="O1037" s="837">
        <v>0.5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5" customHeight="1" x14ac:dyDescent="0.2">
      <c r="A1038" s="832">
        <v>25</v>
      </c>
      <c r="B1038" s="833" t="s">
        <v>1448</v>
      </c>
      <c r="C1038" s="833" t="s">
        <v>1457</v>
      </c>
      <c r="D1038" s="834" t="s">
        <v>2304</v>
      </c>
      <c r="E1038" s="835" t="s">
        <v>1479</v>
      </c>
      <c r="F1038" s="833" t="s">
        <v>1449</v>
      </c>
      <c r="G1038" s="833" t="s">
        <v>1586</v>
      </c>
      <c r="H1038" s="833" t="s">
        <v>574</v>
      </c>
      <c r="I1038" s="833" t="s">
        <v>1591</v>
      </c>
      <c r="J1038" s="833" t="s">
        <v>644</v>
      </c>
      <c r="K1038" s="833" t="s">
        <v>1592</v>
      </c>
      <c r="L1038" s="836">
        <v>17.62</v>
      </c>
      <c r="M1038" s="836">
        <v>158.58000000000001</v>
      </c>
      <c r="N1038" s="833">
        <v>9</v>
      </c>
      <c r="O1038" s="837">
        <v>8</v>
      </c>
      <c r="P1038" s="836">
        <v>70.48</v>
      </c>
      <c r="Q1038" s="838">
        <v>0.44444444444444442</v>
      </c>
      <c r="R1038" s="833">
        <v>4</v>
      </c>
      <c r="S1038" s="838">
        <v>0.44444444444444442</v>
      </c>
      <c r="T1038" s="837">
        <v>3.5</v>
      </c>
      <c r="U1038" s="839">
        <v>0.4375</v>
      </c>
    </row>
    <row r="1039" spans="1:21" ht="14.45" customHeight="1" x14ac:dyDescent="0.2">
      <c r="A1039" s="832">
        <v>25</v>
      </c>
      <c r="B1039" s="833" t="s">
        <v>1448</v>
      </c>
      <c r="C1039" s="833" t="s">
        <v>1457</v>
      </c>
      <c r="D1039" s="834" t="s">
        <v>2304</v>
      </c>
      <c r="E1039" s="835" t="s">
        <v>1479</v>
      </c>
      <c r="F1039" s="833" t="s">
        <v>1449</v>
      </c>
      <c r="G1039" s="833" t="s">
        <v>1586</v>
      </c>
      <c r="H1039" s="833" t="s">
        <v>574</v>
      </c>
      <c r="I1039" s="833" t="s">
        <v>1832</v>
      </c>
      <c r="J1039" s="833" t="s">
        <v>644</v>
      </c>
      <c r="K1039" s="833" t="s">
        <v>1833</v>
      </c>
      <c r="L1039" s="836">
        <v>17.62</v>
      </c>
      <c r="M1039" s="836">
        <v>35.24</v>
      </c>
      <c r="N1039" s="833">
        <v>2</v>
      </c>
      <c r="O1039" s="837">
        <v>2</v>
      </c>
      <c r="P1039" s="836">
        <v>35.24</v>
      </c>
      <c r="Q1039" s="838">
        <v>1</v>
      </c>
      <c r="R1039" s="833">
        <v>2</v>
      </c>
      <c r="S1039" s="838">
        <v>1</v>
      </c>
      <c r="T1039" s="837">
        <v>2</v>
      </c>
      <c r="U1039" s="839">
        <v>1</v>
      </c>
    </row>
    <row r="1040" spans="1:21" ht="14.45" customHeight="1" x14ac:dyDescent="0.2">
      <c r="A1040" s="832">
        <v>25</v>
      </c>
      <c r="B1040" s="833" t="s">
        <v>1448</v>
      </c>
      <c r="C1040" s="833" t="s">
        <v>1457</v>
      </c>
      <c r="D1040" s="834" t="s">
        <v>2304</v>
      </c>
      <c r="E1040" s="835" t="s">
        <v>1479</v>
      </c>
      <c r="F1040" s="833" t="s">
        <v>1449</v>
      </c>
      <c r="G1040" s="833" t="s">
        <v>1502</v>
      </c>
      <c r="H1040" s="833" t="s">
        <v>611</v>
      </c>
      <c r="I1040" s="833" t="s">
        <v>1298</v>
      </c>
      <c r="J1040" s="833" t="s">
        <v>1016</v>
      </c>
      <c r="K1040" s="833" t="s">
        <v>1299</v>
      </c>
      <c r="L1040" s="836">
        <v>154.36000000000001</v>
      </c>
      <c r="M1040" s="836">
        <v>4630.800000000002</v>
      </c>
      <c r="N1040" s="833">
        <v>30</v>
      </c>
      <c r="O1040" s="837">
        <v>29</v>
      </c>
      <c r="P1040" s="836">
        <v>1852.3200000000006</v>
      </c>
      <c r="Q1040" s="838">
        <v>0.39999999999999997</v>
      </c>
      <c r="R1040" s="833">
        <v>12</v>
      </c>
      <c r="S1040" s="838">
        <v>0.4</v>
      </c>
      <c r="T1040" s="837">
        <v>12</v>
      </c>
      <c r="U1040" s="839">
        <v>0.41379310344827586</v>
      </c>
    </row>
    <row r="1041" spans="1:21" ht="14.45" customHeight="1" x14ac:dyDescent="0.2">
      <c r="A1041" s="832">
        <v>25</v>
      </c>
      <c r="B1041" s="833" t="s">
        <v>1448</v>
      </c>
      <c r="C1041" s="833" t="s">
        <v>1457</v>
      </c>
      <c r="D1041" s="834" t="s">
        <v>2304</v>
      </c>
      <c r="E1041" s="835" t="s">
        <v>1479</v>
      </c>
      <c r="F1041" s="833" t="s">
        <v>1449</v>
      </c>
      <c r="G1041" s="833" t="s">
        <v>1631</v>
      </c>
      <c r="H1041" s="833" t="s">
        <v>574</v>
      </c>
      <c r="I1041" s="833" t="s">
        <v>1632</v>
      </c>
      <c r="J1041" s="833" t="s">
        <v>822</v>
      </c>
      <c r="K1041" s="833" t="s">
        <v>823</v>
      </c>
      <c r="L1041" s="836">
        <v>107.27</v>
      </c>
      <c r="M1041" s="836">
        <v>214.54</v>
      </c>
      <c r="N1041" s="833">
        <v>2</v>
      </c>
      <c r="O1041" s="837">
        <v>0.5</v>
      </c>
      <c r="P1041" s="836">
        <v>214.54</v>
      </c>
      <c r="Q1041" s="838">
        <v>1</v>
      </c>
      <c r="R1041" s="833">
        <v>2</v>
      </c>
      <c r="S1041" s="838">
        <v>1</v>
      </c>
      <c r="T1041" s="837">
        <v>0.5</v>
      </c>
      <c r="U1041" s="839">
        <v>1</v>
      </c>
    </row>
    <row r="1042" spans="1:21" ht="14.45" customHeight="1" x14ac:dyDescent="0.2">
      <c r="A1042" s="832">
        <v>25</v>
      </c>
      <c r="B1042" s="833" t="s">
        <v>1448</v>
      </c>
      <c r="C1042" s="833" t="s">
        <v>1457</v>
      </c>
      <c r="D1042" s="834" t="s">
        <v>2304</v>
      </c>
      <c r="E1042" s="835" t="s">
        <v>1477</v>
      </c>
      <c r="F1042" s="833" t="s">
        <v>1449</v>
      </c>
      <c r="G1042" s="833" t="s">
        <v>1503</v>
      </c>
      <c r="H1042" s="833" t="s">
        <v>574</v>
      </c>
      <c r="I1042" s="833" t="s">
        <v>1504</v>
      </c>
      <c r="J1042" s="833" t="s">
        <v>1505</v>
      </c>
      <c r="K1042" s="833" t="s">
        <v>1506</v>
      </c>
      <c r="L1042" s="836">
        <v>132.97999999999999</v>
      </c>
      <c r="M1042" s="836">
        <v>398.93999999999994</v>
      </c>
      <c r="N1042" s="833">
        <v>3</v>
      </c>
      <c r="O1042" s="837">
        <v>2</v>
      </c>
      <c r="P1042" s="836">
        <v>398.93999999999994</v>
      </c>
      <c r="Q1042" s="838">
        <v>1</v>
      </c>
      <c r="R1042" s="833">
        <v>3</v>
      </c>
      <c r="S1042" s="838">
        <v>1</v>
      </c>
      <c r="T1042" s="837">
        <v>2</v>
      </c>
      <c r="U1042" s="839">
        <v>1</v>
      </c>
    </row>
    <row r="1043" spans="1:21" ht="14.45" customHeight="1" x14ac:dyDescent="0.2">
      <c r="A1043" s="832">
        <v>25</v>
      </c>
      <c r="B1043" s="833" t="s">
        <v>1448</v>
      </c>
      <c r="C1043" s="833" t="s">
        <v>1457</v>
      </c>
      <c r="D1043" s="834" t="s">
        <v>2304</v>
      </c>
      <c r="E1043" s="835" t="s">
        <v>1477</v>
      </c>
      <c r="F1043" s="833" t="s">
        <v>1449</v>
      </c>
      <c r="G1043" s="833" t="s">
        <v>1586</v>
      </c>
      <c r="H1043" s="833" t="s">
        <v>574</v>
      </c>
      <c r="I1043" s="833" t="s">
        <v>1589</v>
      </c>
      <c r="J1043" s="833" t="s">
        <v>644</v>
      </c>
      <c r="K1043" s="833" t="s">
        <v>1590</v>
      </c>
      <c r="L1043" s="836">
        <v>35.25</v>
      </c>
      <c r="M1043" s="836">
        <v>70.5</v>
      </c>
      <c r="N1043" s="833">
        <v>2</v>
      </c>
      <c r="O1043" s="837">
        <v>1</v>
      </c>
      <c r="P1043" s="836">
        <v>35.25</v>
      </c>
      <c r="Q1043" s="838">
        <v>0.5</v>
      </c>
      <c r="R1043" s="833">
        <v>1</v>
      </c>
      <c r="S1043" s="838">
        <v>0.5</v>
      </c>
      <c r="T1043" s="837">
        <v>0.5</v>
      </c>
      <c r="U1043" s="839">
        <v>0.5</v>
      </c>
    </row>
    <row r="1044" spans="1:21" ht="14.45" customHeight="1" x14ac:dyDescent="0.2">
      <c r="A1044" s="832">
        <v>25</v>
      </c>
      <c r="B1044" s="833" t="s">
        <v>1448</v>
      </c>
      <c r="C1044" s="833" t="s">
        <v>1457</v>
      </c>
      <c r="D1044" s="834" t="s">
        <v>2304</v>
      </c>
      <c r="E1044" s="835" t="s">
        <v>1477</v>
      </c>
      <c r="F1044" s="833" t="s">
        <v>1449</v>
      </c>
      <c r="G1044" s="833" t="s">
        <v>1586</v>
      </c>
      <c r="H1044" s="833" t="s">
        <v>574</v>
      </c>
      <c r="I1044" s="833" t="s">
        <v>1591</v>
      </c>
      <c r="J1044" s="833" t="s">
        <v>644</v>
      </c>
      <c r="K1044" s="833" t="s">
        <v>1592</v>
      </c>
      <c r="L1044" s="836">
        <v>17.62</v>
      </c>
      <c r="M1044" s="836">
        <v>35.24</v>
      </c>
      <c r="N1044" s="833">
        <v>2</v>
      </c>
      <c r="O1044" s="837">
        <v>1.5</v>
      </c>
      <c r="P1044" s="836">
        <v>35.24</v>
      </c>
      <c r="Q1044" s="838">
        <v>1</v>
      </c>
      <c r="R1044" s="833">
        <v>2</v>
      </c>
      <c r="S1044" s="838">
        <v>1</v>
      </c>
      <c r="T1044" s="837">
        <v>1.5</v>
      </c>
      <c r="U1044" s="839">
        <v>1</v>
      </c>
    </row>
    <row r="1045" spans="1:21" ht="14.45" customHeight="1" x14ac:dyDescent="0.2">
      <c r="A1045" s="832">
        <v>25</v>
      </c>
      <c r="B1045" s="833" t="s">
        <v>1448</v>
      </c>
      <c r="C1045" s="833" t="s">
        <v>1457</v>
      </c>
      <c r="D1045" s="834" t="s">
        <v>2304</v>
      </c>
      <c r="E1045" s="835" t="s">
        <v>1477</v>
      </c>
      <c r="F1045" s="833" t="s">
        <v>1449</v>
      </c>
      <c r="G1045" s="833" t="s">
        <v>1502</v>
      </c>
      <c r="H1045" s="833" t="s">
        <v>611</v>
      </c>
      <c r="I1045" s="833" t="s">
        <v>1298</v>
      </c>
      <c r="J1045" s="833" t="s">
        <v>1016</v>
      </c>
      <c r="K1045" s="833" t="s">
        <v>1299</v>
      </c>
      <c r="L1045" s="836">
        <v>154.36000000000001</v>
      </c>
      <c r="M1045" s="836">
        <v>2778.4800000000005</v>
      </c>
      <c r="N1045" s="833">
        <v>18</v>
      </c>
      <c r="O1045" s="837">
        <v>15</v>
      </c>
      <c r="P1045" s="836">
        <v>1543.6000000000004</v>
      </c>
      <c r="Q1045" s="838">
        <v>0.55555555555555558</v>
      </c>
      <c r="R1045" s="833">
        <v>10</v>
      </c>
      <c r="S1045" s="838">
        <v>0.55555555555555558</v>
      </c>
      <c r="T1045" s="837">
        <v>8.5</v>
      </c>
      <c r="U1045" s="839">
        <v>0.56666666666666665</v>
      </c>
    </row>
    <row r="1046" spans="1:21" ht="14.45" customHeight="1" x14ac:dyDescent="0.2">
      <c r="A1046" s="832">
        <v>25</v>
      </c>
      <c r="B1046" s="833" t="s">
        <v>1448</v>
      </c>
      <c r="C1046" s="833" t="s">
        <v>1457</v>
      </c>
      <c r="D1046" s="834" t="s">
        <v>2304</v>
      </c>
      <c r="E1046" s="835" t="s">
        <v>1477</v>
      </c>
      <c r="F1046" s="833" t="s">
        <v>1449</v>
      </c>
      <c r="G1046" s="833" t="s">
        <v>1860</v>
      </c>
      <c r="H1046" s="833" t="s">
        <v>574</v>
      </c>
      <c r="I1046" s="833" t="s">
        <v>1861</v>
      </c>
      <c r="J1046" s="833" t="s">
        <v>1862</v>
      </c>
      <c r="K1046" s="833" t="s">
        <v>1863</v>
      </c>
      <c r="L1046" s="836">
        <v>0</v>
      </c>
      <c r="M1046" s="836">
        <v>0</v>
      </c>
      <c r="N1046" s="833">
        <v>1</v>
      </c>
      <c r="O1046" s="837">
        <v>0.5</v>
      </c>
      <c r="P1046" s="836">
        <v>0</v>
      </c>
      <c r="Q1046" s="838"/>
      <c r="R1046" s="833">
        <v>1</v>
      </c>
      <c r="S1046" s="838">
        <v>1</v>
      </c>
      <c r="T1046" s="837">
        <v>0.5</v>
      </c>
      <c r="U1046" s="839">
        <v>1</v>
      </c>
    </row>
    <row r="1047" spans="1:21" ht="14.45" customHeight="1" x14ac:dyDescent="0.2">
      <c r="A1047" s="832">
        <v>25</v>
      </c>
      <c r="B1047" s="833" t="s">
        <v>1448</v>
      </c>
      <c r="C1047" s="833" t="s">
        <v>1457</v>
      </c>
      <c r="D1047" s="834" t="s">
        <v>2304</v>
      </c>
      <c r="E1047" s="835" t="s">
        <v>1496</v>
      </c>
      <c r="F1047" s="833" t="s">
        <v>1449</v>
      </c>
      <c r="G1047" s="833" t="s">
        <v>1511</v>
      </c>
      <c r="H1047" s="833" t="s">
        <v>611</v>
      </c>
      <c r="I1047" s="833" t="s">
        <v>1304</v>
      </c>
      <c r="J1047" s="833" t="s">
        <v>1305</v>
      </c>
      <c r="K1047" s="833" t="s">
        <v>659</v>
      </c>
      <c r="L1047" s="836">
        <v>96.04</v>
      </c>
      <c r="M1047" s="836">
        <v>96.04</v>
      </c>
      <c r="N1047" s="833">
        <v>1</v>
      </c>
      <c r="O1047" s="837">
        <v>1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25</v>
      </c>
      <c r="B1048" s="833" t="s">
        <v>1448</v>
      </c>
      <c r="C1048" s="833" t="s">
        <v>1457</v>
      </c>
      <c r="D1048" s="834" t="s">
        <v>2304</v>
      </c>
      <c r="E1048" s="835" t="s">
        <v>1496</v>
      </c>
      <c r="F1048" s="833" t="s">
        <v>1449</v>
      </c>
      <c r="G1048" s="833" t="s">
        <v>1503</v>
      </c>
      <c r="H1048" s="833" t="s">
        <v>574</v>
      </c>
      <c r="I1048" s="833" t="s">
        <v>1504</v>
      </c>
      <c r="J1048" s="833" t="s">
        <v>1505</v>
      </c>
      <c r="K1048" s="833" t="s">
        <v>1506</v>
      </c>
      <c r="L1048" s="836">
        <v>132.97999999999999</v>
      </c>
      <c r="M1048" s="836">
        <v>132.97999999999999</v>
      </c>
      <c r="N1048" s="833">
        <v>1</v>
      </c>
      <c r="O1048" s="837">
        <v>1</v>
      </c>
      <c r="P1048" s="836"/>
      <c r="Q1048" s="838">
        <v>0</v>
      </c>
      <c r="R1048" s="833"/>
      <c r="S1048" s="838">
        <v>0</v>
      </c>
      <c r="T1048" s="837"/>
      <c r="U1048" s="839">
        <v>0</v>
      </c>
    </row>
    <row r="1049" spans="1:21" ht="14.45" customHeight="1" x14ac:dyDescent="0.2">
      <c r="A1049" s="832">
        <v>25</v>
      </c>
      <c r="B1049" s="833" t="s">
        <v>1448</v>
      </c>
      <c r="C1049" s="833" t="s">
        <v>1457</v>
      </c>
      <c r="D1049" s="834" t="s">
        <v>2304</v>
      </c>
      <c r="E1049" s="835" t="s">
        <v>1496</v>
      </c>
      <c r="F1049" s="833" t="s">
        <v>1449</v>
      </c>
      <c r="G1049" s="833" t="s">
        <v>1503</v>
      </c>
      <c r="H1049" s="833" t="s">
        <v>574</v>
      </c>
      <c r="I1049" s="833" t="s">
        <v>2011</v>
      </c>
      <c r="J1049" s="833" t="s">
        <v>1505</v>
      </c>
      <c r="K1049" s="833" t="s">
        <v>2012</v>
      </c>
      <c r="L1049" s="836">
        <v>77.52</v>
      </c>
      <c r="M1049" s="836">
        <v>77.52</v>
      </c>
      <c r="N1049" s="833">
        <v>1</v>
      </c>
      <c r="O1049" s="837">
        <v>1</v>
      </c>
      <c r="P1049" s="836">
        <v>77.52</v>
      </c>
      <c r="Q1049" s="838">
        <v>1</v>
      </c>
      <c r="R1049" s="833">
        <v>1</v>
      </c>
      <c r="S1049" s="838">
        <v>1</v>
      </c>
      <c r="T1049" s="837">
        <v>1</v>
      </c>
      <c r="U1049" s="839">
        <v>1</v>
      </c>
    </row>
    <row r="1050" spans="1:21" ht="14.45" customHeight="1" x14ac:dyDescent="0.2">
      <c r="A1050" s="832">
        <v>25</v>
      </c>
      <c r="B1050" s="833" t="s">
        <v>1448</v>
      </c>
      <c r="C1050" s="833" t="s">
        <v>1457</v>
      </c>
      <c r="D1050" s="834" t="s">
        <v>2304</v>
      </c>
      <c r="E1050" s="835" t="s">
        <v>1496</v>
      </c>
      <c r="F1050" s="833" t="s">
        <v>1449</v>
      </c>
      <c r="G1050" s="833" t="s">
        <v>1827</v>
      </c>
      <c r="H1050" s="833" t="s">
        <v>574</v>
      </c>
      <c r="I1050" s="833" t="s">
        <v>1828</v>
      </c>
      <c r="J1050" s="833" t="s">
        <v>1074</v>
      </c>
      <c r="K1050" s="833" t="s">
        <v>1829</v>
      </c>
      <c r="L1050" s="836">
        <v>61.97</v>
      </c>
      <c r="M1050" s="836">
        <v>61.97</v>
      </c>
      <c r="N1050" s="833">
        <v>1</v>
      </c>
      <c r="O1050" s="837">
        <v>1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5" customHeight="1" x14ac:dyDescent="0.2">
      <c r="A1051" s="832">
        <v>25</v>
      </c>
      <c r="B1051" s="833" t="s">
        <v>1448</v>
      </c>
      <c r="C1051" s="833" t="s">
        <v>1457</v>
      </c>
      <c r="D1051" s="834" t="s">
        <v>2304</v>
      </c>
      <c r="E1051" s="835" t="s">
        <v>1496</v>
      </c>
      <c r="F1051" s="833" t="s">
        <v>1449</v>
      </c>
      <c r="G1051" s="833" t="s">
        <v>1586</v>
      </c>
      <c r="H1051" s="833" t="s">
        <v>574</v>
      </c>
      <c r="I1051" s="833" t="s">
        <v>1589</v>
      </c>
      <c r="J1051" s="833" t="s">
        <v>644</v>
      </c>
      <c r="K1051" s="833" t="s">
        <v>1590</v>
      </c>
      <c r="L1051" s="836">
        <v>35.25</v>
      </c>
      <c r="M1051" s="836">
        <v>70.5</v>
      </c>
      <c r="N1051" s="833">
        <v>2</v>
      </c>
      <c r="O1051" s="837">
        <v>1.5</v>
      </c>
      <c r="P1051" s="836">
        <v>35.25</v>
      </c>
      <c r="Q1051" s="838">
        <v>0.5</v>
      </c>
      <c r="R1051" s="833">
        <v>1</v>
      </c>
      <c r="S1051" s="838">
        <v>0.5</v>
      </c>
      <c r="T1051" s="837">
        <v>0.5</v>
      </c>
      <c r="U1051" s="839">
        <v>0.33333333333333331</v>
      </c>
    </row>
    <row r="1052" spans="1:21" ht="14.45" customHeight="1" x14ac:dyDescent="0.2">
      <c r="A1052" s="832">
        <v>25</v>
      </c>
      <c r="B1052" s="833" t="s">
        <v>1448</v>
      </c>
      <c r="C1052" s="833" t="s">
        <v>1457</v>
      </c>
      <c r="D1052" s="834" t="s">
        <v>2304</v>
      </c>
      <c r="E1052" s="835" t="s">
        <v>1496</v>
      </c>
      <c r="F1052" s="833" t="s">
        <v>1449</v>
      </c>
      <c r="G1052" s="833" t="s">
        <v>1586</v>
      </c>
      <c r="H1052" s="833" t="s">
        <v>574</v>
      </c>
      <c r="I1052" s="833" t="s">
        <v>1591</v>
      </c>
      <c r="J1052" s="833" t="s">
        <v>644</v>
      </c>
      <c r="K1052" s="833" t="s">
        <v>1592</v>
      </c>
      <c r="L1052" s="836">
        <v>17.62</v>
      </c>
      <c r="M1052" s="836">
        <v>88.100000000000009</v>
      </c>
      <c r="N1052" s="833">
        <v>5</v>
      </c>
      <c r="O1052" s="837">
        <v>5</v>
      </c>
      <c r="P1052" s="836">
        <v>17.62</v>
      </c>
      <c r="Q1052" s="838">
        <v>0.19999999999999998</v>
      </c>
      <c r="R1052" s="833">
        <v>1</v>
      </c>
      <c r="S1052" s="838">
        <v>0.2</v>
      </c>
      <c r="T1052" s="837">
        <v>1</v>
      </c>
      <c r="U1052" s="839">
        <v>0.2</v>
      </c>
    </row>
    <row r="1053" spans="1:21" ht="14.45" customHeight="1" x14ac:dyDescent="0.2">
      <c r="A1053" s="832">
        <v>25</v>
      </c>
      <c r="B1053" s="833" t="s">
        <v>1448</v>
      </c>
      <c r="C1053" s="833" t="s">
        <v>1457</v>
      </c>
      <c r="D1053" s="834" t="s">
        <v>2304</v>
      </c>
      <c r="E1053" s="835" t="s">
        <v>1496</v>
      </c>
      <c r="F1053" s="833" t="s">
        <v>1449</v>
      </c>
      <c r="G1053" s="833" t="s">
        <v>1502</v>
      </c>
      <c r="H1053" s="833" t="s">
        <v>611</v>
      </c>
      <c r="I1053" s="833" t="s">
        <v>1298</v>
      </c>
      <c r="J1053" s="833" t="s">
        <v>1016</v>
      </c>
      <c r="K1053" s="833" t="s">
        <v>1299</v>
      </c>
      <c r="L1053" s="836">
        <v>154.36000000000001</v>
      </c>
      <c r="M1053" s="836">
        <v>3704.6400000000012</v>
      </c>
      <c r="N1053" s="833">
        <v>24</v>
      </c>
      <c r="O1053" s="837">
        <v>23.5</v>
      </c>
      <c r="P1053" s="836">
        <v>1697.9600000000005</v>
      </c>
      <c r="Q1053" s="838">
        <v>0.45833333333333331</v>
      </c>
      <c r="R1053" s="833">
        <v>11</v>
      </c>
      <c r="S1053" s="838">
        <v>0.45833333333333331</v>
      </c>
      <c r="T1053" s="837">
        <v>10.5</v>
      </c>
      <c r="U1053" s="839">
        <v>0.44680851063829785</v>
      </c>
    </row>
    <row r="1054" spans="1:21" ht="14.45" customHeight="1" x14ac:dyDescent="0.2">
      <c r="A1054" s="832">
        <v>25</v>
      </c>
      <c r="B1054" s="833" t="s">
        <v>1448</v>
      </c>
      <c r="C1054" s="833" t="s">
        <v>1457</v>
      </c>
      <c r="D1054" s="834" t="s">
        <v>2304</v>
      </c>
      <c r="E1054" s="835" t="s">
        <v>1496</v>
      </c>
      <c r="F1054" s="833" t="s">
        <v>1449</v>
      </c>
      <c r="G1054" s="833" t="s">
        <v>1502</v>
      </c>
      <c r="H1054" s="833" t="s">
        <v>574</v>
      </c>
      <c r="I1054" s="833" t="s">
        <v>2248</v>
      </c>
      <c r="J1054" s="833" t="s">
        <v>1792</v>
      </c>
      <c r="K1054" s="833" t="s">
        <v>2249</v>
      </c>
      <c r="L1054" s="836">
        <v>75.73</v>
      </c>
      <c r="M1054" s="836">
        <v>75.73</v>
      </c>
      <c r="N1054" s="833">
        <v>1</v>
      </c>
      <c r="O1054" s="837">
        <v>1</v>
      </c>
      <c r="P1054" s="836"/>
      <c r="Q1054" s="838">
        <v>0</v>
      </c>
      <c r="R1054" s="833"/>
      <c r="S1054" s="838">
        <v>0</v>
      </c>
      <c r="T1054" s="837"/>
      <c r="U1054" s="839">
        <v>0</v>
      </c>
    </row>
    <row r="1055" spans="1:21" ht="14.45" customHeight="1" x14ac:dyDescent="0.2">
      <c r="A1055" s="832">
        <v>25</v>
      </c>
      <c r="B1055" s="833" t="s">
        <v>1448</v>
      </c>
      <c r="C1055" s="833" t="s">
        <v>1457</v>
      </c>
      <c r="D1055" s="834" t="s">
        <v>2304</v>
      </c>
      <c r="E1055" s="835" t="s">
        <v>1496</v>
      </c>
      <c r="F1055" s="833" t="s">
        <v>1449</v>
      </c>
      <c r="G1055" s="833" t="s">
        <v>1502</v>
      </c>
      <c r="H1055" s="833" t="s">
        <v>574</v>
      </c>
      <c r="I1055" s="833" t="s">
        <v>1837</v>
      </c>
      <c r="J1055" s="833" t="s">
        <v>1016</v>
      </c>
      <c r="K1055" s="833" t="s">
        <v>1838</v>
      </c>
      <c r="L1055" s="836">
        <v>225.06</v>
      </c>
      <c r="M1055" s="836">
        <v>225.06</v>
      </c>
      <c r="N1055" s="833">
        <v>1</v>
      </c>
      <c r="O1055" s="837">
        <v>1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5" customHeight="1" x14ac:dyDescent="0.2">
      <c r="A1056" s="832">
        <v>25</v>
      </c>
      <c r="B1056" s="833" t="s">
        <v>1448</v>
      </c>
      <c r="C1056" s="833" t="s">
        <v>1457</v>
      </c>
      <c r="D1056" s="834" t="s">
        <v>2304</v>
      </c>
      <c r="E1056" s="835" t="s">
        <v>1498</v>
      </c>
      <c r="F1056" s="833" t="s">
        <v>1449</v>
      </c>
      <c r="G1056" s="833" t="s">
        <v>2255</v>
      </c>
      <c r="H1056" s="833" t="s">
        <v>574</v>
      </c>
      <c r="I1056" s="833" t="s">
        <v>2266</v>
      </c>
      <c r="J1056" s="833" t="s">
        <v>2267</v>
      </c>
      <c r="K1056" s="833" t="s">
        <v>2268</v>
      </c>
      <c r="L1056" s="836">
        <v>0</v>
      </c>
      <c r="M1056" s="836">
        <v>0</v>
      </c>
      <c r="N1056" s="833">
        <v>1</v>
      </c>
      <c r="O1056" s="837">
        <v>1</v>
      </c>
      <c r="P1056" s="836"/>
      <c r="Q1056" s="838"/>
      <c r="R1056" s="833"/>
      <c r="S1056" s="838">
        <v>0</v>
      </c>
      <c r="T1056" s="837"/>
      <c r="U1056" s="839">
        <v>0</v>
      </c>
    </row>
    <row r="1057" spans="1:21" ht="14.45" customHeight="1" x14ac:dyDescent="0.2">
      <c r="A1057" s="832">
        <v>25</v>
      </c>
      <c r="B1057" s="833" t="s">
        <v>1448</v>
      </c>
      <c r="C1057" s="833" t="s">
        <v>1457</v>
      </c>
      <c r="D1057" s="834" t="s">
        <v>2304</v>
      </c>
      <c r="E1057" s="835" t="s">
        <v>1498</v>
      </c>
      <c r="F1057" s="833" t="s">
        <v>1449</v>
      </c>
      <c r="G1057" s="833" t="s">
        <v>1535</v>
      </c>
      <c r="H1057" s="833" t="s">
        <v>611</v>
      </c>
      <c r="I1057" s="833" t="s">
        <v>1324</v>
      </c>
      <c r="J1057" s="833" t="s">
        <v>1325</v>
      </c>
      <c r="K1057" s="833" t="s">
        <v>1326</v>
      </c>
      <c r="L1057" s="836">
        <v>119.7</v>
      </c>
      <c r="M1057" s="836">
        <v>119.7</v>
      </c>
      <c r="N1057" s="833">
        <v>1</v>
      </c>
      <c r="O1057" s="837">
        <v>0.5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25</v>
      </c>
      <c r="B1058" s="833" t="s">
        <v>1448</v>
      </c>
      <c r="C1058" s="833" t="s">
        <v>1457</v>
      </c>
      <c r="D1058" s="834" t="s">
        <v>2304</v>
      </c>
      <c r="E1058" s="835" t="s">
        <v>1498</v>
      </c>
      <c r="F1058" s="833" t="s">
        <v>1449</v>
      </c>
      <c r="G1058" s="833" t="s">
        <v>1931</v>
      </c>
      <c r="H1058" s="833" t="s">
        <v>574</v>
      </c>
      <c r="I1058" s="833" t="s">
        <v>1932</v>
      </c>
      <c r="J1058" s="833" t="s">
        <v>824</v>
      </c>
      <c r="K1058" s="833" t="s">
        <v>1933</v>
      </c>
      <c r="L1058" s="836">
        <v>42.05</v>
      </c>
      <c r="M1058" s="836">
        <v>42.05</v>
      </c>
      <c r="N1058" s="833">
        <v>1</v>
      </c>
      <c r="O1058" s="837">
        <v>0.5</v>
      </c>
      <c r="P1058" s="836"/>
      <c r="Q1058" s="838">
        <v>0</v>
      </c>
      <c r="R1058" s="833"/>
      <c r="S1058" s="838">
        <v>0</v>
      </c>
      <c r="T1058" s="837"/>
      <c r="U1058" s="839">
        <v>0</v>
      </c>
    </row>
    <row r="1059" spans="1:21" ht="14.45" customHeight="1" x14ac:dyDescent="0.2">
      <c r="A1059" s="832">
        <v>25</v>
      </c>
      <c r="B1059" s="833" t="s">
        <v>1448</v>
      </c>
      <c r="C1059" s="833" t="s">
        <v>1457</v>
      </c>
      <c r="D1059" s="834" t="s">
        <v>2304</v>
      </c>
      <c r="E1059" s="835" t="s">
        <v>1498</v>
      </c>
      <c r="F1059" s="833" t="s">
        <v>1449</v>
      </c>
      <c r="G1059" s="833" t="s">
        <v>1503</v>
      </c>
      <c r="H1059" s="833" t="s">
        <v>574</v>
      </c>
      <c r="I1059" s="833" t="s">
        <v>1504</v>
      </c>
      <c r="J1059" s="833" t="s">
        <v>1505</v>
      </c>
      <c r="K1059" s="833" t="s">
        <v>1506</v>
      </c>
      <c r="L1059" s="836">
        <v>132.97999999999999</v>
      </c>
      <c r="M1059" s="836">
        <v>398.93999999999994</v>
      </c>
      <c r="N1059" s="833">
        <v>3</v>
      </c>
      <c r="O1059" s="837">
        <v>1.5</v>
      </c>
      <c r="P1059" s="836">
        <v>265.95999999999998</v>
      </c>
      <c r="Q1059" s="838">
        <v>0.66666666666666674</v>
      </c>
      <c r="R1059" s="833">
        <v>2</v>
      </c>
      <c r="S1059" s="838">
        <v>0.66666666666666663</v>
      </c>
      <c r="T1059" s="837">
        <v>1</v>
      </c>
      <c r="U1059" s="839">
        <v>0.66666666666666663</v>
      </c>
    </row>
    <row r="1060" spans="1:21" ht="14.45" customHeight="1" x14ac:dyDescent="0.2">
      <c r="A1060" s="832">
        <v>25</v>
      </c>
      <c r="B1060" s="833" t="s">
        <v>1448</v>
      </c>
      <c r="C1060" s="833" t="s">
        <v>1457</v>
      </c>
      <c r="D1060" s="834" t="s">
        <v>2304</v>
      </c>
      <c r="E1060" s="835" t="s">
        <v>1498</v>
      </c>
      <c r="F1060" s="833" t="s">
        <v>1449</v>
      </c>
      <c r="G1060" s="833" t="s">
        <v>2227</v>
      </c>
      <c r="H1060" s="833" t="s">
        <v>574</v>
      </c>
      <c r="I1060" s="833" t="s">
        <v>2228</v>
      </c>
      <c r="J1060" s="833" t="s">
        <v>2229</v>
      </c>
      <c r="K1060" s="833" t="s">
        <v>2230</v>
      </c>
      <c r="L1060" s="836">
        <v>51.71</v>
      </c>
      <c r="M1060" s="836">
        <v>51.71</v>
      </c>
      <c r="N1060" s="833">
        <v>1</v>
      </c>
      <c r="O1060" s="837">
        <v>0.5</v>
      </c>
      <c r="P1060" s="836"/>
      <c r="Q1060" s="838">
        <v>0</v>
      </c>
      <c r="R1060" s="833"/>
      <c r="S1060" s="838">
        <v>0</v>
      </c>
      <c r="T1060" s="837"/>
      <c r="U1060" s="839">
        <v>0</v>
      </c>
    </row>
    <row r="1061" spans="1:21" ht="14.45" customHeight="1" x14ac:dyDescent="0.2">
      <c r="A1061" s="832">
        <v>25</v>
      </c>
      <c r="B1061" s="833" t="s">
        <v>1448</v>
      </c>
      <c r="C1061" s="833" t="s">
        <v>1457</v>
      </c>
      <c r="D1061" s="834" t="s">
        <v>2304</v>
      </c>
      <c r="E1061" s="835" t="s">
        <v>1498</v>
      </c>
      <c r="F1061" s="833" t="s">
        <v>1449</v>
      </c>
      <c r="G1061" s="833" t="s">
        <v>1757</v>
      </c>
      <c r="H1061" s="833" t="s">
        <v>574</v>
      </c>
      <c r="I1061" s="833" t="s">
        <v>2269</v>
      </c>
      <c r="J1061" s="833" t="s">
        <v>662</v>
      </c>
      <c r="K1061" s="833" t="s">
        <v>1759</v>
      </c>
      <c r="L1061" s="836">
        <v>73.989999999999995</v>
      </c>
      <c r="M1061" s="836">
        <v>73.989999999999995</v>
      </c>
      <c r="N1061" s="833">
        <v>1</v>
      </c>
      <c r="O1061" s="837">
        <v>1</v>
      </c>
      <c r="P1061" s="836"/>
      <c r="Q1061" s="838">
        <v>0</v>
      </c>
      <c r="R1061" s="833"/>
      <c r="S1061" s="838">
        <v>0</v>
      </c>
      <c r="T1061" s="837"/>
      <c r="U1061" s="839">
        <v>0</v>
      </c>
    </row>
    <row r="1062" spans="1:21" ht="14.45" customHeight="1" x14ac:dyDescent="0.2">
      <c r="A1062" s="832">
        <v>25</v>
      </c>
      <c r="B1062" s="833" t="s">
        <v>1448</v>
      </c>
      <c r="C1062" s="833" t="s">
        <v>1457</v>
      </c>
      <c r="D1062" s="834" t="s">
        <v>2304</v>
      </c>
      <c r="E1062" s="835" t="s">
        <v>1498</v>
      </c>
      <c r="F1062" s="833" t="s">
        <v>1449</v>
      </c>
      <c r="G1062" s="833" t="s">
        <v>1586</v>
      </c>
      <c r="H1062" s="833" t="s">
        <v>574</v>
      </c>
      <c r="I1062" s="833" t="s">
        <v>1587</v>
      </c>
      <c r="J1062" s="833" t="s">
        <v>644</v>
      </c>
      <c r="K1062" s="833" t="s">
        <v>1588</v>
      </c>
      <c r="L1062" s="836">
        <v>17.62</v>
      </c>
      <c r="M1062" s="836">
        <v>52.86</v>
      </c>
      <c r="N1062" s="833">
        <v>3</v>
      </c>
      <c r="O1062" s="837">
        <v>1.5</v>
      </c>
      <c r="P1062" s="836">
        <v>17.62</v>
      </c>
      <c r="Q1062" s="838">
        <v>0.33333333333333337</v>
      </c>
      <c r="R1062" s="833">
        <v>1</v>
      </c>
      <c r="S1062" s="838">
        <v>0.33333333333333331</v>
      </c>
      <c r="T1062" s="837">
        <v>0.5</v>
      </c>
      <c r="U1062" s="839">
        <v>0.33333333333333331</v>
      </c>
    </row>
    <row r="1063" spans="1:21" ht="14.45" customHeight="1" x14ac:dyDescent="0.2">
      <c r="A1063" s="832">
        <v>25</v>
      </c>
      <c r="B1063" s="833" t="s">
        <v>1448</v>
      </c>
      <c r="C1063" s="833" t="s">
        <v>1457</v>
      </c>
      <c r="D1063" s="834" t="s">
        <v>2304</v>
      </c>
      <c r="E1063" s="835" t="s">
        <v>1498</v>
      </c>
      <c r="F1063" s="833" t="s">
        <v>1449</v>
      </c>
      <c r="G1063" s="833" t="s">
        <v>1586</v>
      </c>
      <c r="H1063" s="833" t="s">
        <v>574</v>
      </c>
      <c r="I1063" s="833" t="s">
        <v>1589</v>
      </c>
      <c r="J1063" s="833" t="s">
        <v>644</v>
      </c>
      <c r="K1063" s="833" t="s">
        <v>1590</v>
      </c>
      <c r="L1063" s="836">
        <v>35.25</v>
      </c>
      <c r="M1063" s="836">
        <v>176.25</v>
      </c>
      <c r="N1063" s="833">
        <v>5</v>
      </c>
      <c r="O1063" s="837">
        <v>3</v>
      </c>
      <c r="P1063" s="836">
        <v>70.5</v>
      </c>
      <c r="Q1063" s="838">
        <v>0.4</v>
      </c>
      <c r="R1063" s="833">
        <v>2</v>
      </c>
      <c r="S1063" s="838">
        <v>0.4</v>
      </c>
      <c r="T1063" s="837">
        <v>1</v>
      </c>
      <c r="U1063" s="839">
        <v>0.33333333333333331</v>
      </c>
    </row>
    <row r="1064" spans="1:21" ht="14.45" customHeight="1" x14ac:dyDescent="0.2">
      <c r="A1064" s="832">
        <v>25</v>
      </c>
      <c r="B1064" s="833" t="s">
        <v>1448</v>
      </c>
      <c r="C1064" s="833" t="s">
        <v>1457</v>
      </c>
      <c r="D1064" s="834" t="s">
        <v>2304</v>
      </c>
      <c r="E1064" s="835" t="s">
        <v>1498</v>
      </c>
      <c r="F1064" s="833" t="s">
        <v>1449</v>
      </c>
      <c r="G1064" s="833" t="s">
        <v>1586</v>
      </c>
      <c r="H1064" s="833" t="s">
        <v>574</v>
      </c>
      <c r="I1064" s="833" t="s">
        <v>1591</v>
      </c>
      <c r="J1064" s="833" t="s">
        <v>644</v>
      </c>
      <c r="K1064" s="833" t="s">
        <v>1592</v>
      </c>
      <c r="L1064" s="836">
        <v>17.62</v>
      </c>
      <c r="M1064" s="836">
        <v>52.86</v>
      </c>
      <c r="N1064" s="833">
        <v>3</v>
      </c>
      <c r="O1064" s="837">
        <v>1.5</v>
      </c>
      <c r="P1064" s="836">
        <v>52.86</v>
      </c>
      <c r="Q1064" s="838">
        <v>1</v>
      </c>
      <c r="R1064" s="833">
        <v>3</v>
      </c>
      <c r="S1064" s="838">
        <v>1</v>
      </c>
      <c r="T1064" s="837">
        <v>1.5</v>
      </c>
      <c r="U1064" s="839">
        <v>1</v>
      </c>
    </row>
    <row r="1065" spans="1:21" ht="14.45" customHeight="1" x14ac:dyDescent="0.2">
      <c r="A1065" s="832">
        <v>25</v>
      </c>
      <c r="B1065" s="833" t="s">
        <v>1448</v>
      </c>
      <c r="C1065" s="833" t="s">
        <v>1457</v>
      </c>
      <c r="D1065" s="834" t="s">
        <v>2304</v>
      </c>
      <c r="E1065" s="835" t="s">
        <v>1498</v>
      </c>
      <c r="F1065" s="833" t="s">
        <v>1449</v>
      </c>
      <c r="G1065" s="833" t="s">
        <v>2270</v>
      </c>
      <c r="H1065" s="833" t="s">
        <v>574</v>
      </c>
      <c r="I1065" s="833" t="s">
        <v>2271</v>
      </c>
      <c r="J1065" s="833" t="s">
        <v>2272</v>
      </c>
      <c r="K1065" s="833" t="s">
        <v>2273</v>
      </c>
      <c r="L1065" s="836">
        <v>73.010000000000005</v>
      </c>
      <c r="M1065" s="836">
        <v>73.010000000000005</v>
      </c>
      <c r="N1065" s="833">
        <v>1</v>
      </c>
      <c r="O1065" s="837">
        <v>0.5</v>
      </c>
      <c r="P1065" s="836"/>
      <c r="Q1065" s="838">
        <v>0</v>
      </c>
      <c r="R1065" s="833"/>
      <c r="S1065" s="838">
        <v>0</v>
      </c>
      <c r="T1065" s="837"/>
      <c r="U1065" s="839">
        <v>0</v>
      </c>
    </row>
    <row r="1066" spans="1:21" ht="14.45" customHeight="1" x14ac:dyDescent="0.2">
      <c r="A1066" s="832">
        <v>25</v>
      </c>
      <c r="B1066" s="833" t="s">
        <v>1448</v>
      </c>
      <c r="C1066" s="833" t="s">
        <v>1457</v>
      </c>
      <c r="D1066" s="834" t="s">
        <v>2304</v>
      </c>
      <c r="E1066" s="835" t="s">
        <v>1498</v>
      </c>
      <c r="F1066" s="833" t="s">
        <v>1449</v>
      </c>
      <c r="G1066" s="833" t="s">
        <v>1709</v>
      </c>
      <c r="H1066" s="833" t="s">
        <v>574</v>
      </c>
      <c r="I1066" s="833" t="s">
        <v>1710</v>
      </c>
      <c r="J1066" s="833" t="s">
        <v>625</v>
      </c>
      <c r="K1066" s="833" t="s">
        <v>1711</v>
      </c>
      <c r="L1066" s="836">
        <v>127.91</v>
      </c>
      <c r="M1066" s="836">
        <v>127.91</v>
      </c>
      <c r="N1066" s="833">
        <v>1</v>
      </c>
      <c r="O1066" s="837">
        <v>1</v>
      </c>
      <c r="P1066" s="836"/>
      <c r="Q1066" s="838">
        <v>0</v>
      </c>
      <c r="R1066" s="833"/>
      <c r="S1066" s="838">
        <v>0</v>
      </c>
      <c r="T1066" s="837"/>
      <c r="U1066" s="839">
        <v>0</v>
      </c>
    </row>
    <row r="1067" spans="1:21" ht="14.45" customHeight="1" x14ac:dyDescent="0.2">
      <c r="A1067" s="832">
        <v>25</v>
      </c>
      <c r="B1067" s="833" t="s">
        <v>1448</v>
      </c>
      <c r="C1067" s="833" t="s">
        <v>1457</v>
      </c>
      <c r="D1067" s="834" t="s">
        <v>2304</v>
      </c>
      <c r="E1067" s="835" t="s">
        <v>1498</v>
      </c>
      <c r="F1067" s="833" t="s">
        <v>1449</v>
      </c>
      <c r="G1067" s="833" t="s">
        <v>1502</v>
      </c>
      <c r="H1067" s="833" t="s">
        <v>611</v>
      </c>
      <c r="I1067" s="833" t="s">
        <v>1298</v>
      </c>
      <c r="J1067" s="833" t="s">
        <v>1016</v>
      </c>
      <c r="K1067" s="833" t="s">
        <v>1299</v>
      </c>
      <c r="L1067" s="836">
        <v>154.36000000000001</v>
      </c>
      <c r="M1067" s="836">
        <v>1852.3200000000002</v>
      </c>
      <c r="N1067" s="833">
        <v>12</v>
      </c>
      <c r="O1067" s="837">
        <v>9</v>
      </c>
      <c r="P1067" s="836">
        <v>1080.52</v>
      </c>
      <c r="Q1067" s="838">
        <v>0.58333333333333326</v>
      </c>
      <c r="R1067" s="833">
        <v>7</v>
      </c>
      <c r="S1067" s="838">
        <v>0.58333333333333337</v>
      </c>
      <c r="T1067" s="837">
        <v>5</v>
      </c>
      <c r="U1067" s="839">
        <v>0.55555555555555558</v>
      </c>
    </row>
    <row r="1068" spans="1:21" ht="14.45" customHeight="1" x14ac:dyDescent="0.2">
      <c r="A1068" s="832">
        <v>25</v>
      </c>
      <c r="B1068" s="833" t="s">
        <v>1448</v>
      </c>
      <c r="C1068" s="833" t="s">
        <v>1457</v>
      </c>
      <c r="D1068" s="834" t="s">
        <v>2304</v>
      </c>
      <c r="E1068" s="835" t="s">
        <v>1498</v>
      </c>
      <c r="F1068" s="833" t="s">
        <v>1449</v>
      </c>
      <c r="G1068" s="833" t="s">
        <v>1860</v>
      </c>
      <c r="H1068" s="833" t="s">
        <v>574</v>
      </c>
      <c r="I1068" s="833" t="s">
        <v>1861</v>
      </c>
      <c r="J1068" s="833" t="s">
        <v>1862</v>
      </c>
      <c r="K1068" s="833" t="s">
        <v>1863</v>
      </c>
      <c r="L1068" s="836">
        <v>0</v>
      </c>
      <c r="M1068" s="836">
        <v>0</v>
      </c>
      <c r="N1068" s="833">
        <v>1</v>
      </c>
      <c r="O1068" s="837">
        <v>0.5</v>
      </c>
      <c r="P1068" s="836"/>
      <c r="Q1068" s="838"/>
      <c r="R1068" s="833"/>
      <c r="S1068" s="838">
        <v>0</v>
      </c>
      <c r="T1068" s="837"/>
      <c r="U1068" s="839">
        <v>0</v>
      </c>
    </row>
    <row r="1069" spans="1:21" ht="14.45" customHeight="1" x14ac:dyDescent="0.2">
      <c r="A1069" s="832">
        <v>25</v>
      </c>
      <c r="B1069" s="833" t="s">
        <v>1448</v>
      </c>
      <c r="C1069" s="833" t="s">
        <v>1457</v>
      </c>
      <c r="D1069" s="834" t="s">
        <v>2304</v>
      </c>
      <c r="E1069" s="835" t="s">
        <v>1492</v>
      </c>
      <c r="F1069" s="833" t="s">
        <v>1449</v>
      </c>
      <c r="G1069" s="833" t="s">
        <v>1503</v>
      </c>
      <c r="H1069" s="833" t="s">
        <v>574</v>
      </c>
      <c r="I1069" s="833" t="s">
        <v>1504</v>
      </c>
      <c r="J1069" s="833" t="s">
        <v>1505</v>
      </c>
      <c r="K1069" s="833" t="s">
        <v>1506</v>
      </c>
      <c r="L1069" s="836">
        <v>132.97999999999999</v>
      </c>
      <c r="M1069" s="836">
        <v>797.87999999999988</v>
      </c>
      <c r="N1069" s="833">
        <v>6</v>
      </c>
      <c r="O1069" s="837">
        <v>4.5</v>
      </c>
      <c r="P1069" s="836">
        <v>531.91999999999996</v>
      </c>
      <c r="Q1069" s="838">
        <v>0.66666666666666674</v>
      </c>
      <c r="R1069" s="833">
        <v>4</v>
      </c>
      <c r="S1069" s="838">
        <v>0.66666666666666663</v>
      </c>
      <c r="T1069" s="837">
        <v>3</v>
      </c>
      <c r="U1069" s="839">
        <v>0.66666666666666663</v>
      </c>
    </row>
    <row r="1070" spans="1:21" ht="14.45" customHeight="1" x14ac:dyDescent="0.2">
      <c r="A1070" s="832">
        <v>25</v>
      </c>
      <c r="B1070" s="833" t="s">
        <v>1448</v>
      </c>
      <c r="C1070" s="833" t="s">
        <v>1457</v>
      </c>
      <c r="D1070" s="834" t="s">
        <v>2304</v>
      </c>
      <c r="E1070" s="835" t="s">
        <v>1492</v>
      </c>
      <c r="F1070" s="833" t="s">
        <v>1449</v>
      </c>
      <c r="G1070" s="833" t="s">
        <v>1586</v>
      </c>
      <c r="H1070" s="833" t="s">
        <v>574</v>
      </c>
      <c r="I1070" s="833" t="s">
        <v>1587</v>
      </c>
      <c r="J1070" s="833" t="s">
        <v>644</v>
      </c>
      <c r="K1070" s="833" t="s">
        <v>1588</v>
      </c>
      <c r="L1070" s="836">
        <v>17.62</v>
      </c>
      <c r="M1070" s="836">
        <v>17.62</v>
      </c>
      <c r="N1070" s="833">
        <v>1</v>
      </c>
      <c r="O1070" s="837">
        <v>1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5" customHeight="1" x14ac:dyDescent="0.2">
      <c r="A1071" s="832">
        <v>25</v>
      </c>
      <c r="B1071" s="833" t="s">
        <v>1448</v>
      </c>
      <c r="C1071" s="833" t="s">
        <v>1457</v>
      </c>
      <c r="D1071" s="834" t="s">
        <v>2304</v>
      </c>
      <c r="E1071" s="835" t="s">
        <v>1492</v>
      </c>
      <c r="F1071" s="833" t="s">
        <v>1449</v>
      </c>
      <c r="G1071" s="833" t="s">
        <v>1586</v>
      </c>
      <c r="H1071" s="833" t="s">
        <v>574</v>
      </c>
      <c r="I1071" s="833" t="s">
        <v>1589</v>
      </c>
      <c r="J1071" s="833" t="s">
        <v>644</v>
      </c>
      <c r="K1071" s="833" t="s">
        <v>1590</v>
      </c>
      <c r="L1071" s="836">
        <v>35.25</v>
      </c>
      <c r="M1071" s="836">
        <v>105.75</v>
      </c>
      <c r="N1071" s="833">
        <v>3</v>
      </c>
      <c r="O1071" s="837">
        <v>1.5</v>
      </c>
      <c r="P1071" s="836">
        <v>70.5</v>
      </c>
      <c r="Q1071" s="838">
        <v>0.66666666666666663</v>
      </c>
      <c r="R1071" s="833">
        <v>2</v>
      </c>
      <c r="S1071" s="838">
        <v>0.66666666666666663</v>
      </c>
      <c r="T1071" s="837">
        <v>1</v>
      </c>
      <c r="U1071" s="839">
        <v>0.66666666666666663</v>
      </c>
    </row>
    <row r="1072" spans="1:21" ht="14.45" customHeight="1" x14ac:dyDescent="0.2">
      <c r="A1072" s="832">
        <v>25</v>
      </c>
      <c r="B1072" s="833" t="s">
        <v>1448</v>
      </c>
      <c r="C1072" s="833" t="s">
        <v>1457</v>
      </c>
      <c r="D1072" s="834" t="s">
        <v>2304</v>
      </c>
      <c r="E1072" s="835" t="s">
        <v>1492</v>
      </c>
      <c r="F1072" s="833" t="s">
        <v>1449</v>
      </c>
      <c r="G1072" s="833" t="s">
        <v>1586</v>
      </c>
      <c r="H1072" s="833" t="s">
        <v>574</v>
      </c>
      <c r="I1072" s="833" t="s">
        <v>1591</v>
      </c>
      <c r="J1072" s="833" t="s">
        <v>644</v>
      </c>
      <c r="K1072" s="833" t="s">
        <v>1592</v>
      </c>
      <c r="L1072" s="836">
        <v>17.62</v>
      </c>
      <c r="M1072" s="836">
        <v>422.88000000000005</v>
      </c>
      <c r="N1072" s="833">
        <v>24</v>
      </c>
      <c r="O1072" s="837">
        <v>17</v>
      </c>
      <c r="P1072" s="836">
        <v>317.16000000000003</v>
      </c>
      <c r="Q1072" s="838">
        <v>0.75</v>
      </c>
      <c r="R1072" s="833">
        <v>18</v>
      </c>
      <c r="S1072" s="838">
        <v>0.75</v>
      </c>
      <c r="T1072" s="837">
        <v>12.5</v>
      </c>
      <c r="U1072" s="839">
        <v>0.73529411764705888</v>
      </c>
    </row>
    <row r="1073" spans="1:21" ht="14.45" customHeight="1" x14ac:dyDescent="0.2">
      <c r="A1073" s="832">
        <v>25</v>
      </c>
      <c r="B1073" s="833" t="s">
        <v>1448</v>
      </c>
      <c r="C1073" s="833" t="s">
        <v>1457</v>
      </c>
      <c r="D1073" s="834" t="s">
        <v>2304</v>
      </c>
      <c r="E1073" s="835" t="s">
        <v>1492</v>
      </c>
      <c r="F1073" s="833" t="s">
        <v>1449</v>
      </c>
      <c r="G1073" s="833" t="s">
        <v>1510</v>
      </c>
      <c r="H1073" s="833" t="s">
        <v>611</v>
      </c>
      <c r="I1073" s="833" t="s">
        <v>1372</v>
      </c>
      <c r="J1073" s="833" t="s">
        <v>850</v>
      </c>
      <c r="K1073" s="833" t="s">
        <v>852</v>
      </c>
      <c r="L1073" s="836">
        <v>0</v>
      </c>
      <c r="M1073" s="836">
        <v>0</v>
      </c>
      <c r="N1073" s="833">
        <v>1</v>
      </c>
      <c r="O1073" s="837">
        <v>0.5</v>
      </c>
      <c r="P1073" s="836">
        <v>0</v>
      </c>
      <c r="Q1073" s="838"/>
      <c r="R1073" s="833">
        <v>1</v>
      </c>
      <c r="S1073" s="838">
        <v>1</v>
      </c>
      <c r="T1073" s="837">
        <v>0.5</v>
      </c>
      <c r="U1073" s="839">
        <v>1</v>
      </c>
    </row>
    <row r="1074" spans="1:21" ht="14.45" customHeight="1" x14ac:dyDescent="0.2">
      <c r="A1074" s="832">
        <v>25</v>
      </c>
      <c r="B1074" s="833" t="s">
        <v>1448</v>
      </c>
      <c r="C1074" s="833" t="s">
        <v>1457</v>
      </c>
      <c r="D1074" s="834" t="s">
        <v>2304</v>
      </c>
      <c r="E1074" s="835" t="s">
        <v>1492</v>
      </c>
      <c r="F1074" s="833" t="s">
        <v>1449</v>
      </c>
      <c r="G1074" s="833" t="s">
        <v>1502</v>
      </c>
      <c r="H1074" s="833" t="s">
        <v>611</v>
      </c>
      <c r="I1074" s="833" t="s">
        <v>1298</v>
      </c>
      <c r="J1074" s="833" t="s">
        <v>1016</v>
      </c>
      <c r="K1074" s="833" t="s">
        <v>1299</v>
      </c>
      <c r="L1074" s="836">
        <v>154.36000000000001</v>
      </c>
      <c r="M1074" s="836">
        <v>4785.1600000000017</v>
      </c>
      <c r="N1074" s="833">
        <v>31</v>
      </c>
      <c r="O1074" s="837">
        <v>23.5</v>
      </c>
      <c r="P1074" s="836">
        <v>3395.9200000000019</v>
      </c>
      <c r="Q1074" s="838">
        <v>0.70967741935483886</v>
      </c>
      <c r="R1074" s="833">
        <v>22</v>
      </c>
      <c r="S1074" s="838">
        <v>0.70967741935483875</v>
      </c>
      <c r="T1074" s="837">
        <v>16</v>
      </c>
      <c r="U1074" s="839">
        <v>0.68085106382978722</v>
      </c>
    </row>
    <row r="1075" spans="1:21" ht="14.45" customHeight="1" x14ac:dyDescent="0.2">
      <c r="A1075" s="832">
        <v>25</v>
      </c>
      <c r="B1075" s="833" t="s">
        <v>1448</v>
      </c>
      <c r="C1075" s="833" t="s">
        <v>1457</v>
      </c>
      <c r="D1075" s="834" t="s">
        <v>2304</v>
      </c>
      <c r="E1075" s="835" t="s">
        <v>1482</v>
      </c>
      <c r="F1075" s="833" t="s">
        <v>1449</v>
      </c>
      <c r="G1075" s="833" t="s">
        <v>2002</v>
      </c>
      <c r="H1075" s="833" t="s">
        <v>574</v>
      </c>
      <c r="I1075" s="833" t="s">
        <v>2274</v>
      </c>
      <c r="J1075" s="833" t="s">
        <v>2275</v>
      </c>
      <c r="K1075" s="833" t="s">
        <v>2276</v>
      </c>
      <c r="L1075" s="836">
        <v>93.49</v>
      </c>
      <c r="M1075" s="836">
        <v>93.49</v>
      </c>
      <c r="N1075" s="833">
        <v>1</v>
      </c>
      <c r="O1075" s="837">
        <v>1</v>
      </c>
      <c r="P1075" s="836">
        <v>93.49</v>
      </c>
      <c r="Q1075" s="838">
        <v>1</v>
      </c>
      <c r="R1075" s="833">
        <v>1</v>
      </c>
      <c r="S1075" s="838">
        <v>1</v>
      </c>
      <c r="T1075" s="837">
        <v>1</v>
      </c>
      <c r="U1075" s="839">
        <v>1</v>
      </c>
    </row>
    <row r="1076" spans="1:21" ht="14.45" customHeight="1" x14ac:dyDescent="0.2">
      <c r="A1076" s="832">
        <v>25</v>
      </c>
      <c r="B1076" s="833" t="s">
        <v>1448</v>
      </c>
      <c r="C1076" s="833" t="s">
        <v>1457</v>
      </c>
      <c r="D1076" s="834" t="s">
        <v>2304</v>
      </c>
      <c r="E1076" s="835" t="s">
        <v>1482</v>
      </c>
      <c r="F1076" s="833" t="s">
        <v>1449</v>
      </c>
      <c r="G1076" s="833" t="s">
        <v>1503</v>
      </c>
      <c r="H1076" s="833" t="s">
        <v>574</v>
      </c>
      <c r="I1076" s="833" t="s">
        <v>1504</v>
      </c>
      <c r="J1076" s="833" t="s">
        <v>1505</v>
      </c>
      <c r="K1076" s="833" t="s">
        <v>1506</v>
      </c>
      <c r="L1076" s="836">
        <v>132.97999999999999</v>
      </c>
      <c r="M1076" s="836">
        <v>398.93999999999994</v>
      </c>
      <c r="N1076" s="833">
        <v>3</v>
      </c>
      <c r="O1076" s="837">
        <v>3</v>
      </c>
      <c r="P1076" s="836">
        <v>265.95999999999998</v>
      </c>
      <c r="Q1076" s="838">
        <v>0.66666666666666674</v>
      </c>
      <c r="R1076" s="833">
        <v>2</v>
      </c>
      <c r="S1076" s="838">
        <v>0.66666666666666663</v>
      </c>
      <c r="T1076" s="837">
        <v>2</v>
      </c>
      <c r="U1076" s="839">
        <v>0.66666666666666663</v>
      </c>
    </row>
    <row r="1077" spans="1:21" ht="14.45" customHeight="1" x14ac:dyDescent="0.2">
      <c r="A1077" s="832">
        <v>25</v>
      </c>
      <c r="B1077" s="833" t="s">
        <v>1448</v>
      </c>
      <c r="C1077" s="833" t="s">
        <v>1457</v>
      </c>
      <c r="D1077" s="834" t="s">
        <v>2304</v>
      </c>
      <c r="E1077" s="835" t="s">
        <v>1482</v>
      </c>
      <c r="F1077" s="833" t="s">
        <v>1449</v>
      </c>
      <c r="G1077" s="833" t="s">
        <v>1586</v>
      </c>
      <c r="H1077" s="833" t="s">
        <v>574</v>
      </c>
      <c r="I1077" s="833" t="s">
        <v>1707</v>
      </c>
      <c r="J1077" s="833" t="s">
        <v>644</v>
      </c>
      <c r="K1077" s="833" t="s">
        <v>1708</v>
      </c>
      <c r="L1077" s="836">
        <v>35.25</v>
      </c>
      <c r="M1077" s="836">
        <v>35.25</v>
      </c>
      <c r="N1077" s="833">
        <v>1</v>
      </c>
      <c r="O1077" s="837">
        <v>0.5</v>
      </c>
      <c r="P1077" s="836"/>
      <c r="Q1077" s="838">
        <v>0</v>
      </c>
      <c r="R1077" s="833"/>
      <c r="S1077" s="838">
        <v>0</v>
      </c>
      <c r="T1077" s="837"/>
      <c r="U1077" s="839">
        <v>0</v>
      </c>
    </row>
    <row r="1078" spans="1:21" ht="14.45" customHeight="1" x14ac:dyDescent="0.2">
      <c r="A1078" s="832">
        <v>25</v>
      </c>
      <c r="B1078" s="833" t="s">
        <v>1448</v>
      </c>
      <c r="C1078" s="833" t="s">
        <v>1457</v>
      </c>
      <c r="D1078" s="834" t="s">
        <v>2304</v>
      </c>
      <c r="E1078" s="835" t="s">
        <v>1482</v>
      </c>
      <c r="F1078" s="833" t="s">
        <v>1449</v>
      </c>
      <c r="G1078" s="833" t="s">
        <v>1586</v>
      </c>
      <c r="H1078" s="833" t="s">
        <v>574</v>
      </c>
      <c r="I1078" s="833" t="s">
        <v>1589</v>
      </c>
      <c r="J1078" s="833" t="s">
        <v>644</v>
      </c>
      <c r="K1078" s="833" t="s">
        <v>1590</v>
      </c>
      <c r="L1078" s="836">
        <v>35.25</v>
      </c>
      <c r="M1078" s="836">
        <v>70.5</v>
      </c>
      <c r="N1078" s="833">
        <v>2</v>
      </c>
      <c r="O1078" s="837">
        <v>2</v>
      </c>
      <c r="P1078" s="836">
        <v>35.25</v>
      </c>
      <c r="Q1078" s="838">
        <v>0.5</v>
      </c>
      <c r="R1078" s="833">
        <v>1</v>
      </c>
      <c r="S1078" s="838">
        <v>0.5</v>
      </c>
      <c r="T1078" s="837">
        <v>1</v>
      </c>
      <c r="U1078" s="839">
        <v>0.5</v>
      </c>
    </row>
    <row r="1079" spans="1:21" ht="14.45" customHeight="1" x14ac:dyDescent="0.2">
      <c r="A1079" s="832">
        <v>25</v>
      </c>
      <c r="B1079" s="833" t="s">
        <v>1448</v>
      </c>
      <c r="C1079" s="833" t="s">
        <v>1457</v>
      </c>
      <c r="D1079" s="834" t="s">
        <v>2304</v>
      </c>
      <c r="E1079" s="835" t="s">
        <v>1482</v>
      </c>
      <c r="F1079" s="833" t="s">
        <v>1449</v>
      </c>
      <c r="G1079" s="833" t="s">
        <v>1586</v>
      </c>
      <c r="H1079" s="833" t="s">
        <v>574</v>
      </c>
      <c r="I1079" s="833" t="s">
        <v>1591</v>
      </c>
      <c r="J1079" s="833" t="s">
        <v>644</v>
      </c>
      <c r="K1079" s="833" t="s">
        <v>1592</v>
      </c>
      <c r="L1079" s="836">
        <v>17.62</v>
      </c>
      <c r="M1079" s="836">
        <v>88.100000000000009</v>
      </c>
      <c r="N1079" s="833">
        <v>5</v>
      </c>
      <c r="O1079" s="837">
        <v>3.5</v>
      </c>
      <c r="P1079" s="836"/>
      <c r="Q1079" s="838">
        <v>0</v>
      </c>
      <c r="R1079" s="833"/>
      <c r="S1079" s="838">
        <v>0</v>
      </c>
      <c r="T1079" s="837"/>
      <c r="U1079" s="839">
        <v>0</v>
      </c>
    </row>
    <row r="1080" spans="1:21" ht="14.45" customHeight="1" x14ac:dyDescent="0.2">
      <c r="A1080" s="832">
        <v>25</v>
      </c>
      <c r="B1080" s="833" t="s">
        <v>1448</v>
      </c>
      <c r="C1080" s="833" t="s">
        <v>1457</v>
      </c>
      <c r="D1080" s="834" t="s">
        <v>2304</v>
      </c>
      <c r="E1080" s="835" t="s">
        <v>1482</v>
      </c>
      <c r="F1080" s="833" t="s">
        <v>1449</v>
      </c>
      <c r="G1080" s="833" t="s">
        <v>1510</v>
      </c>
      <c r="H1080" s="833" t="s">
        <v>611</v>
      </c>
      <c r="I1080" s="833" t="s">
        <v>1372</v>
      </c>
      <c r="J1080" s="833" t="s">
        <v>850</v>
      </c>
      <c r="K1080" s="833" t="s">
        <v>852</v>
      </c>
      <c r="L1080" s="836">
        <v>0</v>
      </c>
      <c r="M1080" s="836">
        <v>0</v>
      </c>
      <c r="N1080" s="833">
        <v>1</v>
      </c>
      <c r="O1080" s="837">
        <v>1</v>
      </c>
      <c r="P1080" s="836"/>
      <c r="Q1080" s="838"/>
      <c r="R1080" s="833"/>
      <c r="S1080" s="838">
        <v>0</v>
      </c>
      <c r="T1080" s="837"/>
      <c r="U1080" s="839">
        <v>0</v>
      </c>
    </row>
    <row r="1081" spans="1:21" ht="14.45" customHeight="1" x14ac:dyDescent="0.2">
      <c r="A1081" s="832">
        <v>25</v>
      </c>
      <c r="B1081" s="833" t="s">
        <v>1448</v>
      </c>
      <c r="C1081" s="833" t="s">
        <v>1457</v>
      </c>
      <c r="D1081" s="834" t="s">
        <v>2304</v>
      </c>
      <c r="E1081" s="835" t="s">
        <v>1482</v>
      </c>
      <c r="F1081" s="833" t="s">
        <v>1449</v>
      </c>
      <c r="G1081" s="833" t="s">
        <v>1502</v>
      </c>
      <c r="H1081" s="833" t="s">
        <v>611</v>
      </c>
      <c r="I1081" s="833" t="s">
        <v>1298</v>
      </c>
      <c r="J1081" s="833" t="s">
        <v>1016</v>
      </c>
      <c r="K1081" s="833" t="s">
        <v>1299</v>
      </c>
      <c r="L1081" s="836">
        <v>154.36000000000001</v>
      </c>
      <c r="M1081" s="836">
        <v>5093.8800000000028</v>
      </c>
      <c r="N1081" s="833">
        <v>33</v>
      </c>
      <c r="O1081" s="837">
        <v>31</v>
      </c>
      <c r="P1081" s="836">
        <v>2624.1200000000013</v>
      </c>
      <c r="Q1081" s="838">
        <v>0.51515151515151514</v>
      </c>
      <c r="R1081" s="833">
        <v>17</v>
      </c>
      <c r="S1081" s="838">
        <v>0.51515151515151514</v>
      </c>
      <c r="T1081" s="837">
        <v>17</v>
      </c>
      <c r="U1081" s="839">
        <v>0.54838709677419351</v>
      </c>
    </row>
    <row r="1082" spans="1:21" ht="14.45" customHeight="1" x14ac:dyDescent="0.2">
      <c r="A1082" s="832">
        <v>25</v>
      </c>
      <c r="B1082" s="833" t="s">
        <v>1448</v>
      </c>
      <c r="C1082" s="833" t="s">
        <v>1457</v>
      </c>
      <c r="D1082" s="834" t="s">
        <v>2304</v>
      </c>
      <c r="E1082" s="835" t="s">
        <v>1482</v>
      </c>
      <c r="F1082" s="833" t="s">
        <v>1449</v>
      </c>
      <c r="G1082" s="833" t="s">
        <v>1502</v>
      </c>
      <c r="H1082" s="833" t="s">
        <v>611</v>
      </c>
      <c r="I1082" s="833" t="s">
        <v>1794</v>
      </c>
      <c r="J1082" s="833" t="s">
        <v>1150</v>
      </c>
      <c r="K1082" s="833" t="s">
        <v>1795</v>
      </c>
      <c r="L1082" s="836">
        <v>80.28</v>
      </c>
      <c r="M1082" s="836">
        <v>80.28</v>
      </c>
      <c r="N1082" s="833">
        <v>1</v>
      </c>
      <c r="O1082" s="837">
        <v>1</v>
      </c>
      <c r="P1082" s="836"/>
      <c r="Q1082" s="838">
        <v>0</v>
      </c>
      <c r="R1082" s="833"/>
      <c r="S1082" s="838">
        <v>0</v>
      </c>
      <c r="T1082" s="837"/>
      <c r="U1082" s="839">
        <v>0</v>
      </c>
    </row>
    <row r="1083" spans="1:21" ht="14.45" customHeight="1" x14ac:dyDescent="0.2">
      <c r="A1083" s="832">
        <v>25</v>
      </c>
      <c r="B1083" s="833" t="s">
        <v>1448</v>
      </c>
      <c r="C1083" s="833" t="s">
        <v>1457</v>
      </c>
      <c r="D1083" s="834" t="s">
        <v>2304</v>
      </c>
      <c r="E1083" s="835" t="s">
        <v>1475</v>
      </c>
      <c r="F1083" s="833" t="s">
        <v>1449</v>
      </c>
      <c r="G1083" s="833" t="s">
        <v>1503</v>
      </c>
      <c r="H1083" s="833" t="s">
        <v>574</v>
      </c>
      <c r="I1083" s="833" t="s">
        <v>1504</v>
      </c>
      <c r="J1083" s="833" t="s">
        <v>1505</v>
      </c>
      <c r="K1083" s="833" t="s">
        <v>1506</v>
      </c>
      <c r="L1083" s="836">
        <v>132.97999999999999</v>
      </c>
      <c r="M1083" s="836">
        <v>398.93999999999994</v>
      </c>
      <c r="N1083" s="833">
        <v>3</v>
      </c>
      <c r="O1083" s="837">
        <v>3</v>
      </c>
      <c r="P1083" s="836"/>
      <c r="Q1083" s="838">
        <v>0</v>
      </c>
      <c r="R1083" s="833"/>
      <c r="S1083" s="838">
        <v>0</v>
      </c>
      <c r="T1083" s="837"/>
      <c r="U1083" s="839">
        <v>0</v>
      </c>
    </row>
    <row r="1084" spans="1:21" ht="14.45" customHeight="1" x14ac:dyDescent="0.2">
      <c r="A1084" s="832">
        <v>25</v>
      </c>
      <c r="B1084" s="833" t="s">
        <v>1448</v>
      </c>
      <c r="C1084" s="833" t="s">
        <v>1457</v>
      </c>
      <c r="D1084" s="834" t="s">
        <v>2304</v>
      </c>
      <c r="E1084" s="835" t="s">
        <v>1475</v>
      </c>
      <c r="F1084" s="833" t="s">
        <v>1449</v>
      </c>
      <c r="G1084" s="833" t="s">
        <v>1586</v>
      </c>
      <c r="H1084" s="833" t="s">
        <v>574</v>
      </c>
      <c r="I1084" s="833" t="s">
        <v>1587</v>
      </c>
      <c r="J1084" s="833" t="s">
        <v>644</v>
      </c>
      <c r="K1084" s="833" t="s">
        <v>1588</v>
      </c>
      <c r="L1084" s="836">
        <v>17.62</v>
      </c>
      <c r="M1084" s="836">
        <v>17.62</v>
      </c>
      <c r="N1084" s="833">
        <v>1</v>
      </c>
      <c r="O1084" s="837">
        <v>1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5" customHeight="1" x14ac:dyDescent="0.2">
      <c r="A1085" s="832">
        <v>25</v>
      </c>
      <c r="B1085" s="833" t="s">
        <v>1448</v>
      </c>
      <c r="C1085" s="833" t="s">
        <v>1457</v>
      </c>
      <c r="D1085" s="834" t="s">
        <v>2304</v>
      </c>
      <c r="E1085" s="835" t="s">
        <v>1475</v>
      </c>
      <c r="F1085" s="833" t="s">
        <v>1449</v>
      </c>
      <c r="G1085" s="833" t="s">
        <v>1586</v>
      </c>
      <c r="H1085" s="833" t="s">
        <v>574</v>
      </c>
      <c r="I1085" s="833" t="s">
        <v>1874</v>
      </c>
      <c r="J1085" s="833" t="s">
        <v>644</v>
      </c>
      <c r="K1085" s="833" t="s">
        <v>1811</v>
      </c>
      <c r="L1085" s="836">
        <v>35.25</v>
      </c>
      <c r="M1085" s="836">
        <v>35.25</v>
      </c>
      <c r="N1085" s="833">
        <v>1</v>
      </c>
      <c r="O1085" s="837">
        <v>1</v>
      </c>
      <c r="P1085" s="836"/>
      <c r="Q1085" s="838">
        <v>0</v>
      </c>
      <c r="R1085" s="833"/>
      <c r="S1085" s="838">
        <v>0</v>
      </c>
      <c r="T1085" s="837"/>
      <c r="U1085" s="839">
        <v>0</v>
      </c>
    </row>
    <row r="1086" spans="1:21" ht="14.45" customHeight="1" x14ac:dyDescent="0.2">
      <c r="A1086" s="832">
        <v>25</v>
      </c>
      <c r="B1086" s="833" t="s">
        <v>1448</v>
      </c>
      <c r="C1086" s="833" t="s">
        <v>1457</v>
      </c>
      <c r="D1086" s="834" t="s">
        <v>2304</v>
      </c>
      <c r="E1086" s="835" t="s">
        <v>1475</v>
      </c>
      <c r="F1086" s="833" t="s">
        <v>1449</v>
      </c>
      <c r="G1086" s="833" t="s">
        <v>1709</v>
      </c>
      <c r="H1086" s="833" t="s">
        <v>574</v>
      </c>
      <c r="I1086" s="833" t="s">
        <v>2277</v>
      </c>
      <c r="J1086" s="833" t="s">
        <v>2278</v>
      </c>
      <c r="K1086" s="833" t="s">
        <v>2279</v>
      </c>
      <c r="L1086" s="836">
        <v>107.37</v>
      </c>
      <c r="M1086" s="836">
        <v>107.37</v>
      </c>
      <c r="N1086" s="833">
        <v>1</v>
      </c>
      <c r="O1086" s="837">
        <v>1</v>
      </c>
      <c r="P1086" s="836">
        <v>107.37</v>
      </c>
      <c r="Q1086" s="838">
        <v>1</v>
      </c>
      <c r="R1086" s="833">
        <v>1</v>
      </c>
      <c r="S1086" s="838">
        <v>1</v>
      </c>
      <c r="T1086" s="837">
        <v>1</v>
      </c>
      <c r="U1086" s="839">
        <v>1</v>
      </c>
    </row>
    <row r="1087" spans="1:21" ht="14.45" customHeight="1" x14ac:dyDescent="0.2">
      <c r="A1087" s="832">
        <v>25</v>
      </c>
      <c r="B1087" s="833" t="s">
        <v>1448</v>
      </c>
      <c r="C1087" s="833" t="s">
        <v>1457</v>
      </c>
      <c r="D1087" s="834" t="s">
        <v>2304</v>
      </c>
      <c r="E1087" s="835" t="s">
        <v>1475</v>
      </c>
      <c r="F1087" s="833" t="s">
        <v>1449</v>
      </c>
      <c r="G1087" s="833" t="s">
        <v>1502</v>
      </c>
      <c r="H1087" s="833" t="s">
        <v>611</v>
      </c>
      <c r="I1087" s="833" t="s">
        <v>1298</v>
      </c>
      <c r="J1087" s="833" t="s">
        <v>1016</v>
      </c>
      <c r="K1087" s="833" t="s">
        <v>1299</v>
      </c>
      <c r="L1087" s="836">
        <v>154.36000000000001</v>
      </c>
      <c r="M1087" s="836">
        <v>6174.4000000000033</v>
      </c>
      <c r="N1087" s="833">
        <v>40</v>
      </c>
      <c r="O1087" s="837">
        <v>39</v>
      </c>
      <c r="P1087" s="836">
        <v>3241.5600000000018</v>
      </c>
      <c r="Q1087" s="838">
        <v>0.52500000000000002</v>
      </c>
      <c r="R1087" s="833">
        <v>21</v>
      </c>
      <c r="S1087" s="838">
        <v>0.52500000000000002</v>
      </c>
      <c r="T1087" s="837">
        <v>20</v>
      </c>
      <c r="U1087" s="839">
        <v>0.51282051282051277</v>
      </c>
    </row>
    <row r="1088" spans="1:21" ht="14.45" customHeight="1" x14ac:dyDescent="0.2">
      <c r="A1088" s="832">
        <v>25</v>
      </c>
      <c r="B1088" s="833" t="s">
        <v>1448</v>
      </c>
      <c r="C1088" s="833" t="s">
        <v>1457</v>
      </c>
      <c r="D1088" s="834" t="s">
        <v>2304</v>
      </c>
      <c r="E1088" s="835" t="s">
        <v>1475</v>
      </c>
      <c r="F1088" s="833" t="s">
        <v>1449</v>
      </c>
      <c r="G1088" s="833" t="s">
        <v>1502</v>
      </c>
      <c r="H1088" s="833" t="s">
        <v>611</v>
      </c>
      <c r="I1088" s="833" t="s">
        <v>1794</v>
      </c>
      <c r="J1088" s="833" t="s">
        <v>1150</v>
      </c>
      <c r="K1088" s="833" t="s">
        <v>1795</v>
      </c>
      <c r="L1088" s="836">
        <v>80.28</v>
      </c>
      <c r="M1088" s="836">
        <v>160.56</v>
      </c>
      <c r="N1088" s="833">
        <v>2</v>
      </c>
      <c r="O1088" s="837">
        <v>2</v>
      </c>
      <c r="P1088" s="836">
        <v>80.28</v>
      </c>
      <c r="Q1088" s="838">
        <v>0.5</v>
      </c>
      <c r="R1088" s="833">
        <v>1</v>
      </c>
      <c r="S1088" s="838">
        <v>0.5</v>
      </c>
      <c r="T1088" s="837">
        <v>1</v>
      </c>
      <c r="U1088" s="839">
        <v>0.5</v>
      </c>
    </row>
    <row r="1089" spans="1:21" ht="14.45" customHeight="1" x14ac:dyDescent="0.2">
      <c r="A1089" s="832">
        <v>25</v>
      </c>
      <c r="B1089" s="833" t="s">
        <v>1448</v>
      </c>
      <c r="C1089" s="833" t="s">
        <v>1457</v>
      </c>
      <c r="D1089" s="834" t="s">
        <v>2304</v>
      </c>
      <c r="E1089" s="835" t="s">
        <v>1475</v>
      </c>
      <c r="F1089" s="833" t="s">
        <v>1449</v>
      </c>
      <c r="G1089" s="833" t="s">
        <v>1502</v>
      </c>
      <c r="H1089" s="833" t="s">
        <v>574</v>
      </c>
      <c r="I1089" s="833" t="s">
        <v>1834</v>
      </c>
      <c r="J1089" s="833" t="s">
        <v>1835</v>
      </c>
      <c r="K1089" s="833" t="s">
        <v>1836</v>
      </c>
      <c r="L1089" s="836">
        <v>75.73</v>
      </c>
      <c r="M1089" s="836">
        <v>75.73</v>
      </c>
      <c r="N1089" s="833">
        <v>1</v>
      </c>
      <c r="O1089" s="837"/>
      <c r="P1089" s="836"/>
      <c r="Q1089" s="838">
        <v>0</v>
      </c>
      <c r="R1089" s="833"/>
      <c r="S1089" s="838">
        <v>0</v>
      </c>
      <c r="T1089" s="837"/>
      <c r="U1089" s="839"/>
    </row>
    <row r="1090" spans="1:21" ht="14.45" customHeight="1" x14ac:dyDescent="0.2">
      <c r="A1090" s="832">
        <v>25</v>
      </c>
      <c r="B1090" s="833" t="s">
        <v>1448</v>
      </c>
      <c r="C1090" s="833" t="s">
        <v>1457</v>
      </c>
      <c r="D1090" s="834" t="s">
        <v>2304</v>
      </c>
      <c r="E1090" s="835" t="s">
        <v>1475</v>
      </c>
      <c r="F1090" s="833" t="s">
        <v>1449</v>
      </c>
      <c r="G1090" s="833" t="s">
        <v>1502</v>
      </c>
      <c r="H1090" s="833" t="s">
        <v>574</v>
      </c>
      <c r="I1090" s="833" t="s">
        <v>1796</v>
      </c>
      <c r="J1090" s="833" t="s">
        <v>1016</v>
      </c>
      <c r="K1090" s="833" t="s">
        <v>1299</v>
      </c>
      <c r="L1090" s="836">
        <v>154.36000000000001</v>
      </c>
      <c r="M1090" s="836">
        <v>154.36000000000001</v>
      </c>
      <c r="N1090" s="833">
        <v>1</v>
      </c>
      <c r="O1090" s="837"/>
      <c r="P1090" s="836"/>
      <c r="Q1090" s="838">
        <v>0</v>
      </c>
      <c r="R1090" s="833"/>
      <c r="S1090" s="838">
        <v>0</v>
      </c>
      <c r="T1090" s="837"/>
      <c r="U1090" s="839"/>
    </row>
    <row r="1091" spans="1:21" ht="14.45" customHeight="1" x14ac:dyDescent="0.2">
      <c r="A1091" s="832">
        <v>25</v>
      </c>
      <c r="B1091" s="833" t="s">
        <v>1448</v>
      </c>
      <c r="C1091" s="833" t="s">
        <v>1457</v>
      </c>
      <c r="D1091" s="834" t="s">
        <v>2304</v>
      </c>
      <c r="E1091" s="835" t="s">
        <v>1466</v>
      </c>
      <c r="F1091" s="833" t="s">
        <v>1449</v>
      </c>
      <c r="G1091" s="833" t="s">
        <v>1536</v>
      </c>
      <c r="H1091" s="833" t="s">
        <v>574</v>
      </c>
      <c r="I1091" s="833" t="s">
        <v>1537</v>
      </c>
      <c r="J1091" s="833" t="s">
        <v>1538</v>
      </c>
      <c r="K1091" s="833" t="s">
        <v>1539</v>
      </c>
      <c r="L1091" s="836">
        <v>0</v>
      </c>
      <c r="M1091" s="836">
        <v>0</v>
      </c>
      <c r="N1091" s="833">
        <v>1</v>
      </c>
      <c r="O1091" s="837">
        <v>0.5</v>
      </c>
      <c r="P1091" s="836"/>
      <c r="Q1091" s="838"/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25</v>
      </c>
      <c r="B1092" s="833" t="s">
        <v>1448</v>
      </c>
      <c r="C1092" s="833" t="s">
        <v>1457</v>
      </c>
      <c r="D1092" s="834" t="s">
        <v>2304</v>
      </c>
      <c r="E1092" s="835" t="s">
        <v>1466</v>
      </c>
      <c r="F1092" s="833" t="s">
        <v>1449</v>
      </c>
      <c r="G1092" s="833" t="s">
        <v>2044</v>
      </c>
      <c r="H1092" s="833" t="s">
        <v>574</v>
      </c>
      <c r="I1092" s="833" t="s">
        <v>2161</v>
      </c>
      <c r="J1092" s="833" t="s">
        <v>677</v>
      </c>
      <c r="K1092" s="833" t="s">
        <v>678</v>
      </c>
      <c r="L1092" s="836">
        <v>236.03</v>
      </c>
      <c r="M1092" s="836">
        <v>236.03</v>
      </c>
      <c r="N1092" s="833">
        <v>1</v>
      </c>
      <c r="O1092" s="837">
        <v>1</v>
      </c>
      <c r="P1092" s="836">
        <v>236.03</v>
      </c>
      <c r="Q1092" s="838">
        <v>1</v>
      </c>
      <c r="R1092" s="833">
        <v>1</v>
      </c>
      <c r="S1092" s="838">
        <v>1</v>
      </c>
      <c r="T1092" s="837">
        <v>1</v>
      </c>
      <c r="U1092" s="839">
        <v>1</v>
      </c>
    </row>
    <row r="1093" spans="1:21" ht="14.45" customHeight="1" x14ac:dyDescent="0.2">
      <c r="A1093" s="832">
        <v>25</v>
      </c>
      <c r="B1093" s="833" t="s">
        <v>1448</v>
      </c>
      <c r="C1093" s="833" t="s">
        <v>1457</v>
      </c>
      <c r="D1093" s="834" t="s">
        <v>2304</v>
      </c>
      <c r="E1093" s="835" t="s">
        <v>1466</v>
      </c>
      <c r="F1093" s="833" t="s">
        <v>1449</v>
      </c>
      <c r="G1093" s="833" t="s">
        <v>2044</v>
      </c>
      <c r="H1093" s="833" t="s">
        <v>574</v>
      </c>
      <c r="I1093" s="833" t="s">
        <v>2162</v>
      </c>
      <c r="J1093" s="833" t="s">
        <v>677</v>
      </c>
      <c r="K1093" s="833" t="s">
        <v>2163</v>
      </c>
      <c r="L1093" s="836">
        <v>236.03</v>
      </c>
      <c r="M1093" s="836">
        <v>236.03</v>
      </c>
      <c r="N1093" s="833">
        <v>1</v>
      </c>
      <c r="O1093" s="837">
        <v>0.5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25</v>
      </c>
      <c r="B1094" s="833" t="s">
        <v>1448</v>
      </c>
      <c r="C1094" s="833" t="s">
        <v>1457</v>
      </c>
      <c r="D1094" s="834" t="s">
        <v>2304</v>
      </c>
      <c r="E1094" s="835" t="s">
        <v>1466</v>
      </c>
      <c r="F1094" s="833" t="s">
        <v>1449</v>
      </c>
      <c r="G1094" s="833" t="s">
        <v>1680</v>
      </c>
      <c r="H1094" s="833" t="s">
        <v>574</v>
      </c>
      <c r="I1094" s="833" t="s">
        <v>1681</v>
      </c>
      <c r="J1094" s="833" t="s">
        <v>1682</v>
      </c>
      <c r="K1094" s="833" t="s">
        <v>1683</v>
      </c>
      <c r="L1094" s="836">
        <v>121.07</v>
      </c>
      <c r="M1094" s="836">
        <v>121.07</v>
      </c>
      <c r="N1094" s="833">
        <v>1</v>
      </c>
      <c r="O1094" s="837">
        <v>1</v>
      </c>
      <c r="P1094" s="836">
        <v>121.07</v>
      </c>
      <c r="Q1094" s="838">
        <v>1</v>
      </c>
      <c r="R1094" s="833">
        <v>1</v>
      </c>
      <c r="S1094" s="838">
        <v>1</v>
      </c>
      <c r="T1094" s="837">
        <v>1</v>
      </c>
      <c r="U1094" s="839">
        <v>1</v>
      </c>
    </row>
    <row r="1095" spans="1:21" ht="14.45" customHeight="1" x14ac:dyDescent="0.2">
      <c r="A1095" s="832">
        <v>25</v>
      </c>
      <c r="B1095" s="833" t="s">
        <v>1448</v>
      </c>
      <c r="C1095" s="833" t="s">
        <v>1457</v>
      </c>
      <c r="D1095" s="834" t="s">
        <v>2304</v>
      </c>
      <c r="E1095" s="835" t="s">
        <v>1466</v>
      </c>
      <c r="F1095" s="833" t="s">
        <v>1449</v>
      </c>
      <c r="G1095" s="833" t="s">
        <v>1503</v>
      </c>
      <c r="H1095" s="833" t="s">
        <v>574</v>
      </c>
      <c r="I1095" s="833" t="s">
        <v>1504</v>
      </c>
      <c r="J1095" s="833" t="s">
        <v>1505</v>
      </c>
      <c r="K1095" s="833" t="s">
        <v>1506</v>
      </c>
      <c r="L1095" s="836">
        <v>132.97999999999999</v>
      </c>
      <c r="M1095" s="836">
        <v>265.95999999999998</v>
      </c>
      <c r="N1095" s="833">
        <v>2</v>
      </c>
      <c r="O1095" s="837">
        <v>1.5</v>
      </c>
      <c r="P1095" s="836">
        <v>265.95999999999998</v>
      </c>
      <c r="Q1095" s="838">
        <v>1</v>
      </c>
      <c r="R1095" s="833">
        <v>2</v>
      </c>
      <c r="S1095" s="838">
        <v>1</v>
      </c>
      <c r="T1095" s="837">
        <v>1.5</v>
      </c>
      <c r="U1095" s="839">
        <v>1</v>
      </c>
    </row>
    <row r="1096" spans="1:21" ht="14.45" customHeight="1" x14ac:dyDescent="0.2">
      <c r="A1096" s="832">
        <v>25</v>
      </c>
      <c r="B1096" s="833" t="s">
        <v>1448</v>
      </c>
      <c r="C1096" s="833" t="s">
        <v>1457</v>
      </c>
      <c r="D1096" s="834" t="s">
        <v>2304</v>
      </c>
      <c r="E1096" s="835" t="s">
        <v>1466</v>
      </c>
      <c r="F1096" s="833" t="s">
        <v>1449</v>
      </c>
      <c r="G1096" s="833" t="s">
        <v>1586</v>
      </c>
      <c r="H1096" s="833" t="s">
        <v>574</v>
      </c>
      <c r="I1096" s="833" t="s">
        <v>1587</v>
      </c>
      <c r="J1096" s="833" t="s">
        <v>644</v>
      </c>
      <c r="K1096" s="833" t="s">
        <v>1588</v>
      </c>
      <c r="L1096" s="836">
        <v>17.62</v>
      </c>
      <c r="M1096" s="836">
        <v>70.48</v>
      </c>
      <c r="N1096" s="833">
        <v>4</v>
      </c>
      <c r="O1096" s="837">
        <v>3.5</v>
      </c>
      <c r="P1096" s="836">
        <v>17.62</v>
      </c>
      <c r="Q1096" s="838">
        <v>0.25</v>
      </c>
      <c r="R1096" s="833">
        <v>1</v>
      </c>
      <c r="S1096" s="838">
        <v>0.25</v>
      </c>
      <c r="T1096" s="837">
        <v>1</v>
      </c>
      <c r="U1096" s="839">
        <v>0.2857142857142857</v>
      </c>
    </row>
    <row r="1097" spans="1:21" ht="14.45" customHeight="1" x14ac:dyDescent="0.2">
      <c r="A1097" s="832">
        <v>25</v>
      </c>
      <c r="B1097" s="833" t="s">
        <v>1448</v>
      </c>
      <c r="C1097" s="833" t="s">
        <v>1457</v>
      </c>
      <c r="D1097" s="834" t="s">
        <v>2304</v>
      </c>
      <c r="E1097" s="835" t="s">
        <v>1466</v>
      </c>
      <c r="F1097" s="833" t="s">
        <v>1449</v>
      </c>
      <c r="G1097" s="833" t="s">
        <v>1586</v>
      </c>
      <c r="H1097" s="833" t="s">
        <v>574</v>
      </c>
      <c r="I1097" s="833" t="s">
        <v>1589</v>
      </c>
      <c r="J1097" s="833" t="s">
        <v>644</v>
      </c>
      <c r="K1097" s="833" t="s">
        <v>1590</v>
      </c>
      <c r="L1097" s="836">
        <v>35.25</v>
      </c>
      <c r="M1097" s="836">
        <v>211.5</v>
      </c>
      <c r="N1097" s="833">
        <v>6</v>
      </c>
      <c r="O1097" s="837">
        <v>4</v>
      </c>
      <c r="P1097" s="836">
        <v>141</v>
      </c>
      <c r="Q1097" s="838">
        <v>0.66666666666666663</v>
      </c>
      <c r="R1097" s="833">
        <v>4</v>
      </c>
      <c r="S1097" s="838">
        <v>0.66666666666666663</v>
      </c>
      <c r="T1097" s="837">
        <v>3</v>
      </c>
      <c r="U1097" s="839">
        <v>0.75</v>
      </c>
    </row>
    <row r="1098" spans="1:21" ht="14.45" customHeight="1" x14ac:dyDescent="0.2">
      <c r="A1098" s="832">
        <v>25</v>
      </c>
      <c r="B1098" s="833" t="s">
        <v>1448</v>
      </c>
      <c r="C1098" s="833" t="s">
        <v>1457</v>
      </c>
      <c r="D1098" s="834" t="s">
        <v>2304</v>
      </c>
      <c r="E1098" s="835" t="s">
        <v>1466</v>
      </c>
      <c r="F1098" s="833" t="s">
        <v>1449</v>
      </c>
      <c r="G1098" s="833" t="s">
        <v>1586</v>
      </c>
      <c r="H1098" s="833" t="s">
        <v>574</v>
      </c>
      <c r="I1098" s="833" t="s">
        <v>1591</v>
      </c>
      <c r="J1098" s="833" t="s">
        <v>644</v>
      </c>
      <c r="K1098" s="833" t="s">
        <v>1592</v>
      </c>
      <c r="L1098" s="836">
        <v>17.62</v>
      </c>
      <c r="M1098" s="836">
        <v>493.36</v>
      </c>
      <c r="N1098" s="833">
        <v>28</v>
      </c>
      <c r="O1098" s="837">
        <v>23.5</v>
      </c>
      <c r="P1098" s="836">
        <v>140.96</v>
      </c>
      <c r="Q1098" s="838">
        <v>0.2857142857142857</v>
      </c>
      <c r="R1098" s="833">
        <v>8</v>
      </c>
      <c r="S1098" s="838">
        <v>0.2857142857142857</v>
      </c>
      <c r="T1098" s="837">
        <v>5.5</v>
      </c>
      <c r="U1098" s="839">
        <v>0.23404255319148937</v>
      </c>
    </row>
    <row r="1099" spans="1:21" ht="14.45" customHeight="1" x14ac:dyDescent="0.2">
      <c r="A1099" s="832">
        <v>25</v>
      </c>
      <c r="B1099" s="833" t="s">
        <v>1448</v>
      </c>
      <c r="C1099" s="833" t="s">
        <v>1457</v>
      </c>
      <c r="D1099" s="834" t="s">
        <v>2304</v>
      </c>
      <c r="E1099" s="835" t="s">
        <v>1466</v>
      </c>
      <c r="F1099" s="833" t="s">
        <v>1449</v>
      </c>
      <c r="G1099" s="833" t="s">
        <v>1510</v>
      </c>
      <c r="H1099" s="833" t="s">
        <v>611</v>
      </c>
      <c r="I1099" s="833" t="s">
        <v>1372</v>
      </c>
      <c r="J1099" s="833" t="s">
        <v>850</v>
      </c>
      <c r="K1099" s="833" t="s">
        <v>852</v>
      </c>
      <c r="L1099" s="836">
        <v>0</v>
      </c>
      <c r="M1099" s="836">
        <v>0</v>
      </c>
      <c r="N1099" s="833">
        <v>2</v>
      </c>
      <c r="O1099" s="837">
        <v>1</v>
      </c>
      <c r="P1099" s="836">
        <v>0</v>
      </c>
      <c r="Q1099" s="838"/>
      <c r="R1099" s="833">
        <v>1</v>
      </c>
      <c r="S1099" s="838">
        <v>0.5</v>
      </c>
      <c r="T1099" s="837">
        <v>0.5</v>
      </c>
      <c r="U1099" s="839">
        <v>0.5</v>
      </c>
    </row>
    <row r="1100" spans="1:21" ht="14.45" customHeight="1" x14ac:dyDescent="0.2">
      <c r="A1100" s="832">
        <v>25</v>
      </c>
      <c r="B1100" s="833" t="s">
        <v>1448</v>
      </c>
      <c r="C1100" s="833" t="s">
        <v>1457</v>
      </c>
      <c r="D1100" s="834" t="s">
        <v>2304</v>
      </c>
      <c r="E1100" s="835" t="s">
        <v>1466</v>
      </c>
      <c r="F1100" s="833" t="s">
        <v>1449</v>
      </c>
      <c r="G1100" s="833" t="s">
        <v>1502</v>
      </c>
      <c r="H1100" s="833" t="s">
        <v>611</v>
      </c>
      <c r="I1100" s="833" t="s">
        <v>1298</v>
      </c>
      <c r="J1100" s="833" t="s">
        <v>1016</v>
      </c>
      <c r="K1100" s="833" t="s">
        <v>1299</v>
      </c>
      <c r="L1100" s="836">
        <v>154.36000000000001</v>
      </c>
      <c r="M1100" s="836">
        <v>3859.0000000000014</v>
      </c>
      <c r="N1100" s="833">
        <v>25</v>
      </c>
      <c r="O1100" s="837">
        <v>20</v>
      </c>
      <c r="P1100" s="836">
        <v>2315.400000000001</v>
      </c>
      <c r="Q1100" s="838">
        <v>0.60000000000000009</v>
      </c>
      <c r="R1100" s="833">
        <v>15</v>
      </c>
      <c r="S1100" s="838">
        <v>0.6</v>
      </c>
      <c r="T1100" s="837">
        <v>12</v>
      </c>
      <c r="U1100" s="839">
        <v>0.6</v>
      </c>
    </row>
    <row r="1101" spans="1:21" ht="14.45" customHeight="1" x14ac:dyDescent="0.2">
      <c r="A1101" s="832">
        <v>25</v>
      </c>
      <c r="B1101" s="833" t="s">
        <v>1448</v>
      </c>
      <c r="C1101" s="833" t="s">
        <v>1457</v>
      </c>
      <c r="D1101" s="834" t="s">
        <v>2304</v>
      </c>
      <c r="E1101" s="835" t="s">
        <v>1466</v>
      </c>
      <c r="F1101" s="833" t="s">
        <v>1449</v>
      </c>
      <c r="G1101" s="833" t="s">
        <v>1502</v>
      </c>
      <c r="H1101" s="833" t="s">
        <v>574</v>
      </c>
      <c r="I1101" s="833" t="s">
        <v>1796</v>
      </c>
      <c r="J1101" s="833" t="s">
        <v>1016</v>
      </c>
      <c r="K1101" s="833" t="s">
        <v>1299</v>
      </c>
      <c r="L1101" s="836">
        <v>154.36000000000001</v>
      </c>
      <c r="M1101" s="836">
        <v>617.44000000000005</v>
      </c>
      <c r="N1101" s="833">
        <v>4</v>
      </c>
      <c r="O1101" s="837">
        <v>2.5</v>
      </c>
      <c r="P1101" s="836">
        <v>308.72000000000003</v>
      </c>
      <c r="Q1101" s="838">
        <v>0.5</v>
      </c>
      <c r="R1101" s="833">
        <v>2</v>
      </c>
      <c r="S1101" s="838">
        <v>0.5</v>
      </c>
      <c r="T1101" s="837">
        <v>1.5</v>
      </c>
      <c r="U1101" s="839">
        <v>0.6</v>
      </c>
    </row>
    <row r="1102" spans="1:21" ht="14.45" customHeight="1" x14ac:dyDescent="0.2">
      <c r="A1102" s="832">
        <v>25</v>
      </c>
      <c r="B1102" s="833" t="s">
        <v>1448</v>
      </c>
      <c r="C1102" s="833" t="s">
        <v>1457</v>
      </c>
      <c r="D1102" s="834" t="s">
        <v>2304</v>
      </c>
      <c r="E1102" s="835" t="s">
        <v>1483</v>
      </c>
      <c r="F1102" s="833" t="s">
        <v>1449</v>
      </c>
      <c r="G1102" s="833" t="s">
        <v>1503</v>
      </c>
      <c r="H1102" s="833" t="s">
        <v>574</v>
      </c>
      <c r="I1102" s="833" t="s">
        <v>1504</v>
      </c>
      <c r="J1102" s="833" t="s">
        <v>1505</v>
      </c>
      <c r="K1102" s="833" t="s">
        <v>1506</v>
      </c>
      <c r="L1102" s="836">
        <v>132.97999999999999</v>
      </c>
      <c r="M1102" s="836">
        <v>531.91999999999996</v>
      </c>
      <c r="N1102" s="833">
        <v>4</v>
      </c>
      <c r="O1102" s="837">
        <v>2</v>
      </c>
      <c r="P1102" s="836">
        <v>531.91999999999996</v>
      </c>
      <c r="Q1102" s="838">
        <v>1</v>
      </c>
      <c r="R1102" s="833">
        <v>4</v>
      </c>
      <c r="S1102" s="838">
        <v>1</v>
      </c>
      <c r="T1102" s="837">
        <v>2</v>
      </c>
      <c r="U1102" s="839">
        <v>1</v>
      </c>
    </row>
    <row r="1103" spans="1:21" ht="14.45" customHeight="1" x14ac:dyDescent="0.2">
      <c r="A1103" s="832">
        <v>25</v>
      </c>
      <c r="B1103" s="833" t="s">
        <v>1448</v>
      </c>
      <c r="C1103" s="833" t="s">
        <v>1457</v>
      </c>
      <c r="D1103" s="834" t="s">
        <v>2304</v>
      </c>
      <c r="E1103" s="835" t="s">
        <v>1483</v>
      </c>
      <c r="F1103" s="833" t="s">
        <v>1449</v>
      </c>
      <c r="G1103" s="833" t="s">
        <v>1586</v>
      </c>
      <c r="H1103" s="833" t="s">
        <v>574</v>
      </c>
      <c r="I1103" s="833" t="s">
        <v>1587</v>
      </c>
      <c r="J1103" s="833" t="s">
        <v>644</v>
      </c>
      <c r="K1103" s="833" t="s">
        <v>1588</v>
      </c>
      <c r="L1103" s="836">
        <v>17.62</v>
      </c>
      <c r="M1103" s="836">
        <v>405.26000000000005</v>
      </c>
      <c r="N1103" s="833">
        <v>23</v>
      </c>
      <c r="O1103" s="837">
        <v>14</v>
      </c>
      <c r="P1103" s="836">
        <v>334.78000000000003</v>
      </c>
      <c r="Q1103" s="838">
        <v>0.82608695652173914</v>
      </c>
      <c r="R1103" s="833">
        <v>19</v>
      </c>
      <c r="S1103" s="838">
        <v>0.82608695652173914</v>
      </c>
      <c r="T1103" s="837">
        <v>11</v>
      </c>
      <c r="U1103" s="839">
        <v>0.7857142857142857</v>
      </c>
    </row>
    <row r="1104" spans="1:21" ht="14.45" customHeight="1" x14ac:dyDescent="0.2">
      <c r="A1104" s="832">
        <v>25</v>
      </c>
      <c r="B1104" s="833" t="s">
        <v>1448</v>
      </c>
      <c r="C1104" s="833" t="s">
        <v>1457</v>
      </c>
      <c r="D1104" s="834" t="s">
        <v>2304</v>
      </c>
      <c r="E1104" s="835" t="s">
        <v>1483</v>
      </c>
      <c r="F1104" s="833" t="s">
        <v>1449</v>
      </c>
      <c r="G1104" s="833" t="s">
        <v>1502</v>
      </c>
      <c r="H1104" s="833" t="s">
        <v>611</v>
      </c>
      <c r="I1104" s="833" t="s">
        <v>1298</v>
      </c>
      <c r="J1104" s="833" t="s">
        <v>1016</v>
      </c>
      <c r="K1104" s="833" t="s">
        <v>1299</v>
      </c>
      <c r="L1104" s="836">
        <v>154.36000000000001</v>
      </c>
      <c r="M1104" s="836">
        <v>4476.4400000000023</v>
      </c>
      <c r="N1104" s="833">
        <v>29</v>
      </c>
      <c r="O1104" s="837">
        <v>22</v>
      </c>
      <c r="P1104" s="836">
        <v>3550.280000000002</v>
      </c>
      <c r="Q1104" s="838">
        <v>0.7931034482758621</v>
      </c>
      <c r="R1104" s="833">
        <v>23</v>
      </c>
      <c r="S1104" s="838">
        <v>0.7931034482758621</v>
      </c>
      <c r="T1104" s="837">
        <v>17</v>
      </c>
      <c r="U1104" s="839">
        <v>0.77272727272727271</v>
      </c>
    </row>
    <row r="1105" spans="1:21" ht="14.45" customHeight="1" x14ac:dyDescent="0.2">
      <c r="A1105" s="832">
        <v>25</v>
      </c>
      <c r="B1105" s="833" t="s">
        <v>1448</v>
      </c>
      <c r="C1105" s="833" t="s">
        <v>1457</v>
      </c>
      <c r="D1105" s="834" t="s">
        <v>2304</v>
      </c>
      <c r="E1105" s="835" t="s">
        <v>1483</v>
      </c>
      <c r="F1105" s="833" t="s">
        <v>1449</v>
      </c>
      <c r="G1105" s="833" t="s">
        <v>1502</v>
      </c>
      <c r="H1105" s="833" t="s">
        <v>611</v>
      </c>
      <c r="I1105" s="833" t="s">
        <v>1442</v>
      </c>
      <c r="J1105" s="833" t="s">
        <v>1443</v>
      </c>
      <c r="K1105" s="833" t="s">
        <v>1444</v>
      </c>
      <c r="L1105" s="836">
        <v>149.52000000000001</v>
      </c>
      <c r="M1105" s="836">
        <v>149.52000000000001</v>
      </c>
      <c r="N1105" s="833">
        <v>1</v>
      </c>
      <c r="O1105" s="837">
        <v>1</v>
      </c>
      <c r="P1105" s="836">
        <v>149.52000000000001</v>
      </c>
      <c r="Q1105" s="838">
        <v>1</v>
      </c>
      <c r="R1105" s="833">
        <v>1</v>
      </c>
      <c r="S1105" s="838">
        <v>1</v>
      </c>
      <c r="T1105" s="837">
        <v>1</v>
      </c>
      <c r="U1105" s="839">
        <v>1</v>
      </c>
    </row>
    <row r="1106" spans="1:21" ht="14.45" customHeight="1" x14ac:dyDescent="0.2">
      <c r="A1106" s="832">
        <v>25</v>
      </c>
      <c r="B1106" s="833" t="s">
        <v>1448</v>
      </c>
      <c r="C1106" s="833" t="s">
        <v>1457</v>
      </c>
      <c r="D1106" s="834" t="s">
        <v>2304</v>
      </c>
      <c r="E1106" s="835" t="s">
        <v>1483</v>
      </c>
      <c r="F1106" s="833" t="s">
        <v>1449</v>
      </c>
      <c r="G1106" s="833" t="s">
        <v>1502</v>
      </c>
      <c r="H1106" s="833" t="s">
        <v>574</v>
      </c>
      <c r="I1106" s="833" t="s">
        <v>1837</v>
      </c>
      <c r="J1106" s="833" t="s">
        <v>1016</v>
      </c>
      <c r="K1106" s="833" t="s">
        <v>1838</v>
      </c>
      <c r="L1106" s="836">
        <v>225.06</v>
      </c>
      <c r="M1106" s="836">
        <v>225.06</v>
      </c>
      <c r="N1106" s="833">
        <v>1</v>
      </c>
      <c r="O1106" s="837">
        <v>1</v>
      </c>
      <c r="P1106" s="836">
        <v>225.06</v>
      </c>
      <c r="Q1106" s="838">
        <v>1</v>
      </c>
      <c r="R1106" s="833">
        <v>1</v>
      </c>
      <c r="S1106" s="838">
        <v>1</v>
      </c>
      <c r="T1106" s="837">
        <v>1</v>
      </c>
      <c r="U1106" s="839">
        <v>1</v>
      </c>
    </row>
    <row r="1107" spans="1:21" ht="14.45" customHeight="1" x14ac:dyDescent="0.2">
      <c r="A1107" s="832">
        <v>25</v>
      </c>
      <c r="B1107" s="833" t="s">
        <v>1448</v>
      </c>
      <c r="C1107" s="833" t="s">
        <v>1457</v>
      </c>
      <c r="D1107" s="834" t="s">
        <v>2304</v>
      </c>
      <c r="E1107" s="835" t="s">
        <v>1499</v>
      </c>
      <c r="F1107" s="833" t="s">
        <v>1449</v>
      </c>
      <c r="G1107" s="833" t="s">
        <v>1542</v>
      </c>
      <c r="H1107" s="833" t="s">
        <v>574</v>
      </c>
      <c r="I1107" s="833" t="s">
        <v>1543</v>
      </c>
      <c r="J1107" s="833" t="s">
        <v>1544</v>
      </c>
      <c r="K1107" s="833" t="s">
        <v>1545</v>
      </c>
      <c r="L1107" s="836">
        <v>58.86</v>
      </c>
      <c r="M1107" s="836">
        <v>58.86</v>
      </c>
      <c r="N1107" s="833">
        <v>1</v>
      </c>
      <c r="O1107" s="837">
        <v>1</v>
      </c>
      <c r="P1107" s="836">
        <v>58.86</v>
      </c>
      <c r="Q1107" s="838">
        <v>1</v>
      </c>
      <c r="R1107" s="833">
        <v>1</v>
      </c>
      <c r="S1107" s="838">
        <v>1</v>
      </c>
      <c r="T1107" s="837">
        <v>1</v>
      </c>
      <c r="U1107" s="839">
        <v>1</v>
      </c>
    </row>
    <row r="1108" spans="1:21" ht="14.45" customHeight="1" x14ac:dyDescent="0.2">
      <c r="A1108" s="832">
        <v>25</v>
      </c>
      <c r="B1108" s="833" t="s">
        <v>1448</v>
      </c>
      <c r="C1108" s="833" t="s">
        <v>1457</v>
      </c>
      <c r="D1108" s="834" t="s">
        <v>2304</v>
      </c>
      <c r="E1108" s="835" t="s">
        <v>1499</v>
      </c>
      <c r="F1108" s="833" t="s">
        <v>1449</v>
      </c>
      <c r="G1108" s="833" t="s">
        <v>1648</v>
      </c>
      <c r="H1108" s="833" t="s">
        <v>611</v>
      </c>
      <c r="I1108" s="833" t="s">
        <v>2077</v>
      </c>
      <c r="J1108" s="833" t="s">
        <v>1419</v>
      </c>
      <c r="K1108" s="833" t="s">
        <v>2078</v>
      </c>
      <c r="L1108" s="836">
        <v>97.96</v>
      </c>
      <c r="M1108" s="836">
        <v>97.96</v>
      </c>
      <c r="N1108" s="833">
        <v>1</v>
      </c>
      <c r="O1108" s="837">
        <v>0.5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25</v>
      </c>
      <c r="B1109" s="833" t="s">
        <v>1448</v>
      </c>
      <c r="C1109" s="833" t="s">
        <v>1457</v>
      </c>
      <c r="D1109" s="834" t="s">
        <v>2304</v>
      </c>
      <c r="E1109" s="835" t="s">
        <v>1499</v>
      </c>
      <c r="F1109" s="833" t="s">
        <v>1449</v>
      </c>
      <c r="G1109" s="833" t="s">
        <v>2044</v>
      </c>
      <c r="H1109" s="833" t="s">
        <v>574</v>
      </c>
      <c r="I1109" s="833" t="s">
        <v>2161</v>
      </c>
      <c r="J1109" s="833" t="s">
        <v>677</v>
      </c>
      <c r="K1109" s="833" t="s">
        <v>678</v>
      </c>
      <c r="L1109" s="836">
        <v>236.03</v>
      </c>
      <c r="M1109" s="836">
        <v>236.03</v>
      </c>
      <c r="N1109" s="833">
        <v>1</v>
      </c>
      <c r="O1109" s="837">
        <v>1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25</v>
      </c>
      <c r="B1110" s="833" t="s">
        <v>1448</v>
      </c>
      <c r="C1110" s="833" t="s">
        <v>1457</v>
      </c>
      <c r="D1110" s="834" t="s">
        <v>2304</v>
      </c>
      <c r="E1110" s="835" t="s">
        <v>1499</v>
      </c>
      <c r="F1110" s="833" t="s">
        <v>1449</v>
      </c>
      <c r="G1110" s="833" t="s">
        <v>1658</v>
      </c>
      <c r="H1110" s="833" t="s">
        <v>574</v>
      </c>
      <c r="I1110" s="833" t="s">
        <v>1935</v>
      </c>
      <c r="J1110" s="833" t="s">
        <v>1665</v>
      </c>
      <c r="K1110" s="833" t="s">
        <v>1936</v>
      </c>
      <c r="L1110" s="836">
        <v>58.74</v>
      </c>
      <c r="M1110" s="836">
        <v>58.74</v>
      </c>
      <c r="N1110" s="833">
        <v>1</v>
      </c>
      <c r="O1110" s="837">
        <v>1</v>
      </c>
      <c r="P1110" s="836"/>
      <c r="Q1110" s="838">
        <v>0</v>
      </c>
      <c r="R1110" s="833"/>
      <c r="S1110" s="838">
        <v>0</v>
      </c>
      <c r="T1110" s="837"/>
      <c r="U1110" s="839">
        <v>0</v>
      </c>
    </row>
    <row r="1111" spans="1:21" ht="14.45" customHeight="1" x14ac:dyDescent="0.2">
      <c r="A1111" s="832">
        <v>25</v>
      </c>
      <c r="B1111" s="833" t="s">
        <v>1448</v>
      </c>
      <c r="C1111" s="833" t="s">
        <v>1457</v>
      </c>
      <c r="D1111" s="834" t="s">
        <v>2304</v>
      </c>
      <c r="E1111" s="835" t="s">
        <v>1499</v>
      </c>
      <c r="F1111" s="833" t="s">
        <v>1449</v>
      </c>
      <c r="G1111" s="833" t="s">
        <v>1519</v>
      </c>
      <c r="H1111" s="833" t="s">
        <v>574</v>
      </c>
      <c r="I1111" s="833" t="s">
        <v>1520</v>
      </c>
      <c r="J1111" s="833" t="s">
        <v>1054</v>
      </c>
      <c r="K1111" s="833" t="s">
        <v>1521</v>
      </c>
      <c r="L1111" s="836">
        <v>42.14</v>
      </c>
      <c r="M1111" s="836">
        <v>168.56</v>
      </c>
      <c r="N1111" s="833">
        <v>4</v>
      </c>
      <c r="O1111" s="837">
        <v>2.5</v>
      </c>
      <c r="P1111" s="836">
        <v>126.42</v>
      </c>
      <c r="Q1111" s="838">
        <v>0.75</v>
      </c>
      <c r="R1111" s="833">
        <v>3</v>
      </c>
      <c r="S1111" s="838">
        <v>0.75</v>
      </c>
      <c r="T1111" s="837">
        <v>2</v>
      </c>
      <c r="U1111" s="839">
        <v>0.8</v>
      </c>
    </row>
    <row r="1112" spans="1:21" ht="14.45" customHeight="1" x14ac:dyDescent="0.2">
      <c r="A1112" s="832">
        <v>25</v>
      </c>
      <c r="B1112" s="833" t="s">
        <v>1448</v>
      </c>
      <c r="C1112" s="833" t="s">
        <v>1457</v>
      </c>
      <c r="D1112" s="834" t="s">
        <v>2304</v>
      </c>
      <c r="E1112" s="835" t="s">
        <v>1499</v>
      </c>
      <c r="F1112" s="833" t="s">
        <v>1449</v>
      </c>
      <c r="G1112" s="833" t="s">
        <v>1519</v>
      </c>
      <c r="H1112" s="833" t="s">
        <v>574</v>
      </c>
      <c r="I1112" s="833" t="s">
        <v>1901</v>
      </c>
      <c r="J1112" s="833" t="s">
        <v>1902</v>
      </c>
      <c r="K1112" s="833" t="s">
        <v>1903</v>
      </c>
      <c r="L1112" s="836">
        <v>89.91</v>
      </c>
      <c r="M1112" s="836">
        <v>179.82</v>
      </c>
      <c r="N1112" s="833">
        <v>2</v>
      </c>
      <c r="O1112" s="837">
        <v>0.5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25</v>
      </c>
      <c r="B1113" s="833" t="s">
        <v>1448</v>
      </c>
      <c r="C1113" s="833" t="s">
        <v>1457</v>
      </c>
      <c r="D1113" s="834" t="s">
        <v>2304</v>
      </c>
      <c r="E1113" s="835" t="s">
        <v>1499</v>
      </c>
      <c r="F1113" s="833" t="s">
        <v>1449</v>
      </c>
      <c r="G1113" s="833" t="s">
        <v>1503</v>
      </c>
      <c r="H1113" s="833" t="s">
        <v>574</v>
      </c>
      <c r="I1113" s="833" t="s">
        <v>1504</v>
      </c>
      <c r="J1113" s="833" t="s">
        <v>1505</v>
      </c>
      <c r="K1113" s="833" t="s">
        <v>1506</v>
      </c>
      <c r="L1113" s="836">
        <v>132.97999999999999</v>
      </c>
      <c r="M1113" s="836">
        <v>531.91999999999996</v>
      </c>
      <c r="N1113" s="833">
        <v>4</v>
      </c>
      <c r="O1113" s="837">
        <v>3.5</v>
      </c>
      <c r="P1113" s="836">
        <v>132.97999999999999</v>
      </c>
      <c r="Q1113" s="838">
        <v>0.25</v>
      </c>
      <c r="R1113" s="833">
        <v>1</v>
      </c>
      <c r="S1113" s="838">
        <v>0.25</v>
      </c>
      <c r="T1113" s="837">
        <v>1</v>
      </c>
      <c r="U1113" s="839">
        <v>0.2857142857142857</v>
      </c>
    </row>
    <row r="1114" spans="1:21" ht="14.45" customHeight="1" x14ac:dyDescent="0.2">
      <c r="A1114" s="832">
        <v>25</v>
      </c>
      <c r="B1114" s="833" t="s">
        <v>1448</v>
      </c>
      <c r="C1114" s="833" t="s">
        <v>1457</v>
      </c>
      <c r="D1114" s="834" t="s">
        <v>2304</v>
      </c>
      <c r="E1114" s="835" t="s">
        <v>1499</v>
      </c>
      <c r="F1114" s="833" t="s">
        <v>1449</v>
      </c>
      <c r="G1114" s="833" t="s">
        <v>1578</v>
      </c>
      <c r="H1114" s="833" t="s">
        <v>574</v>
      </c>
      <c r="I1114" s="833" t="s">
        <v>1579</v>
      </c>
      <c r="J1114" s="833" t="s">
        <v>1052</v>
      </c>
      <c r="K1114" s="833" t="s">
        <v>1580</v>
      </c>
      <c r="L1114" s="836">
        <v>34.19</v>
      </c>
      <c r="M1114" s="836">
        <v>34.19</v>
      </c>
      <c r="N1114" s="833">
        <v>1</v>
      </c>
      <c r="O1114" s="837">
        <v>0.5</v>
      </c>
      <c r="P1114" s="836">
        <v>34.19</v>
      </c>
      <c r="Q1114" s="838">
        <v>1</v>
      </c>
      <c r="R1114" s="833">
        <v>1</v>
      </c>
      <c r="S1114" s="838">
        <v>1</v>
      </c>
      <c r="T1114" s="837">
        <v>0.5</v>
      </c>
      <c r="U1114" s="839">
        <v>1</v>
      </c>
    </row>
    <row r="1115" spans="1:21" ht="14.45" customHeight="1" x14ac:dyDescent="0.2">
      <c r="A1115" s="832">
        <v>25</v>
      </c>
      <c r="B1115" s="833" t="s">
        <v>1448</v>
      </c>
      <c r="C1115" s="833" t="s">
        <v>1457</v>
      </c>
      <c r="D1115" s="834" t="s">
        <v>2304</v>
      </c>
      <c r="E1115" s="835" t="s">
        <v>1499</v>
      </c>
      <c r="F1115" s="833" t="s">
        <v>1449</v>
      </c>
      <c r="G1115" s="833" t="s">
        <v>1586</v>
      </c>
      <c r="H1115" s="833" t="s">
        <v>574</v>
      </c>
      <c r="I1115" s="833" t="s">
        <v>1589</v>
      </c>
      <c r="J1115" s="833" t="s">
        <v>644</v>
      </c>
      <c r="K1115" s="833" t="s">
        <v>1590</v>
      </c>
      <c r="L1115" s="836">
        <v>35.25</v>
      </c>
      <c r="M1115" s="836">
        <v>211.5</v>
      </c>
      <c r="N1115" s="833">
        <v>6</v>
      </c>
      <c r="O1115" s="837">
        <v>3</v>
      </c>
      <c r="P1115" s="836">
        <v>141</v>
      </c>
      <c r="Q1115" s="838">
        <v>0.66666666666666663</v>
      </c>
      <c r="R1115" s="833">
        <v>4</v>
      </c>
      <c r="S1115" s="838">
        <v>0.66666666666666663</v>
      </c>
      <c r="T1115" s="837">
        <v>2</v>
      </c>
      <c r="U1115" s="839">
        <v>0.66666666666666663</v>
      </c>
    </row>
    <row r="1116" spans="1:21" ht="14.45" customHeight="1" x14ac:dyDescent="0.2">
      <c r="A1116" s="832">
        <v>25</v>
      </c>
      <c r="B1116" s="833" t="s">
        <v>1448</v>
      </c>
      <c r="C1116" s="833" t="s">
        <v>1457</v>
      </c>
      <c r="D1116" s="834" t="s">
        <v>2304</v>
      </c>
      <c r="E1116" s="835" t="s">
        <v>1499</v>
      </c>
      <c r="F1116" s="833" t="s">
        <v>1449</v>
      </c>
      <c r="G1116" s="833" t="s">
        <v>1709</v>
      </c>
      <c r="H1116" s="833" t="s">
        <v>574</v>
      </c>
      <c r="I1116" s="833" t="s">
        <v>1710</v>
      </c>
      <c r="J1116" s="833" t="s">
        <v>625</v>
      </c>
      <c r="K1116" s="833" t="s">
        <v>1711</v>
      </c>
      <c r="L1116" s="836">
        <v>127.91</v>
      </c>
      <c r="M1116" s="836">
        <v>127.91</v>
      </c>
      <c r="N1116" s="833">
        <v>1</v>
      </c>
      <c r="O1116" s="837">
        <v>1</v>
      </c>
      <c r="P1116" s="836"/>
      <c r="Q1116" s="838">
        <v>0</v>
      </c>
      <c r="R1116" s="833"/>
      <c r="S1116" s="838">
        <v>0</v>
      </c>
      <c r="T1116" s="837"/>
      <c r="U1116" s="839">
        <v>0</v>
      </c>
    </row>
    <row r="1117" spans="1:21" ht="14.45" customHeight="1" x14ac:dyDescent="0.2">
      <c r="A1117" s="832">
        <v>25</v>
      </c>
      <c r="B1117" s="833" t="s">
        <v>1448</v>
      </c>
      <c r="C1117" s="833" t="s">
        <v>1457</v>
      </c>
      <c r="D1117" s="834" t="s">
        <v>2304</v>
      </c>
      <c r="E1117" s="835" t="s">
        <v>1499</v>
      </c>
      <c r="F1117" s="833" t="s">
        <v>1449</v>
      </c>
      <c r="G1117" s="833" t="s">
        <v>2280</v>
      </c>
      <c r="H1117" s="833" t="s">
        <v>611</v>
      </c>
      <c r="I1117" s="833" t="s">
        <v>2281</v>
      </c>
      <c r="J1117" s="833" t="s">
        <v>2282</v>
      </c>
      <c r="K1117" s="833" t="s">
        <v>2283</v>
      </c>
      <c r="L1117" s="836">
        <v>25.5</v>
      </c>
      <c r="M1117" s="836">
        <v>25.5</v>
      </c>
      <c r="N1117" s="833">
        <v>1</v>
      </c>
      <c r="O1117" s="837">
        <v>0.5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25</v>
      </c>
      <c r="B1118" s="833" t="s">
        <v>1448</v>
      </c>
      <c r="C1118" s="833" t="s">
        <v>1457</v>
      </c>
      <c r="D1118" s="834" t="s">
        <v>2304</v>
      </c>
      <c r="E1118" s="835" t="s">
        <v>1499</v>
      </c>
      <c r="F1118" s="833" t="s">
        <v>1449</v>
      </c>
      <c r="G1118" s="833" t="s">
        <v>1510</v>
      </c>
      <c r="H1118" s="833" t="s">
        <v>611</v>
      </c>
      <c r="I1118" s="833" t="s">
        <v>1372</v>
      </c>
      <c r="J1118" s="833" t="s">
        <v>850</v>
      </c>
      <c r="K1118" s="833" t="s">
        <v>852</v>
      </c>
      <c r="L1118" s="836">
        <v>0</v>
      </c>
      <c r="M1118" s="836">
        <v>0</v>
      </c>
      <c r="N1118" s="833">
        <v>1</v>
      </c>
      <c r="O1118" s="837">
        <v>0.5</v>
      </c>
      <c r="P1118" s="836"/>
      <c r="Q1118" s="838"/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25</v>
      </c>
      <c r="B1119" s="833" t="s">
        <v>1448</v>
      </c>
      <c r="C1119" s="833" t="s">
        <v>1457</v>
      </c>
      <c r="D1119" s="834" t="s">
        <v>2304</v>
      </c>
      <c r="E1119" s="835" t="s">
        <v>1499</v>
      </c>
      <c r="F1119" s="833" t="s">
        <v>1449</v>
      </c>
      <c r="G1119" s="833" t="s">
        <v>1502</v>
      </c>
      <c r="H1119" s="833" t="s">
        <v>611</v>
      </c>
      <c r="I1119" s="833" t="s">
        <v>1298</v>
      </c>
      <c r="J1119" s="833" t="s">
        <v>1016</v>
      </c>
      <c r="K1119" s="833" t="s">
        <v>1299</v>
      </c>
      <c r="L1119" s="836">
        <v>154.36000000000001</v>
      </c>
      <c r="M1119" s="836">
        <v>5556.9600000000028</v>
      </c>
      <c r="N1119" s="833">
        <v>36</v>
      </c>
      <c r="O1119" s="837">
        <v>31</v>
      </c>
      <c r="P1119" s="836">
        <v>3395.9200000000019</v>
      </c>
      <c r="Q1119" s="838">
        <v>0.61111111111111116</v>
      </c>
      <c r="R1119" s="833">
        <v>22</v>
      </c>
      <c r="S1119" s="838">
        <v>0.61111111111111116</v>
      </c>
      <c r="T1119" s="837">
        <v>18</v>
      </c>
      <c r="U1119" s="839">
        <v>0.58064516129032262</v>
      </c>
    </row>
    <row r="1120" spans="1:21" ht="14.45" customHeight="1" x14ac:dyDescent="0.2">
      <c r="A1120" s="832">
        <v>25</v>
      </c>
      <c r="B1120" s="833" t="s">
        <v>1448</v>
      </c>
      <c r="C1120" s="833" t="s">
        <v>1457</v>
      </c>
      <c r="D1120" s="834" t="s">
        <v>2304</v>
      </c>
      <c r="E1120" s="835" t="s">
        <v>1499</v>
      </c>
      <c r="F1120" s="833" t="s">
        <v>1449</v>
      </c>
      <c r="G1120" s="833" t="s">
        <v>1502</v>
      </c>
      <c r="H1120" s="833" t="s">
        <v>611</v>
      </c>
      <c r="I1120" s="833" t="s">
        <v>1442</v>
      </c>
      <c r="J1120" s="833" t="s">
        <v>1443</v>
      </c>
      <c r="K1120" s="833" t="s">
        <v>1444</v>
      </c>
      <c r="L1120" s="836">
        <v>149.52000000000001</v>
      </c>
      <c r="M1120" s="836">
        <v>299.04000000000002</v>
      </c>
      <c r="N1120" s="833">
        <v>2</v>
      </c>
      <c r="O1120" s="837">
        <v>2</v>
      </c>
      <c r="P1120" s="836">
        <v>299.04000000000002</v>
      </c>
      <c r="Q1120" s="838">
        <v>1</v>
      </c>
      <c r="R1120" s="833">
        <v>2</v>
      </c>
      <c r="S1120" s="838">
        <v>1</v>
      </c>
      <c r="T1120" s="837">
        <v>2</v>
      </c>
      <c r="U1120" s="839">
        <v>1</v>
      </c>
    </row>
    <row r="1121" spans="1:21" ht="14.45" customHeight="1" x14ac:dyDescent="0.2">
      <c r="A1121" s="832">
        <v>25</v>
      </c>
      <c r="B1121" s="833" t="s">
        <v>1448</v>
      </c>
      <c r="C1121" s="833" t="s">
        <v>1457</v>
      </c>
      <c r="D1121" s="834" t="s">
        <v>2304</v>
      </c>
      <c r="E1121" s="835" t="s">
        <v>1499</v>
      </c>
      <c r="F1121" s="833" t="s">
        <v>1449</v>
      </c>
      <c r="G1121" s="833" t="s">
        <v>1502</v>
      </c>
      <c r="H1121" s="833" t="s">
        <v>574</v>
      </c>
      <c r="I1121" s="833" t="s">
        <v>1837</v>
      </c>
      <c r="J1121" s="833" t="s">
        <v>1016</v>
      </c>
      <c r="K1121" s="833" t="s">
        <v>1838</v>
      </c>
      <c r="L1121" s="836">
        <v>225.06</v>
      </c>
      <c r="M1121" s="836">
        <v>1575.4199999999998</v>
      </c>
      <c r="N1121" s="833">
        <v>7</v>
      </c>
      <c r="O1121" s="837">
        <v>6</v>
      </c>
      <c r="P1121" s="836">
        <v>1575.4199999999998</v>
      </c>
      <c r="Q1121" s="838">
        <v>1</v>
      </c>
      <c r="R1121" s="833">
        <v>7</v>
      </c>
      <c r="S1121" s="838">
        <v>1</v>
      </c>
      <c r="T1121" s="837">
        <v>6</v>
      </c>
      <c r="U1121" s="839">
        <v>1</v>
      </c>
    </row>
    <row r="1122" spans="1:21" ht="14.45" customHeight="1" x14ac:dyDescent="0.2">
      <c r="A1122" s="832">
        <v>25</v>
      </c>
      <c r="B1122" s="833" t="s">
        <v>1448</v>
      </c>
      <c r="C1122" s="833" t="s">
        <v>1457</v>
      </c>
      <c r="D1122" s="834" t="s">
        <v>2304</v>
      </c>
      <c r="E1122" s="835" t="s">
        <v>1499</v>
      </c>
      <c r="F1122" s="833" t="s">
        <v>1449</v>
      </c>
      <c r="G1122" s="833" t="s">
        <v>1860</v>
      </c>
      <c r="H1122" s="833" t="s">
        <v>574</v>
      </c>
      <c r="I1122" s="833" t="s">
        <v>1861</v>
      </c>
      <c r="J1122" s="833" t="s">
        <v>1862</v>
      </c>
      <c r="K1122" s="833" t="s">
        <v>1863</v>
      </c>
      <c r="L1122" s="836">
        <v>0</v>
      </c>
      <c r="M1122" s="836">
        <v>0</v>
      </c>
      <c r="N1122" s="833">
        <v>3</v>
      </c>
      <c r="O1122" s="837">
        <v>1.5</v>
      </c>
      <c r="P1122" s="836">
        <v>0</v>
      </c>
      <c r="Q1122" s="838"/>
      <c r="R1122" s="833">
        <v>3</v>
      </c>
      <c r="S1122" s="838">
        <v>1</v>
      </c>
      <c r="T1122" s="837">
        <v>1.5</v>
      </c>
      <c r="U1122" s="839">
        <v>1</v>
      </c>
    </row>
    <row r="1123" spans="1:21" ht="14.45" customHeight="1" x14ac:dyDescent="0.2">
      <c r="A1123" s="832">
        <v>25</v>
      </c>
      <c r="B1123" s="833" t="s">
        <v>1448</v>
      </c>
      <c r="C1123" s="833" t="s">
        <v>1457</v>
      </c>
      <c r="D1123" s="834" t="s">
        <v>2304</v>
      </c>
      <c r="E1123" s="835" t="s">
        <v>1494</v>
      </c>
      <c r="F1123" s="833" t="s">
        <v>1449</v>
      </c>
      <c r="G1123" s="833" t="s">
        <v>1519</v>
      </c>
      <c r="H1123" s="833" t="s">
        <v>574</v>
      </c>
      <c r="I1123" s="833" t="s">
        <v>1520</v>
      </c>
      <c r="J1123" s="833" t="s">
        <v>1054</v>
      </c>
      <c r="K1123" s="833" t="s">
        <v>1521</v>
      </c>
      <c r="L1123" s="836">
        <v>42.14</v>
      </c>
      <c r="M1123" s="836">
        <v>42.14</v>
      </c>
      <c r="N1123" s="833">
        <v>1</v>
      </c>
      <c r="O1123" s="837">
        <v>1</v>
      </c>
      <c r="P1123" s="836"/>
      <c r="Q1123" s="838">
        <v>0</v>
      </c>
      <c r="R1123" s="833"/>
      <c r="S1123" s="838">
        <v>0</v>
      </c>
      <c r="T1123" s="837"/>
      <c r="U1123" s="839">
        <v>0</v>
      </c>
    </row>
    <row r="1124" spans="1:21" ht="14.45" customHeight="1" x14ac:dyDescent="0.2">
      <c r="A1124" s="832">
        <v>25</v>
      </c>
      <c r="B1124" s="833" t="s">
        <v>1448</v>
      </c>
      <c r="C1124" s="833" t="s">
        <v>1457</v>
      </c>
      <c r="D1124" s="834" t="s">
        <v>2304</v>
      </c>
      <c r="E1124" s="835" t="s">
        <v>1494</v>
      </c>
      <c r="F1124" s="833" t="s">
        <v>1449</v>
      </c>
      <c r="G1124" s="833" t="s">
        <v>1503</v>
      </c>
      <c r="H1124" s="833" t="s">
        <v>574</v>
      </c>
      <c r="I1124" s="833" t="s">
        <v>1504</v>
      </c>
      <c r="J1124" s="833" t="s">
        <v>1505</v>
      </c>
      <c r="K1124" s="833" t="s">
        <v>1506</v>
      </c>
      <c r="L1124" s="836">
        <v>132.97999999999999</v>
      </c>
      <c r="M1124" s="836">
        <v>265.95999999999998</v>
      </c>
      <c r="N1124" s="833">
        <v>2</v>
      </c>
      <c r="O1124" s="837">
        <v>1.5</v>
      </c>
      <c r="P1124" s="836">
        <v>132.97999999999999</v>
      </c>
      <c r="Q1124" s="838">
        <v>0.5</v>
      </c>
      <c r="R1124" s="833">
        <v>1</v>
      </c>
      <c r="S1124" s="838">
        <v>0.5</v>
      </c>
      <c r="T1124" s="837">
        <v>0.5</v>
      </c>
      <c r="U1124" s="839">
        <v>0.33333333333333331</v>
      </c>
    </row>
    <row r="1125" spans="1:21" ht="14.45" customHeight="1" x14ac:dyDescent="0.2">
      <c r="A1125" s="832">
        <v>25</v>
      </c>
      <c r="B1125" s="833" t="s">
        <v>1448</v>
      </c>
      <c r="C1125" s="833" t="s">
        <v>1457</v>
      </c>
      <c r="D1125" s="834" t="s">
        <v>2304</v>
      </c>
      <c r="E1125" s="835" t="s">
        <v>1494</v>
      </c>
      <c r="F1125" s="833" t="s">
        <v>1449</v>
      </c>
      <c r="G1125" s="833" t="s">
        <v>1503</v>
      </c>
      <c r="H1125" s="833" t="s">
        <v>574</v>
      </c>
      <c r="I1125" s="833" t="s">
        <v>2011</v>
      </c>
      <c r="J1125" s="833" t="s">
        <v>1505</v>
      </c>
      <c r="K1125" s="833" t="s">
        <v>2012</v>
      </c>
      <c r="L1125" s="836">
        <v>77.52</v>
      </c>
      <c r="M1125" s="836">
        <v>77.52</v>
      </c>
      <c r="N1125" s="833">
        <v>1</v>
      </c>
      <c r="O1125" s="837">
        <v>1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5" customHeight="1" x14ac:dyDescent="0.2">
      <c r="A1126" s="832">
        <v>25</v>
      </c>
      <c r="B1126" s="833" t="s">
        <v>1448</v>
      </c>
      <c r="C1126" s="833" t="s">
        <v>1457</v>
      </c>
      <c r="D1126" s="834" t="s">
        <v>2304</v>
      </c>
      <c r="E1126" s="835" t="s">
        <v>1494</v>
      </c>
      <c r="F1126" s="833" t="s">
        <v>1449</v>
      </c>
      <c r="G1126" s="833" t="s">
        <v>2264</v>
      </c>
      <c r="H1126" s="833" t="s">
        <v>574</v>
      </c>
      <c r="I1126" s="833" t="s">
        <v>2265</v>
      </c>
      <c r="J1126" s="833" t="s">
        <v>906</v>
      </c>
      <c r="K1126" s="833" t="s">
        <v>907</v>
      </c>
      <c r="L1126" s="836">
        <v>23.49</v>
      </c>
      <c r="M1126" s="836">
        <v>23.49</v>
      </c>
      <c r="N1126" s="833">
        <v>1</v>
      </c>
      <c r="O1126" s="837">
        <v>1</v>
      </c>
      <c r="P1126" s="836"/>
      <c r="Q1126" s="838">
        <v>0</v>
      </c>
      <c r="R1126" s="833"/>
      <c r="S1126" s="838">
        <v>0</v>
      </c>
      <c r="T1126" s="837"/>
      <c r="U1126" s="839">
        <v>0</v>
      </c>
    </row>
    <row r="1127" spans="1:21" ht="14.45" customHeight="1" x14ac:dyDescent="0.2">
      <c r="A1127" s="832">
        <v>25</v>
      </c>
      <c r="B1127" s="833" t="s">
        <v>1448</v>
      </c>
      <c r="C1127" s="833" t="s">
        <v>1457</v>
      </c>
      <c r="D1127" s="834" t="s">
        <v>2304</v>
      </c>
      <c r="E1127" s="835" t="s">
        <v>1494</v>
      </c>
      <c r="F1127" s="833" t="s">
        <v>1449</v>
      </c>
      <c r="G1127" s="833" t="s">
        <v>1586</v>
      </c>
      <c r="H1127" s="833" t="s">
        <v>574</v>
      </c>
      <c r="I1127" s="833" t="s">
        <v>1587</v>
      </c>
      <c r="J1127" s="833" t="s">
        <v>644</v>
      </c>
      <c r="K1127" s="833" t="s">
        <v>1588</v>
      </c>
      <c r="L1127" s="836">
        <v>17.62</v>
      </c>
      <c r="M1127" s="836">
        <v>35.24</v>
      </c>
      <c r="N1127" s="833">
        <v>2</v>
      </c>
      <c r="O1127" s="837">
        <v>2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5" customHeight="1" x14ac:dyDescent="0.2">
      <c r="A1128" s="832">
        <v>25</v>
      </c>
      <c r="B1128" s="833" t="s">
        <v>1448</v>
      </c>
      <c r="C1128" s="833" t="s">
        <v>1457</v>
      </c>
      <c r="D1128" s="834" t="s">
        <v>2304</v>
      </c>
      <c r="E1128" s="835" t="s">
        <v>1494</v>
      </c>
      <c r="F1128" s="833" t="s">
        <v>1449</v>
      </c>
      <c r="G1128" s="833" t="s">
        <v>1586</v>
      </c>
      <c r="H1128" s="833" t="s">
        <v>574</v>
      </c>
      <c r="I1128" s="833" t="s">
        <v>1591</v>
      </c>
      <c r="J1128" s="833" t="s">
        <v>644</v>
      </c>
      <c r="K1128" s="833" t="s">
        <v>1592</v>
      </c>
      <c r="L1128" s="836">
        <v>17.62</v>
      </c>
      <c r="M1128" s="836">
        <v>229.06000000000003</v>
      </c>
      <c r="N1128" s="833">
        <v>13</v>
      </c>
      <c r="O1128" s="837">
        <v>2</v>
      </c>
      <c r="P1128" s="836">
        <v>229.06000000000003</v>
      </c>
      <c r="Q1128" s="838">
        <v>1</v>
      </c>
      <c r="R1128" s="833">
        <v>13</v>
      </c>
      <c r="S1128" s="838">
        <v>1</v>
      </c>
      <c r="T1128" s="837">
        <v>2</v>
      </c>
      <c r="U1128" s="839">
        <v>1</v>
      </c>
    </row>
    <row r="1129" spans="1:21" ht="14.45" customHeight="1" x14ac:dyDescent="0.2">
      <c r="A1129" s="832">
        <v>25</v>
      </c>
      <c r="B1129" s="833" t="s">
        <v>1448</v>
      </c>
      <c r="C1129" s="833" t="s">
        <v>1457</v>
      </c>
      <c r="D1129" s="834" t="s">
        <v>2304</v>
      </c>
      <c r="E1129" s="835" t="s">
        <v>1494</v>
      </c>
      <c r="F1129" s="833" t="s">
        <v>1449</v>
      </c>
      <c r="G1129" s="833" t="s">
        <v>1502</v>
      </c>
      <c r="H1129" s="833" t="s">
        <v>611</v>
      </c>
      <c r="I1129" s="833" t="s">
        <v>1298</v>
      </c>
      <c r="J1129" s="833" t="s">
        <v>1016</v>
      </c>
      <c r="K1129" s="833" t="s">
        <v>1299</v>
      </c>
      <c r="L1129" s="836">
        <v>154.36000000000001</v>
      </c>
      <c r="M1129" s="836">
        <v>6020.0400000000027</v>
      </c>
      <c r="N1129" s="833">
        <v>39</v>
      </c>
      <c r="O1129" s="837">
        <v>38.5</v>
      </c>
      <c r="P1129" s="836">
        <v>3241.5600000000018</v>
      </c>
      <c r="Q1129" s="838">
        <v>0.53846153846153855</v>
      </c>
      <c r="R1129" s="833">
        <v>21</v>
      </c>
      <c r="S1129" s="838">
        <v>0.53846153846153844</v>
      </c>
      <c r="T1129" s="837">
        <v>20.5</v>
      </c>
      <c r="U1129" s="839">
        <v>0.53246753246753242</v>
      </c>
    </row>
    <row r="1130" spans="1:21" ht="14.45" customHeight="1" x14ac:dyDescent="0.2">
      <c r="A1130" s="832">
        <v>25</v>
      </c>
      <c r="B1130" s="833" t="s">
        <v>1448</v>
      </c>
      <c r="C1130" s="833" t="s">
        <v>1457</v>
      </c>
      <c r="D1130" s="834" t="s">
        <v>2304</v>
      </c>
      <c r="E1130" s="835" t="s">
        <v>1494</v>
      </c>
      <c r="F1130" s="833" t="s">
        <v>1449</v>
      </c>
      <c r="G1130" s="833" t="s">
        <v>1502</v>
      </c>
      <c r="H1130" s="833" t="s">
        <v>574</v>
      </c>
      <c r="I1130" s="833" t="s">
        <v>1834</v>
      </c>
      <c r="J1130" s="833" t="s">
        <v>1835</v>
      </c>
      <c r="K1130" s="833" t="s">
        <v>1836</v>
      </c>
      <c r="L1130" s="836">
        <v>75.73</v>
      </c>
      <c r="M1130" s="836">
        <v>227.19</v>
      </c>
      <c r="N1130" s="833">
        <v>3</v>
      </c>
      <c r="O1130" s="837">
        <v>3</v>
      </c>
      <c r="P1130" s="836">
        <v>151.46</v>
      </c>
      <c r="Q1130" s="838">
        <v>0.66666666666666674</v>
      </c>
      <c r="R1130" s="833">
        <v>2</v>
      </c>
      <c r="S1130" s="838">
        <v>0.66666666666666663</v>
      </c>
      <c r="T1130" s="837">
        <v>2</v>
      </c>
      <c r="U1130" s="839">
        <v>0.66666666666666663</v>
      </c>
    </row>
    <row r="1131" spans="1:21" ht="14.45" customHeight="1" x14ac:dyDescent="0.2">
      <c r="A1131" s="832">
        <v>25</v>
      </c>
      <c r="B1131" s="833" t="s">
        <v>1448</v>
      </c>
      <c r="C1131" s="833" t="s">
        <v>1457</v>
      </c>
      <c r="D1131" s="834" t="s">
        <v>2304</v>
      </c>
      <c r="E1131" s="835" t="s">
        <v>1494</v>
      </c>
      <c r="F1131" s="833" t="s">
        <v>1449</v>
      </c>
      <c r="G1131" s="833" t="s">
        <v>1502</v>
      </c>
      <c r="H1131" s="833" t="s">
        <v>574</v>
      </c>
      <c r="I1131" s="833" t="s">
        <v>2248</v>
      </c>
      <c r="J1131" s="833" t="s">
        <v>1792</v>
      </c>
      <c r="K1131" s="833" t="s">
        <v>2249</v>
      </c>
      <c r="L1131" s="836">
        <v>75.73</v>
      </c>
      <c r="M1131" s="836">
        <v>75.73</v>
      </c>
      <c r="N1131" s="833">
        <v>1</v>
      </c>
      <c r="O1131" s="837">
        <v>1</v>
      </c>
      <c r="P1131" s="836">
        <v>75.73</v>
      </c>
      <c r="Q1131" s="838">
        <v>1</v>
      </c>
      <c r="R1131" s="833">
        <v>1</v>
      </c>
      <c r="S1131" s="838">
        <v>1</v>
      </c>
      <c r="T1131" s="837">
        <v>1</v>
      </c>
      <c r="U1131" s="839">
        <v>1</v>
      </c>
    </row>
    <row r="1132" spans="1:21" ht="14.45" customHeight="1" x14ac:dyDescent="0.2">
      <c r="A1132" s="832">
        <v>25</v>
      </c>
      <c r="B1132" s="833" t="s">
        <v>1448</v>
      </c>
      <c r="C1132" s="833" t="s">
        <v>1457</v>
      </c>
      <c r="D1132" s="834" t="s">
        <v>2304</v>
      </c>
      <c r="E1132" s="835" t="s">
        <v>1464</v>
      </c>
      <c r="F1132" s="833" t="s">
        <v>1449</v>
      </c>
      <c r="G1132" s="833" t="s">
        <v>1731</v>
      </c>
      <c r="H1132" s="833" t="s">
        <v>574</v>
      </c>
      <c r="I1132" s="833" t="s">
        <v>2067</v>
      </c>
      <c r="J1132" s="833" t="s">
        <v>2068</v>
      </c>
      <c r="K1132" s="833" t="s">
        <v>1734</v>
      </c>
      <c r="L1132" s="836">
        <v>263.26</v>
      </c>
      <c r="M1132" s="836">
        <v>263.26</v>
      </c>
      <c r="N1132" s="833">
        <v>1</v>
      </c>
      <c r="O1132" s="837">
        <v>1</v>
      </c>
      <c r="P1132" s="836">
        <v>263.26</v>
      </c>
      <c r="Q1132" s="838">
        <v>1</v>
      </c>
      <c r="R1132" s="833">
        <v>1</v>
      </c>
      <c r="S1132" s="838">
        <v>1</v>
      </c>
      <c r="T1132" s="837">
        <v>1</v>
      </c>
      <c r="U1132" s="839">
        <v>1</v>
      </c>
    </row>
    <row r="1133" spans="1:21" ht="14.45" customHeight="1" x14ac:dyDescent="0.2">
      <c r="A1133" s="832">
        <v>25</v>
      </c>
      <c r="B1133" s="833" t="s">
        <v>1448</v>
      </c>
      <c r="C1133" s="833" t="s">
        <v>1457</v>
      </c>
      <c r="D1133" s="834" t="s">
        <v>2304</v>
      </c>
      <c r="E1133" s="835" t="s">
        <v>1464</v>
      </c>
      <c r="F1133" s="833" t="s">
        <v>1449</v>
      </c>
      <c r="G1133" s="833" t="s">
        <v>2284</v>
      </c>
      <c r="H1133" s="833" t="s">
        <v>574</v>
      </c>
      <c r="I1133" s="833" t="s">
        <v>2285</v>
      </c>
      <c r="J1133" s="833" t="s">
        <v>2286</v>
      </c>
      <c r="K1133" s="833" t="s">
        <v>2287</v>
      </c>
      <c r="L1133" s="836">
        <v>0</v>
      </c>
      <c r="M1133" s="836">
        <v>0</v>
      </c>
      <c r="N1133" s="833">
        <v>1</v>
      </c>
      <c r="O1133" s="837">
        <v>1</v>
      </c>
      <c r="P1133" s="836"/>
      <c r="Q1133" s="838"/>
      <c r="R1133" s="833"/>
      <c r="S1133" s="838">
        <v>0</v>
      </c>
      <c r="T1133" s="837"/>
      <c r="U1133" s="839">
        <v>0</v>
      </c>
    </row>
    <row r="1134" spans="1:21" ht="14.45" customHeight="1" x14ac:dyDescent="0.2">
      <c r="A1134" s="832">
        <v>25</v>
      </c>
      <c r="B1134" s="833" t="s">
        <v>1448</v>
      </c>
      <c r="C1134" s="833" t="s">
        <v>1457</v>
      </c>
      <c r="D1134" s="834" t="s">
        <v>2304</v>
      </c>
      <c r="E1134" s="835" t="s">
        <v>1464</v>
      </c>
      <c r="F1134" s="833" t="s">
        <v>1449</v>
      </c>
      <c r="G1134" s="833" t="s">
        <v>2044</v>
      </c>
      <c r="H1134" s="833" t="s">
        <v>574</v>
      </c>
      <c r="I1134" s="833" t="s">
        <v>2161</v>
      </c>
      <c r="J1134" s="833" t="s">
        <v>677</v>
      </c>
      <c r="K1134" s="833" t="s">
        <v>678</v>
      </c>
      <c r="L1134" s="836">
        <v>236.03</v>
      </c>
      <c r="M1134" s="836">
        <v>472.06</v>
      </c>
      <c r="N1134" s="833">
        <v>2</v>
      </c>
      <c r="O1134" s="837">
        <v>1</v>
      </c>
      <c r="P1134" s="836">
        <v>472.06</v>
      </c>
      <c r="Q1134" s="838">
        <v>1</v>
      </c>
      <c r="R1134" s="833">
        <v>2</v>
      </c>
      <c r="S1134" s="838">
        <v>1</v>
      </c>
      <c r="T1134" s="837">
        <v>1</v>
      </c>
      <c r="U1134" s="839">
        <v>1</v>
      </c>
    </row>
    <row r="1135" spans="1:21" ht="14.45" customHeight="1" x14ac:dyDescent="0.2">
      <c r="A1135" s="832">
        <v>25</v>
      </c>
      <c r="B1135" s="833" t="s">
        <v>1448</v>
      </c>
      <c r="C1135" s="833" t="s">
        <v>1457</v>
      </c>
      <c r="D1135" s="834" t="s">
        <v>2304</v>
      </c>
      <c r="E1135" s="835" t="s">
        <v>1464</v>
      </c>
      <c r="F1135" s="833" t="s">
        <v>1449</v>
      </c>
      <c r="G1135" s="833" t="s">
        <v>2087</v>
      </c>
      <c r="H1135" s="833" t="s">
        <v>574</v>
      </c>
      <c r="I1135" s="833" t="s">
        <v>2088</v>
      </c>
      <c r="J1135" s="833" t="s">
        <v>2089</v>
      </c>
      <c r="K1135" s="833" t="s">
        <v>2090</v>
      </c>
      <c r="L1135" s="836">
        <v>91.78</v>
      </c>
      <c r="M1135" s="836">
        <v>91.78</v>
      </c>
      <c r="N1135" s="833">
        <v>1</v>
      </c>
      <c r="O1135" s="837">
        <v>1</v>
      </c>
      <c r="P1135" s="836">
        <v>91.78</v>
      </c>
      <c r="Q1135" s="838">
        <v>1</v>
      </c>
      <c r="R1135" s="833">
        <v>1</v>
      </c>
      <c r="S1135" s="838">
        <v>1</v>
      </c>
      <c r="T1135" s="837">
        <v>1</v>
      </c>
      <c r="U1135" s="839">
        <v>1</v>
      </c>
    </row>
    <row r="1136" spans="1:21" ht="14.45" customHeight="1" x14ac:dyDescent="0.2">
      <c r="A1136" s="832">
        <v>25</v>
      </c>
      <c r="B1136" s="833" t="s">
        <v>1448</v>
      </c>
      <c r="C1136" s="833" t="s">
        <v>1457</v>
      </c>
      <c r="D1136" s="834" t="s">
        <v>2304</v>
      </c>
      <c r="E1136" s="835" t="s">
        <v>1464</v>
      </c>
      <c r="F1136" s="833" t="s">
        <v>1449</v>
      </c>
      <c r="G1136" s="833" t="s">
        <v>1503</v>
      </c>
      <c r="H1136" s="833" t="s">
        <v>574</v>
      </c>
      <c r="I1136" s="833" t="s">
        <v>1504</v>
      </c>
      <c r="J1136" s="833" t="s">
        <v>1505</v>
      </c>
      <c r="K1136" s="833" t="s">
        <v>1506</v>
      </c>
      <c r="L1136" s="836">
        <v>132.97999999999999</v>
      </c>
      <c r="M1136" s="836">
        <v>7313.8999999999987</v>
      </c>
      <c r="N1136" s="833">
        <v>55</v>
      </c>
      <c r="O1136" s="837">
        <v>50.5</v>
      </c>
      <c r="P1136" s="836">
        <v>4521.3199999999988</v>
      </c>
      <c r="Q1136" s="838">
        <v>0.61818181818181817</v>
      </c>
      <c r="R1136" s="833">
        <v>34</v>
      </c>
      <c r="S1136" s="838">
        <v>0.61818181818181817</v>
      </c>
      <c r="T1136" s="837">
        <v>31</v>
      </c>
      <c r="U1136" s="839">
        <v>0.61386138613861385</v>
      </c>
    </row>
    <row r="1137" spans="1:21" ht="14.45" customHeight="1" x14ac:dyDescent="0.2">
      <c r="A1137" s="832">
        <v>25</v>
      </c>
      <c r="B1137" s="833" t="s">
        <v>1448</v>
      </c>
      <c r="C1137" s="833" t="s">
        <v>1457</v>
      </c>
      <c r="D1137" s="834" t="s">
        <v>2304</v>
      </c>
      <c r="E1137" s="835" t="s">
        <v>1464</v>
      </c>
      <c r="F1137" s="833" t="s">
        <v>1449</v>
      </c>
      <c r="G1137" s="833" t="s">
        <v>1586</v>
      </c>
      <c r="H1137" s="833" t="s">
        <v>574</v>
      </c>
      <c r="I1137" s="833" t="s">
        <v>1587</v>
      </c>
      <c r="J1137" s="833" t="s">
        <v>644</v>
      </c>
      <c r="K1137" s="833" t="s">
        <v>1588</v>
      </c>
      <c r="L1137" s="836">
        <v>17.62</v>
      </c>
      <c r="M1137" s="836">
        <v>317.16000000000003</v>
      </c>
      <c r="N1137" s="833">
        <v>18</v>
      </c>
      <c r="O1137" s="837">
        <v>13.5</v>
      </c>
      <c r="P1137" s="836">
        <v>211.44000000000003</v>
      </c>
      <c r="Q1137" s="838">
        <v>0.66666666666666674</v>
      </c>
      <c r="R1137" s="833">
        <v>12</v>
      </c>
      <c r="S1137" s="838">
        <v>0.66666666666666663</v>
      </c>
      <c r="T1137" s="837">
        <v>8.5</v>
      </c>
      <c r="U1137" s="839">
        <v>0.62962962962962965</v>
      </c>
    </row>
    <row r="1138" spans="1:21" ht="14.45" customHeight="1" x14ac:dyDescent="0.2">
      <c r="A1138" s="832">
        <v>25</v>
      </c>
      <c r="B1138" s="833" t="s">
        <v>1448</v>
      </c>
      <c r="C1138" s="833" t="s">
        <v>1457</v>
      </c>
      <c r="D1138" s="834" t="s">
        <v>2304</v>
      </c>
      <c r="E1138" s="835" t="s">
        <v>1464</v>
      </c>
      <c r="F1138" s="833" t="s">
        <v>1449</v>
      </c>
      <c r="G1138" s="833" t="s">
        <v>1586</v>
      </c>
      <c r="H1138" s="833" t="s">
        <v>574</v>
      </c>
      <c r="I1138" s="833" t="s">
        <v>1707</v>
      </c>
      <c r="J1138" s="833" t="s">
        <v>644</v>
      </c>
      <c r="K1138" s="833" t="s">
        <v>1708</v>
      </c>
      <c r="L1138" s="836">
        <v>35.25</v>
      </c>
      <c r="M1138" s="836">
        <v>528.75</v>
      </c>
      <c r="N1138" s="833">
        <v>15</v>
      </c>
      <c r="O1138" s="837">
        <v>11</v>
      </c>
      <c r="P1138" s="836">
        <v>387.75</v>
      </c>
      <c r="Q1138" s="838">
        <v>0.73333333333333328</v>
      </c>
      <c r="R1138" s="833">
        <v>11</v>
      </c>
      <c r="S1138" s="838">
        <v>0.73333333333333328</v>
      </c>
      <c r="T1138" s="837">
        <v>7.5</v>
      </c>
      <c r="U1138" s="839">
        <v>0.68181818181818177</v>
      </c>
    </row>
    <row r="1139" spans="1:21" ht="14.45" customHeight="1" x14ac:dyDescent="0.2">
      <c r="A1139" s="832">
        <v>25</v>
      </c>
      <c r="B1139" s="833" t="s">
        <v>1448</v>
      </c>
      <c r="C1139" s="833" t="s">
        <v>1457</v>
      </c>
      <c r="D1139" s="834" t="s">
        <v>2304</v>
      </c>
      <c r="E1139" s="835" t="s">
        <v>1464</v>
      </c>
      <c r="F1139" s="833" t="s">
        <v>1449</v>
      </c>
      <c r="G1139" s="833" t="s">
        <v>1586</v>
      </c>
      <c r="H1139" s="833" t="s">
        <v>574</v>
      </c>
      <c r="I1139" s="833" t="s">
        <v>1589</v>
      </c>
      <c r="J1139" s="833" t="s">
        <v>644</v>
      </c>
      <c r="K1139" s="833" t="s">
        <v>1590</v>
      </c>
      <c r="L1139" s="836">
        <v>35.25</v>
      </c>
      <c r="M1139" s="836">
        <v>246.75</v>
      </c>
      <c r="N1139" s="833">
        <v>7</v>
      </c>
      <c r="O1139" s="837">
        <v>4</v>
      </c>
      <c r="P1139" s="836">
        <v>105.75</v>
      </c>
      <c r="Q1139" s="838">
        <v>0.42857142857142855</v>
      </c>
      <c r="R1139" s="833">
        <v>3</v>
      </c>
      <c r="S1139" s="838">
        <v>0.42857142857142855</v>
      </c>
      <c r="T1139" s="837">
        <v>1.5</v>
      </c>
      <c r="U1139" s="839">
        <v>0.375</v>
      </c>
    </row>
    <row r="1140" spans="1:21" ht="14.45" customHeight="1" x14ac:dyDescent="0.2">
      <c r="A1140" s="832">
        <v>25</v>
      </c>
      <c r="B1140" s="833" t="s">
        <v>1448</v>
      </c>
      <c r="C1140" s="833" t="s">
        <v>1457</v>
      </c>
      <c r="D1140" s="834" t="s">
        <v>2304</v>
      </c>
      <c r="E1140" s="835" t="s">
        <v>1464</v>
      </c>
      <c r="F1140" s="833" t="s">
        <v>1449</v>
      </c>
      <c r="G1140" s="833" t="s">
        <v>1502</v>
      </c>
      <c r="H1140" s="833" t="s">
        <v>611</v>
      </c>
      <c r="I1140" s="833" t="s">
        <v>1298</v>
      </c>
      <c r="J1140" s="833" t="s">
        <v>1016</v>
      </c>
      <c r="K1140" s="833" t="s">
        <v>1299</v>
      </c>
      <c r="L1140" s="836">
        <v>154.36000000000001</v>
      </c>
      <c r="M1140" s="836">
        <v>12503.159999999996</v>
      </c>
      <c r="N1140" s="833">
        <v>81</v>
      </c>
      <c r="O1140" s="837">
        <v>74.5</v>
      </c>
      <c r="P1140" s="836">
        <v>7409.2799999999952</v>
      </c>
      <c r="Q1140" s="838">
        <v>0.59259259259259234</v>
      </c>
      <c r="R1140" s="833">
        <v>48</v>
      </c>
      <c r="S1140" s="838">
        <v>0.59259259259259256</v>
      </c>
      <c r="T1140" s="837">
        <v>43</v>
      </c>
      <c r="U1140" s="839">
        <v>0.57718120805369133</v>
      </c>
    </row>
    <row r="1141" spans="1:21" ht="14.45" customHeight="1" x14ac:dyDescent="0.2">
      <c r="A1141" s="832">
        <v>25</v>
      </c>
      <c r="B1141" s="833" t="s">
        <v>1448</v>
      </c>
      <c r="C1141" s="833" t="s">
        <v>1457</v>
      </c>
      <c r="D1141" s="834" t="s">
        <v>2304</v>
      </c>
      <c r="E1141" s="835" t="s">
        <v>1464</v>
      </c>
      <c r="F1141" s="833" t="s">
        <v>1449</v>
      </c>
      <c r="G1141" s="833" t="s">
        <v>1502</v>
      </c>
      <c r="H1141" s="833" t="s">
        <v>574</v>
      </c>
      <c r="I1141" s="833" t="s">
        <v>1983</v>
      </c>
      <c r="J1141" s="833" t="s">
        <v>1984</v>
      </c>
      <c r="K1141" s="833" t="s">
        <v>1985</v>
      </c>
      <c r="L1141" s="836">
        <v>111.22</v>
      </c>
      <c r="M1141" s="836">
        <v>222.44</v>
      </c>
      <c r="N1141" s="833">
        <v>2</v>
      </c>
      <c r="O1141" s="837">
        <v>2</v>
      </c>
      <c r="P1141" s="836">
        <v>111.22</v>
      </c>
      <c r="Q1141" s="838">
        <v>0.5</v>
      </c>
      <c r="R1141" s="833">
        <v>1</v>
      </c>
      <c r="S1141" s="838">
        <v>0.5</v>
      </c>
      <c r="T1141" s="837">
        <v>1</v>
      </c>
      <c r="U1141" s="839">
        <v>0.5</v>
      </c>
    </row>
    <row r="1142" spans="1:21" ht="14.45" customHeight="1" x14ac:dyDescent="0.2">
      <c r="A1142" s="832">
        <v>25</v>
      </c>
      <c r="B1142" s="833" t="s">
        <v>1448</v>
      </c>
      <c r="C1142" s="833" t="s">
        <v>1457</v>
      </c>
      <c r="D1142" s="834" t="s">
        <v>2304</v>
      </c>
      <c r="E1142" s="835" t="s">
        <v>1464</v>
      </c>
      <c r="F1142" s="833" t="s">
        <v>1449</v>
      </c>
      <c r="G1142" s="833" t="s">
        <v>1502</v>
      </c>
      <c r="H1142" s="833" t="s">
        <v>611</v>
      </c>
      <c r="I1142" s="833" t="s">
        <v>1442</v>
      </c>
      <c r="J1142" s="833" t="s">
        <v>1443</v>
      </c>
      <c r="K1142" s="833" t="s">
        <v>1444</v>
      </c>
      <c r="L1142" s="836">
        <v>149.52000000000001</v>
      </c>
      <c r="M1142" s="836">
        <v>448.56000000000006</v>
      </c>
      <c r="N1142" s="833">
        <v>3</v>
      </c>
      <c r="O1142" s="837">
        <v>3</v>
      </c>
      <c r="P1142" s="836">
        <v>149.52000000000001</v>
      </c>
      <c r="Q1142" s="838">
        <v>0.33333333333333331</v>
      </c>
      <c r="R1142" s="833">
        <v>1</v>
      </c>
      <c r="S1142" s="838">
        <v>0.33333333333333331</v>
      </c>
      <c r="T1142" s="837">
        <v>1</v>
      </c>
      <c r="U1142" s="839">
        <v>0.33333333333333331</v>
      </c>
    </row>
    <row r="1143" spans="1:21" ht="14.45" customHeight="1" x14ac:dyDescent="0.2">
      <c r="A1143" s="832">
        <v>25</v>
      </c>
      <c r="B1143" s="833" t="s">
        <v>1448</v>
      </c>
      <c r="C1143" s="833" t="s">
        <v>1457</v>
      </c>
      <c r="D1143" s="834" t="s">
        <v>2304</v>
      </c>
      <c r="E1143" s="835" t="s">
        <v>1464</v>
      </c>
      <c r="F1143" s="833" t="s">
        <v>1449</v>
      </c>
      <c r="G1143" s="833" t="s">
        <v>1502</v>
      </c>
      <c r="H1143" s="833" t="s">
        <v>574</v>
      </c>
      <c r="I1143" s="833" t="s">
        <v>1834</v>
      </c>
      <c r="J1143" s="833" t="s">
        <v>1835</v>
      </c>
      <c r="K1143" s="833" t="s">
        <v>1836</v>
      </c>
      <c r="L1143" s="836">
        <v>75.73</v>
      </c>
      <c r="M1143" s="836">
        <v>75.73</v>
      </c>
      <c r="N1143" s="833">
        <v>1</v>
      </c>
      <c r="O1143" s="837">
        <v>1</v>
      </c>
      <c r="P1143" s="836">
        <v>75.73</v>
      </c>
      <c r="Q1143" s="838">
        <v>1</v>
      </c>
      <c r="R1143" s="833">
        <v>1</v>
      </c>
      <c r="S1143" s="838">
        <v>1</v>
      </c>
      <c r="T1143" s="837">
        <v>1</v>
      </c>
      <c r="U1143" s="839">
        <v>1</v>
      </c>
    </row>
    <row r="1144" spans="1:21" ht="14.45" customHeight="1" x14ac:dyDescent="0.2">
      <c r="A1144" s="832">
        <v>25</v>
      </c>
      <c r="B1144" s="833" t="s">
        <v>1448</v>
      </c>
      <c r="C1144" s="833" t="s">
        <v>1457</v>
      </c>
      <c r="D1144" s="834" t="s">
        <v>2304</v>
      </c>
      <c r="E1144" s="835" t="s">
        <v>1464</v>
      </c>
      <c r="F1144" s="833" t="s">
        <v>1449</v>
      </c>
      <c r="G1144" s="833" t="s">
        <v>1502</v>
      </c>
      <c r="H1144" s="833" t="s">
        <v>574</v>
      </c>
      <c r="I1144" s="833" t="s">
        <v>1796</v>
      </c>
      <c r="J1144" s="833" t="s">
        <v>1016</v>
      </c>
      <c r="K1144" s="833" t="s">
        <v>1299</v>
      </c>
      <c r="L1144" s="836">
        <v>154.36000000000001</v>
      </c>
      <c r="M1144" s="836">
        <v>154.36000000000001</v>
      </c>
      <c r="N1144" s="833">
        <v>1</v>
      </c>
      <c r="O1144" s="837">
        <v>1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5" customHeight="1" x14ac:dyDescent="0.2">
      <c r="A1145" s="832">
        <v>25</v>
      </c>
      <c r="B1145" s="833" t="s">
        <v>1448</v>
      </c>
      <c r="C1145" s="833" t="s">
        <v>1457</v>
      </c>
      <c r="D1145" s="834" t="s">
        <v>2304</v>
      </c>
      <c r="E1145" s="835" t="s">
        <v>1464</v>
      </c>
      <c r="F1145" s="833" t="s">
        <v>1449</v>
      </c>
      <c r="G1145" s="833" t="s">
        <v>1502</v>
      </c>
      <c r="H1145" s="833" t="s">
        <v>574</v>
      </c>
      <c r="I1145" s="833" t="s">
        <v>1837</v>
      </c>
      <c r="J1145" s="833" t="s">
        <v>1016</v>
      </c>
      <c r="K1145" s="833" t="s">
        <v>1838</v>
      </c>
      <c r="L1145" s="836">
        <v>225.06</v>
      </c>
      <c r="M1145" s="836">
        <v>225.06</v>
      </c>
      <c r="N1145" s="833">
        <v>1</v>
      </c>
      <c r="O1145" s="837">
        <v>0.5</v>
      </c>
      <c r="P1145" s="836">
        <v>225.06</v>
      </c>
      <c r="Q1145" s="838">
        <v>1</v>
      </c>
      <c r="R1145" s="833">
        <v>1</v>
      </c>
      <c r="S1145" s="838">
        <v>1</v>
      </c>
      <c r="T1145" s="837">
        <v>0.5</v>
      </c>
      <c r="U1145" s="839">
        <v>1</v>
      </c>
    </row>
    <row r="1146" spans="1:21" ht="14.45" customHeight="1" x14ac:dyDescent="0.2">
      <c r="A1146" s="832">
        <v>25</v>
      </c>
      <c r="B1146" s="833" t="s">
        <v>1448</v>
      </c>
      <c r="C1146" s="833" t="s">
        <v>1457</v>
      </c>
      <c r="D1146" s="834" t="s">
        <v>2304</v>
      </c>
      <c r="E1146" s="835" t="s">
        <v>1464</v>
      </c>
      <c r="F1146" s="833" t="s">
        <v>1449</v>
      </c>
      <c r="G1146" s="833" t="s">
        <v>1502</v>
      </c>
      <c r="H1146" s="833" t="s">
        <v>574</v>
      </c>
      <c r="I1146" s="833" t="s">
        <v>1531</v>
      </c>
      <c r="J1146" s="833" t="s">
        <v>1016</v>
      </c>
      <c r="K1146" s="833" t="s">
        <v>1299</v>
      </c>
      <c r="L1146" s="836">
        <v>154.36000000000001</v>
      </c>
      <c r="M1146" s="836">
        <v>771.80000000000007</v>
      </c>
      <c r="N1146" s="833">
        <v>5</v>
      </c>
      <c r="O1146" s="837">
        <v>5</v>
      </c>
      <c r="P1146" s="836">
        <v>463.08000000000004</v>
      </c>
      <c r="Q1146" s="838">
        <v>0.6</v>
      </c>
      <c r="R1146" s="833">
        <v>3</v>
      </c>
      <c r="S1146" s="838">
        <v>0.6</v>
      </c>
      <c r="T1146" s="837">
        <v>3</v>
      </c>
      <c r="U1146" s="839">
        <v>0.6</v>
      </c>
    </row>
    <row r="1147" spans="1:21" ht="14.45" customHeight="1" x14ac:dyDescent="0.2">
      <c r="A1147" s="832">
        <v>25</v>
      </c>
      <c r="B1147" s="833" t="s">
        <v>1448</v>
      </c>
      <c r="C1147" s="833" t="s">
        <v>1457</v>
      </c>
      <c r="D1147" s="834" t="s">
        <v>2304</v>
      </c>
      <c r="E1147" s="835" t="s">
        <v>1487</v>
      </c>
      <c r="F1147" s="833" t="s">
        <v>1449</v>
      </c>
      <c r="G1147" s="833" t="s">
        <v>1658</v>
      </c>
      <c r="H1147" s="833" t="s">
        <v>574</v>
      </c>
      <c r="I1147" s="833" t="s">
        <v>2288</v>
      </c>
      <c r="J1147" s="833" t="s">
        <v>1895</v>
      </c>
      <c r="K1147" s="833" t="s">
        <v>2289</v>
      </c>
      <c r="L1147" s="836">
        <v>0</v>
      </c>
      <c r="M1147" s="836">
        <v>0</v>
      </c>
      <c r="N1147" s="833">
        <v>1</v>
      </c>
      <c r="O1147" s="837">
        <v>0.5</v>
      </c>
      <c r="P1147" s="836">
        <v>0</v>
      </c>
      <c r="Q1147" s="838"/>
      <c r="R1147" s="833">
        <v>1</v>
      </c>
      <c r="S1147" s="838">
        <v>1</v>
      </c>
      <c r="T1147" s="837">
        <v>0.5</v>
      </c>
      <c r="U1147" s="839">
        <v>1</v>
      </c>
    </row>
    <row r="1148" spans="1:21" ht="14.45" customHeight="1" x14ac:dyDescent="0.2">
      <c r="A1148" s="832">
        <v>25</v>
      </c>
      <c r="B1148" s="833" t="s">
        <v>1448</v>
      </c>
      <c r="C1148" s="833" t="s">
        <v>1457</v>
      </c>
      <c r="D1148" s="834" t="s">
        <v>2304</v>
      </c>
      <c r="E1148" s="835" t="s">
        <v>1487</v>
      </c>
      <c r="F1148" s="833" t="s">
        <v>1449</v>
      </c>
      <c r="G1148" s="833" t="s">
        <v>1503</v>
      </c>
      <c r="H1148" s="833" t="s">
        <v>574</v>
      </c>
      <c r="I1148" s="833" t="s">
        <v>1504</v>
      </c>
      <c r="J1148" s="833" t="s">
        <v>1505</v>
      </c>
      <c r="K1148" s="833" t="s">
        <v>1506</v>
      </c>
      <c r="L1148" s="836">
        <v>132.97999999999999</v>
      </c>
      <c r="M1148" s="836">
        <v>398.93999999999994</v>
      </c>
      <c r="N1148" s="833">
        <v>3</v>
      </c>
      <c r="O1148" s="837">
        <v>3</v>
      </c>
      <c r="P1148" s="836">
        <v>132.97999999999999</v>
      </c>
      <c r="Q1148" s="838">
        <v>0.33333333333333337</v>
      </c>
      <c r="R1148" s="833">
        <v>1</v>
      </c>
      <c r="S1148" s="838">
        <v>0.33333333333333331</v>
      </c>
      <c r="T1148" s="837">
        <v>1</v>
      </c>
      <c r="U1148" s="839">
        <v>0.33333333333333331</v>
      </c>
    </row>
    <row r="1149" spans="1:21" ht="14.45" customHeight="1" x14ac:dyDescent="0.2">
      <c r="A1149" s="832">
        <v>25</v>
      </c>
      <c r="B1149" s="833" t="s">
        <v>1448</v>
      </c>
      <c r="C1149" s="833" t="s">
        <v>1457</v>
      </c>
      <c r="D1149" s="834" t="s">
        <v>2304</v>
      </c>
      <c r="E1149" s="835" t="s">
        <v>1487</v>
      </c>
      <c r="F1149" s="833" t="s">
        <v>1449</v>
      </c>
      <c r="G1149" s="833" t="s">
        <v>1578</v>
      </c>
      <c r="H1149" s="833" t="s">
        <v>574</v>
      </c>
      <c r="I1149" s="833" t="s">
        <v>1579</v>
      </c>
      <c r="J1149" s="833" t="s">
        <v>1052</v>
      </c>
      <c r="K1149" s="833" t="s">
        <v>1580</v>
      </c>
      <c r="L1149" s="836">
        <v>34.19</v>
      </c>
      <c r="M1149" s="836">
        <v>34.19</v>
      </c>
      <c r="N1149" s="833">
        <v>1</v>
      </c>
      <c r="O1149" s="837">
        <v>0.5</v>
      </c>
      <c r="P1149" s="836">
        <v>34.19</v>
      </c>
      <c r="Q1149" s="838">
        <v>1</v>
      </c>
      <c r="R1149" s="833">
        <v>1</v>
      </c>
      <c r="S1149" s="838">
        <v>1</v>
      </c>
      <c r="T1149" s="837">
        <v>0.5</v>
      </c>
      <c r="U1149" s="839">
        <v>1</v>
      </c>
    </row>
    <row r="1150" spans="1:21" ht="14.45" customHeight="1" x14ac:dyDescent="0.2">
      <c r="A1150" s="832">
        <v>25</v>
      </c>
      <c r="B1150" s="833" t="s">
        <v>1448</v>
      </c>
      <c r="C1150" s="833" t="s">
        <v>1457</v>
      </c>
      <c r="D1150" s="834" t="s">
        <v>2304</v>
      </c>
      <c r="E1150" s="835" t="s">
        <v>1487</v>
      </c>
      <c r="F1150" s="833" t="s">
        <v>1449</v>
      </c>
      <c r="G1150" s="833" t="s">
        <v>1586</v>
      </c>
      <c r="H1150" s="833" t="s">
        <v>574</v>
      </c>
      <c r="I1150" s="833" t="s">
        <v>1587</v>
      </c>
      <c r="J1150" s="833" t="s">
        <v>644</v>
      </c>
      <c r="K1150" s="833" t="s">
        <v>1588</v>
      </c>
      <c r="L1150" s="836">
        <v>17.62</v>
      </c>
      <c r="M1150" s="836">
        <v>334.78000000000003</v>
      </c>
      <c r="N1150" s="833">
        <v>19</v>
      </c>
      <c r="O1150" s="837">
        <v>14</v>
      </c>
      <c r="P1150" s="836">
        <v>158.58000000000001</v>
      </c>
      <c r="Q1150" s="838">
        <v>0.47368421052631576</v>
      </c>
      <c r="R1150" s="833">
        <v>9</v>
      </c>
      <c r="S1150" s="838">
        <v>0.47368421052631576</v>
      </c>
      <c r="T1150" s="837">
        <v>6.5</v>
      </c>
      <c r="U1150" s="839">
        <v>0.4642857142857143</v>
      </c>
    </row>
    <row r="1151" spans="1:21" ht="14.45" customHeight="1" x14ac:dyDescent="0.2">
      <c r="A1151" s="832">
        <v>25</v>
      </c>
      <c r="B1151" s="833" t="s">
        <v>1448</v>
      </c>
      <c r="C1151" s="833" t="s">
        <v>1457</v>
      </c>
      <c r="D1151" s="834" t="s">
        <v>2304</v>
      </c>
      <c r="E1151" s="835" t="s">
        <v>1487</v>
      </c>
      <c r="F1151" s="833" t="s">
        <v>1449</v>
      </c>
      <c r="G1151" s="833" t="s">
        <v>1586</v>
      </c>
      <c r="H1151" s="833" t="s">
        <v>574</v>
      </c>
      <c r="I1151" s="833" t="s">
        <v>1589</v>
      </c>
      <c r="J1151" s="833" t="s">
        <v>644</v>
      </c>
      <c r="K1151" s="833" t="s">
        <v>1590</v>
      </c>
      <c r="L1151" s="836">
        <v>35.25</v>
      </c>
      <c r="M1151" s="836">
        <v>141</v>
      </c>
      <c r="N1151" s="833">
        <v>4</v>
      </c>
      <c r="O1151" s="837">
        <v>3.5</v>
      </c>
      <c r="P1151" s="836">
        <v>70.5</v>
      </c>
      <c r="Q1151" s="838">
        <v>0.5</v>
      </c>
      <c r="R1151" s="833">
        <v>2</v>
      </c>
      <c r="S1151" s="838">
        <v>0.5</v>
      </c>
      <c r="T1151" s="837">
        <v>1.5</v>
      </c>
      <c r="U1151" s="839">
        <v>0.42857142857142855</v>
      </c>
    </row>
    <row r="1152" spans="1:21" ht="14.45" customHeight="1" x14ac:dyDescent="0.2">
      <c r="A1152" s="832">
        <v>25</v>
      </c>
      <c r="B1152" s="833" t="s">
        <v>1448</v>
      </c>
      <c r="C1152" s="833" t="s">
        <v>1457</v>
      </c>
      <c r="D1152" s="834" t="s">
        <v>2304</v>
      </c>
      <c r="E1152" s="835" t="s">
        <v>1487</v>
      </c>
      <c r="F1152" s="833" t="s">
        <v>1449</v>
      </c>
      <c r="G1152" s="833" t="s">
        <v>1586</v>
      </c>
      <c r="H1152" s="833" t="s">
        <v>574</v>
      </c>
      <c r="I1152" s="833" t="s">
        <v>1591</v>
      </c>
      <c r="J1152" s="833" t="s">
        <v>644</v>
      </c>
      <c r="K1152" s="833" t="s">
        <v>1592</v>
      </c>
      <c r="L1152" s="836">
        <v>17.62</v>
      </c>
      <c r="M1152" s="836">
        <v>52.86</v>
      </c>
      <c r="N1152" s="833">
        <v>3</v>
      </c>
      <c r="O1152" s="837">
        <v>3</v>
      </c>
      <c r="P1152" s="836"/>
      <c r="Q1152" s="838">
        <v>0</v>
      </c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25</v>
      </c>
      <c r="B1153" s="833" t="s">
        <v>1448</v>
      </c>
      <c r="C1153" s="833" t="s">
        <v>1457</v>
      </c>
      <c r="D1153" s="834" t="s">
        <v>2304</v>
      </c>
      <c r="E1153" s="835" t="s">
        <v>1487</v>
      </c>
      <c r="F1153" s="833" t="s">
        <v>1449</v>
      </c>
      <c r="G1153" s="833" t="s">
        <v>1625</v>
      </c>
      <c r="H1153" s="833" t="s">
        <v>574</v>
      </c>
      <c r="I1153" s="833" t="s">
        <v>2126</v>
      </c>
      <c r="J1153" s="833" t="s">
        <v>1627</v>
      </c>
      <c r="K1153" s="833" t="s">
        <v>2127</v>
      </c>
      <c r="L1153" s="836">
        <v>0</v>
      </c>
      <c r="M1153" s="836">
        <v>0</v>
      </c>
      <c r="N1153" s="833">
        <v>1</v>
      </c>
      <c r="O1153" s="837">
        <v>0.5</v>
      </c>
      <c r="P1153" s="836">
        <v>0</v>
      </c>
      <c r="Q1153" s="838"/>
      <c r="R1153" s="833">
        <v>1</v>
      </c>
      <c r="S1153" s="838">
        <v>1</v>
      </c>
      <c r="T1153" s="837">
        <v>0.5</v>
      </c>
      <c r="U1153" s="839">
        <v>1</v>
      </c>
    </row>
    <row r="1154" spans="1:21" ht="14.45" customHeight="1" x14ac:dyDescent="0.2">
      <c r="A1154" s="832">
        <v>25</v>
      </c>
      <c r="B1154" s="833" t="s">
        <v>1448</v>
      </c>
      <c r="C1154" s="833" t="s">
        <v>1457</v>
      </c>
      <c r="D1154" s="834" t="s">
        <v>2304</v>
      </c>
      <c r="E1154" s="835" t="s">
        <v>1487</v>
      </c>
      <c r="F1154" s="833" t="s">
        <v>1449</v>
      </c>
      <c r="G1154" s="833" t="s">
        <v>1502</v>
      </c>
      <c r="H1154" s="833" t="s">
        <v>611</v>
      </c>
      <c r="I1154" s="833" t="s">
        <v>1298</v>
      </c>
      <c r="J1154" s="833" t="s">
        <v>1016</v>
      </c>
      <c r="K1154" s="833" t="s">
        <v>1299</v>
      </c>
      <c r="L1154" s="836">
        <v>154.36000000000001</v>
      </c>
      <c r="M1154" s="836">
        <v>9724.68</v>
      </c>
      <c r="N1154" s="833">
        <v>63</v>
      </c>
      <c r="O1154" s="837">
        <v>56</v>
      </c>
      <c r="P1154" s="836">
        <v>4785.1600000000008</v>
      </c>
      <c r="Q1154" s="838">
        <v>0.49206349206349215</v>
      </c>
      <c r="R1154" s="833">
        <v>31</v>
      </c>
      <c r="S1154" s="838">
        <v>0.49206349206349204</v>
      </c>
      <c r="T1154" s="837">
        <v>26.5</v>
      </c>
      <c r="U1154" s="839">
        <v>0.4732142857142857</v>
      </c>
    </row>
    <row r="1155" spans="1:21" ht="14.45" customHeight="1" x14ac:dyDescent="0.2">
      <c r="A1155" s="832">
        <v>25</v>
      </c>
      <c r="B1155" s="833" t="s">
        <v>1448</v>
      </c>
      <c r="C1155" s="833" t="s">
        <v>1457</v>
      </c>
      <c r="D1155" s="834" t="s">
        <v>2304</v>
      </c>
      <c r="E1155" s="835" t="s">
        <v>1487</v>
      </c>
      <c r="F1155" s="833" t="s">
        <v>1449</v>
      </c>
      <c r="G1155" s="833" t="s">
        <v>1502</v>
      </c>
      <c r="H1155" s="833" t="s">
        <v>574</v>
      </c>
      <c r="I1155" s="833" t="s">
        <v>1983</v>
      </c>
      <c r="J1155" s="833" t="s">
        <v>1984</v>
      </c>
      <c r="K1155" s="833" t="s">
        <v>1985</v>
      </c>
      <c r="L1155" s="836">
        <v>111.22</v>
      </c>
      <c r="M1155" s="836">
        <v>111.22</v>
      </c>
      <c r="N1155" s="833">
        <v>1</v>
      </c>
      <c r="O1155" s="837">
        <v>1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25</v>
      </c>
      <c r="B1156" s="833" t="s">
        <v>1448</v>
      </c>
      <c r="C1156" s="833" t="s">
        <v>1457</v>
      </c>
      <c r="D1156" s="834" t="s">
        <v>2304</v>
      </c>
      <c r="E1156" s="835" t="s">
        <v>1487</v>
      </c>
      <c r="F1156" s="833" t="s">
        <v>1449</v>
      </c>
      <c r="G1156" s="833" t="s">
        <v>1502</v>
      </c>
      <c r="H1156" s="833" t="s">
        <v>611</v>
      </c>
      <c r="I1156" s="833" t="s">
        <v>1442</v>
      </c>
      <c r="J1156" s="833" t="s">
        <v>1443</v>
      </c>
      <c r="K1156" s="833" t="s">
        <v>1444</v>
      </c>
      <c r="L1156" s="836">
        <v>149.52000000000001</v>
      </c>
      <c r="M1156" s="836">
        <v>149.52000000000001</v>
      </c>
      <c r="N1156" s="833">
        <v>1</v>
      </c>
      <c r="O1156" s="837">
        <v>1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25</v>
      </c>
      <c r="B1157" s="833" t="s">
        <v>1448</v>
      </c>
      <c r="C1157" s="833" t="s">
        <v>1457</v>
      </c>
      <c r="D1157" s="834" t="s">
        <v>2304</v>
      </c>
      <c r="E1157" s="835" t="s">
        <v>1487</v>
      </c>
      <c r="F1157" s="833" t="s">
        <v>1449</v>
      </c>
      <c r="G1157" s="833" t="s">
        <v>1502</v>
      </c>
      <c r="H1157" s="833" t="s">
        <v>574</v>
      </c>
      <c r="I1157" s="833" t="s">
        <v>1834</v>
      </c>
      <c r="J1157" s="833" t="s">
        <v>1835</v>
      </c>
      <c r="K1157" s="833" t="s">
        <v>1836</v>
      </c>
      <c r="L1157" s="836">
        <v>75.73</v>
      </c>
      <c r="M1157" s="836">
        <v>75.73</v>
      </c>
      <c r="N1157" s="833">
        <v>1</v>
      </c>
      <c r="O1157" s="837">
        <v>1</v>
      </c>
      <c r="P1157" s="836"/>
      <c r="Q1157" s="838">
        <v>0</v>
      </c>
      <c r="R1157" s="833"/>
      <c r="S1157" s="838">
        <v>0</v>
      </c>
      <c r="T1157" s="837"/>
      <c r="U1157" s="839">
        <v>0</v>
      </c>
    </row>
    <row r="1158" spans="1:21" ht="14.45" customHeight="1" x14ac:dyDescent="0.2">
      <c r="A1158" s="832">
        <v>25</v>
      </c>
      <c r="B1158" s="833" t="s">
        <v>1448</v>
      </c>
      <c r="C1158" s="833" t="s">
        <v>1457</v>
      </c>
      <c r="D1158" s="834" t="s">
        <v>2304</v>
      </c>
      <c r="E1158" s="835" t="s">
        <v>1473</v>
      </c>
      <c r="F1158" s="833" t="s">
        <v>1449</v>
      </c>
      <c r="G1158" s="833" t="s">
        <v>2290</v>
      </c>
      <c r="H1158" s="833" t="s">
        <v>574</v>
      </c>
      <c r="I1158" s="833" t="s">
        <v>2291</v>
      </c>
      <c r="J1158" s="833" t="s">
        <v>2292</v>
      </c>
      <c r="K1158" s="833" t="s">
        <v>2293</v>
      </c>
      <c r="L1158" s="836">
        <v>0</v>
      </c>
      <c r="M1158" s="836">
        <v>0</v>
      </c>
      <c r="N1158" s="833">
        <v>1</v>
      </c>
      <c r="O1158" s="837">
        <v>1</v>
      </c>
      <c r="P1158" s="836"/>
      <c r="Q1158" s="838"/>
      <c r="R1158" s="833"/>
      <c r="S1158" s="838">
        <v>0</v>
      </c>
      <c r="T1158" s="837"/>
      <c r="U1158" s="839">
        <v>0</v>
      </c>
    </row>
    <row r="1159" spans="1:21" ht="14.45" customHeight="1" x14ac:dyDescent="0.2">
      <c r="A1159" s="832">
        <v>25</v>
      </c>
      <c r="B1159" s="833" t="s">
        <v>1448</v>
      </c>
      <c r="C1159" s="833" t="s">
        <v>1457</v>
      </c>
      <c r="D1159" s="834" t="s">
        <v>2304</v>
      </c>
      <c r="E1159" s="835" t="s">
        <v>1473</v>
      </c>
      <c r="F1159" s="833" t="s">
        <v>1449</v>
      </c>
      <c r="G1159" s="833" t="s">
        <v>1503</v>
      </c>
      <c r="H1159" s="833" t="s">
        <v>574</v>
      </c>
      <c r="I1159" s="833" t="s">
        <v>1504</v>
      </c>
      <c r="J1159" s="833" t="s">
        <v>1505</v>
      </c>
      <c r="K1159" s="833" t="s">
        <v>1506</v>
      </c>
      <c r="L1159" s="836">
        <v>132.97999999999999</v>
      </c>
      <c r="M1159" s="836">
        <v>265.95999999999998</v>
      </c>
      <c r="N1159" s="833">
        <v>2</v>
      </c>
      <c r="O1159" s="837">
        <v>1.5</v>
      </c>
      <c r="P1159" s="836">
        <v>132.97999999999999</v>
      </c>
      <c r="Q1159" s="838">
        <v>0.5</v>
      </c>
      <c r="R1159" s="833">
        <v>1</v>
      </c>
      <c r="S1159" s="838">
        <v>0.5</v>
      </c>
      <c r="T1159" s="837">
        <v>0.5</v>
      </c>
      <c r="U1159" s="839">
        <v>0.33333333333333331</v>
      </c>
    </row>
    <row r="1160" spans="1:21" ht="14.45" customHeight="1" x14ac:dyDescent="0.2">
      <c r="A1160" s="832">
        <v>25</v>
      </c>
      <c r="B1160" s="833" t="s">
        <v>1448</v>
      </c>
      <c r="C1160" s="833" t="s">
        <v>1457</v>
      </c>
      <c r="D1160" s="834" t="s">
        <v>2304</v>
      </c>
      <c r="E1160" s="835" t="s">
        <v>1473</v>
      </c>
      <c r="F1160" s="833" t="s">
        <v>1449</v>
      </c>
      <c r="G1160" s="833" t="s">
        <v>2190</v>
      </c>
      <c r="H1160" s="833" t="s">
        <v>574</v>
      </c>
      <c r="I1160" s="833" t="s">
        <v>2294</v>
      </c>
      <c r="J1160" s="833" t="s">
        <v>773</v>
      </c>
      <c r="K1160" s="833" t="s">
        <v>774</v>
      </c>
      <c r="L1160" s="836">
        <v>0</v>
      </c>
      <c r="M1160" s="836">
        <v>0</v>
      </c>
      <c r="N1160" s="833">
        <v>1</v>
      </c>
      <c r="O1160" s="837">
        <v>1</v>
      </c>
      <c r="P1160" s="836">
        <v>0</v>
      </c>
      <c r="Q1160" s="838"/>
      <c r="R1160" s="833">
        <v>1</v>
      </c>
      <c r="S1160" s="838">
        <v>1</v>
      </c>
      <c r="T1160" s="837">
        <v>1</v>
      </c>
      <c r="U1160" s="839">
        <v>1</v>
      </c>
    </row>
    <row r="1161" spans="1:21" ht="14.45" customHeight="1" x14ac:dyDescent="0.2">
      <c r="A1161" s="832">
        <v>25</v>
      </c>
      <c r="B1161" s="833" t="s">
        <v>1448</v>
      </c>
      <c r="C1161" s="833" t="s">
        <v>1457</v>
      </c>
      <c r="D1161" s="834" t="s">
        <v>2304</v>
      </c>
      <c r="E1161" s="835" t="s">
        <v>1473</v>
      </c>
      <c r="F1161" s="833" t="s">
        <v>1449</v>
      </c>
      <c r="G1161" s="833" t="s">
        <v>1586</v>
      </c>
      <c r="H1161" s="833" t="s">
        <v>574</v>
      </c>
      <c r="I1161" s="833" t="s">
        <v>1587</v>
      </c>
      <c r="J1161" s="833" t="s">
        <v>644</v>
      </c>
      <c r="K1161" s="833" t="s">
        <v>1588</v>
      </c>
      <c r="L1161" s="836">
        <v>17.62</v>
      </c>
      <c r="M1161" s="836">
        <v>70.48</v>
      </c>
      <c r="N1161" s="833">
        <v>4</v>
      </c>
      <c r="O1161" s="837">
        <v>3</v>
      </c>
      <c r="P1161" s="836">
        <v>17.62</v>
      </c>
      <c r="Q1161" s="838">
        <v>0.25</v>
      </c>
      <c r="R1161" s="833">
        <v>1</v>
      </c>
      <c r="S1161" s="838">
        <v>0.25</v>
      </c>
      <c r="T1161" s="837">
        <v>0.5</v>
      </c>
      <c r="U1161" s="839">
        <v>0.16666666666666666</v>
      </c>
    </row>
    <row r="1162" spans="1:21" ht="14.45" customHeight="1" x14ac:dyDescent="0.2">
      <c r="A1162" s="832">
        <v>25</v>
      </c>
      <c r="B1162" s="833" t="s">
        <v>1448</v>
      </c>
      <c r="C1162" s="833" t="s">
        <v>1457</v>
      </c>
      <c r="D1162" s="834" t="s">
        <v>2304</v>
      </c>
      <c r="E1162" s="835" t="s">
        <v>1473</v>
      </c>
      <c r="F1162" s="833" t="s">
        <v>1449</v>
      </c>
      <c r="G1162" s="833" t="s">
        <v>1586</v>
      </c>
      <c r="H1162" s="833" t="s">
        <v>574</v>
      </c>
      <c r="I1162" s="833" t="s">
        <v>1589</v>
      </c>
      <c r="J1162" s="833" t="s">
        <v>644</v>
      </c>
      <c r="K1162" s="833" t="s">
        <v>1590</v>
      </c>
      <c r="L1162" s="836">
        <v>35.25</v>
      </c>
      <c r="M1162" s="836">
        <v>105.75</v>
      </c>
      <c r="N1162" s="833">
        <v>3</v>
      </c>
      <c r="O1162" s="837">
        <v>2</v>
      </c>
      <c r="P1162" s="836">
        <v>35.25</v>
      </c>
      <c r="Q1162" s="838">
        <v>0.33333333333333331</v>
      </c>
      <c r="R1162" s="833">
        <v>1</v>
      </c>
      <c r="S1162" s="838">
        <v>0.33333333333333331</v>
      </c>
      <c r="T1162" s="837">
        <v>0.5</v>
      </c>
      <c r="U1162" s="839">
        <v>0.25</v>
      </c>
    </row>
    <row r="1163" spans="1:21" ht="14.45" customHeight="1" x14ac:dyDescent="0.2">
      <c r="A1163" s="832">
        <v>25</v>
      </c>
      <c r="B1163" s="833" t="s">
        <v>1448</v>
      </c>
      <c r="C1163" s="833" t="s">
        <v>1457</v>
      </c>
      <c r="D1163" s="834" t="s">
        <v>2304</v>
      </c>
      <c r="E1163" s="835" t="s">
        <v>1473</v>
      </c>
      <c r="F1163" s="833" t="s">
        <v>1449</v>
      </c>
      <c r="G1163" s="833" t="s">
        <v>1586</v>
      </c>
      <c r="H1163" s="833" t="s">
        <v>574</v>
      </c>
      <c r="I1163" s="833" t="s">
        <v>1591</v>
      </c>
      <c r="J1163" s="833" t="s">
        <v>644</v>
      </c>
      <c r="K1163" s="833" t="s">
        <v>1592</v>
      </c>
      <c r="L1163" s="836">
        <v>17.62</v>
      </c>
      <c r="M1163" s="836">
        <v>211.44</v>
      </c>
      <c r="N1163" s="833">
        <v>12</v>
      </c>
      <c r="O1163" s="837">
        <v>11</v>
      </c>
      <c r="P1163" s="836">
        <v>70.48</v>
      </c>
      <c r="Q1163" s="838">
        <v>0.33333333333333337</v>
      </c>
      <c r="R1163" s="833">
        <v>4</v>
      </c>
      <c r="S1163" s="838">
        <v>0.33333333333333331</v>
      </c>
      <c r="T1163" s="837">
        <v>3.5</v>
      </c>
      <c r="U1163" s="839">
        <v>0.31818181818181818</v>
      </c>
    </row>
    <row r="1164" spans="1:21" ht="14.45" customHeight="1" x14ac:dyDescent="0.2">
      <c r="A1164" s="832">
        <v>25</v>
      </c>
      <c r="B1164" s="833" t="s">
        <v>1448</v>
      </c>
      <c r="C1164" s="833" t="s">
        <v>1457</v>
      </c>
      <c r="D1164" s="834" t="s">
        <v>2304</v>
      </c>
      <c r="E1164" s="835" t="s">
        <v>1473</v>
      </c>
      <c r="F1164" s="833" t="s">
        <v>1449</v>
      </c>
      <c r="G1164" s="833" t="s">
        <v>1586</v>
      </c>
      <c r="H1164" s="833" t="s">
        <v>574</v>
      </c>
      <c r="I1164" s="833" t="s">
        <v>1874</v>
      </c>
      <c r="J1164" s="833" t="s">
        <v>644</v>
      </c>
      <c r="K1164" s="833" t="s">
        <v>1811</v>
      </c>
      <c r="L1164" s="836">
        <v>35.25</v>
      </c>
      <c r="M1164" s="836">
        <v>35.25</v>
      </c>
      <c r="N1164" s="833">
        <v>1</v>
      </c>
      <c r="O1164" s="837">
        <v>1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25</v>
      </c>
      <c r="B1165" s="833" t="s">
        <v>1448</v>
      </c>
      <c r="C1165" s="833" t="s">
        <v>1457</v>
      </c>
      <c r="D1165" s="834" t="s">
        <v>2304</v>
      </c>
      <c r="E1165" s="835" t="s">
        <v>1473</v>
      </c>
      <c r="F1165" s="833" t="s">
        <v>1449</v>
      </c>
      <c r="G1165" s="833" t="s">
        <v>1502</v>
      </c>
      <c r="H1165" s="833" t="s">
        <v>611</v>
      </c>
      <c r="I1165" s="833" t="s">
        <v>1298</v>
      </c>
      <c r="J1165" s="833" t="s">
        <v>1016</v>
      </c>
      <c r="K1165" s="833" t="s">
        <v>1299</v>
      </c>
      <c r="L1165" s="836">
        <v>154.36000000000001</v>
      </c>
      <c r="M1165" s="836">
        <v>6174.4000000000033</v>
      </c>
      <c r="N1165" s="833">
        <v>40</v>
      </c>
      <c r="O1165" s="837">
        <v>37.5</v>
      </c>
      <c r="P1165" s="836">
        <v>3704.6400000000021</v>
      </c>
      <c r="Q1165" s="838">
        <v>0.6</v>
      </c>
      <c r="R1165" s="833">
        <v>24</v>
      </c>
      <c r="S1165" s="838">
        <v>0.6</v>
      </c>
      <c r="T1165" s="837">
        <v>23</v>
      </c>
      <c r="U1165" s="839">
        <v>0.61333333333333329</v>
      </c>
    </row>
    <row r="1166" spans="1:21" ht="14.45" customHeight="1" x14ac:dyDescent="0.2">
      <c r="A1166" s="832">
        <v>25</v>
      </c>
      <c r="B1166" s="833" t="s">
        <v>1448</v>
      </c>
      <c r="C1166" s="833" t="s">
        <v>1457</v>
      </c>
      <c r="D1166" s="834" t="s">
        <v>2304</v>
      </c>
      <c r="E1166" s="835" t="s">
        <v>1473</v>
      </c>
      <c r="F1166" s="833" t="s">
        <v>1449</v>
      </c>
      <c r="G1166" s="833" t="s">
        <v>1502</v>
      </c>
      <c r="H1166" s="833" t="s">
        <v>574</v>
      </c>
      <c r="I1166" s="833" t="s">
        <v>1834</v>
      </c>
      <c r="J1166" s="833" t="s">
        <v>1835</v>
      </c>
      <c r="K1166" s="833" t="s">
        <v>1836</v>
      </c>
      <c r="L1166" s="836">
        <v>75.73</v>
      </c>
      <c r="M1166" s="836">
        <v>302.92</v>
      </c>
      <c r="N1166" s="833">
        <v>4</v>
      </c>
      <c r="O1166" s="837">
        <v>4</v>
      </c>
      <c r="P1166" s="836">
        <v>227.19</v>
      </c>
      <c r="Q1166" s="838">
        <v>0.75</v>
      </c>
      <c r="R1166" s="833">
        <v>3</v>
      </c>
      <c r="S1166" s="838">
        <v>0.75</v>
      </c>
      <c r="T1166" s="837">
        <v>3</v>
      </c>
      <c r="U1166" s="839">
        <v>0.75</v>
      </c>
    </row>
    <row r="1167" spans="1:21" ht="14.45" customHeight="1" x14ac:dyDescent="0.2">
      <c r="A1167" s="832">
        <v>25</v>
      </c>
      <c r="B1167" s="833" t="s">
        <v>1448</v>
      </c>
      <c r="C1167" s="833" t="s">
        <v>1457</v>
      </c>
      <c r="D1167" s="834" t="s">
        <v>2304</v>
      </c>
      <c r="E1167" s="835" t="s">
        <v>1473</v>
      </c>
      <c r="F1167" s="833" t="s">
        <v>1449</v>
      </c>
      <c r="G1167" s="833" t="s">
        <v>1502</v>
      </c>
      <c r="H1167" s="833" t="s">
        <v>574</v>
      </c>
      <c r="I1167" s="833" t="s">
        <v>1837</v>
      </c>
      <c r="J1167" s="833" t="s">
        <v>1016</v>
      </c>
      <c r="K1167" s="833" t="s">
        <v>1838</v>
      </c>
      <c r="L1167" s="836">
        <v>225.06</v>
      </c>
      <c r="M1167" s="836">
        <v>225.06</v>
      </c>
      <c r="N1167" s="833">
        <v>1</v>
      </c>
      <c r="O1167" s="837">
        <v>1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5" customHeight="1" x14ac:dyDescent="0.2">
      <c r="A1168" s="832">
        <v>25</v>
      </c>
      <c r="B1168" s="833" t="s">
        <v>1448</v>
      </c>
      <c r="C1168" s="833" t="s">
        <v>1457</v>
      </c>
      <c r="D1168" s="834" t="s">
        <v>2304</v>
      </c>
      <c r="E1168" s="835" t="s">
        <v>1478</v>
      </c>
      <c r="F1168" s="833" t="s">
        <v>1449</v>
      </c>
      <c r="G1168" s="833" t="s">
        <v>1536</v>
      </c>
      <c r="H1168" s="833" t="s">
        <v>574</v>
      </c>
      <c r="I1168" s="833" t="s">
        <v>2295</v>
      </c>
      <c r="J1168" s="833" t="s">
        <v>1538</v>
      </c>
      <c r="K1168" s="833" t="s">
        <v>807</v>
      </c>
      <c r="L1168" s="836">
        <v>0</v>
      </c>
      <c r="M1168" s="836">
        <v>0</v>
      </c>
      <c r="N1168" s="833">
        <v>3</v>
      </c>
      <c r="O1168" s="837">
        <v>0.5</v>
      </c>
      <c r="P1168" s="836"/>
      <c r="Q1168" s="838"/>
      <c r="R1168" s="833"/>
      <c r="S1168" s="838">
        <v>0</v>
      </c>
      <c r="T1168" s="837"/>
      <c r="U1168" s="839">
        <v>0</v>
      </c>
    </row>
    <row r="1169" spans="1:21" ht="14.45" customHeight="1" x14ac:dyDescent="0.2">
      <c r="A1169" s="832">
        <v>25</v>
      </c>
      <c r="B1169" s="833" t="s">
        <v>1448</v>
      </c>
      <c r="C1169" s="833" t="s">
        <v>1457</v>
      </c>
      <c r="D1169" s="834" t="s">
        <v>2304</v>
      </c>
      <c r="E1169" s="835" t="s">
        <v>1478</v>
      </c>
      <c r="F1169" s="833" t="s">
        <v>1449</v>
      </c>
      <c r="G1169" s="833" t="s">
        <v>1530</v>
      </c>
      <c r="H1169" s="833" t="s">
        <v>574</v>
      </c>
      <c r="I1169" s="833" t="s">
        <v>1749</v>
      </c>
      <c r="J1169" s="833" t="s">
        <v>1750</v>
      </c>
      <c r="K1169" s="833" t="s">
        <v>1751</v>
      </c>
      <c r="L1169" s="836">
        <v>136.04</v>
      </c>
      <c r="M1169" s="836">
        <v>544.16</v>
      </c>
      <c r="N1169" s="833">
        <v>4</v>
      </c>
      <c r="O1169" s="837">
        <v>1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5" customHeight="1" x14ac:dyDescent="0.2">
      <c r="A1170" s="832">
        <v>25</v>
      </c>
      <c r="B1170" s="833" t="s">
        <v>1448</v>
      </c>
      <c r="C1170" s="833" t="s">
        <v>1457</v>
      </c>
      <c r="D1170" s="834" t="s">
        <v>2304</v>
      </c>
      <c r="E1170" s="835" t="s">
        <v>1478</v>
      </c>
      <c r="F1170" s="833" t="s">
        <v>1449</v>
      </c>
      <c r="G1170" s="833" t="s">
        <v>1522</v>
      </c>
      <c r="H1170" s="833" t="s">
        <v>574</v>
      </c>
      <c r="I1170" s="833" t="s">
        <v>1555</v>
      </c>
      <c r="J1170" s="833" t="s">
        <v>1556</v>
      </c>
      <c r="K1170" s="833" t="s">
        <v>1557</v>
      </c>
      <c r="L1170" s="836">
        <v>68.599999999999994</v>
      </c>
      <c r="M1170" s="836">
        <v>68.599999999999994</v>
      </c>
      <c r="N1170" s="833">
        <v>1</v>
      </c>
      <c r="O1170" s="837">
        <v>1</v>
      </c>
      <c r="P1170" s="836"/>
      <c r="Q1170" s="838">
        <v>0</v>
      </c>
      <c r="R1170" s="833"/>
      <c r="S1170" s="838">
        <v>0</v>
      </c>
      <c r="T1170" s="837"/>
      <c r="U1170" s="839">
        <v>0</v>
      </c>
    </row>
    <row r="1171" spans="1:21" ht="14.45" customHeight="1" x14ac:dyDescent="0.2">
      <c r="A1171" s="832">
        <v>25</v>
      </c>
      <c r="B1171" s="833" t="s">
        <v>1448</v>
      </c>
      <c r="C1171" s="833" t="s">
        <v>1457</v>
      </c>
      <c r="D1171" s="834" t="s">
        <v>2304</v>
      </c>
      <c r="E1171" s="835" t="s">
        <v>1478</v>
      </c>
      <c r="F1171" s="833" t="s">
        <v>1449</v>
      </c>
      <c r="G1171" s="833" t="s">
        <v>1503</v>
      </c>
      <c r="H1171" s="833" t="s">
        <v>574</v>
      </c>
      <c r="I1171" s="833" t="s">
        <v>1504</v>
      </c>
      <c r="J1171" s="833" t="s">
        <v>1505</v>
      </c>
      <c r="K1171" s="833" t="s">
        <v>1506</v>
      </c>
      <c r="L1171" s="836">
        <v>132.97999999999999</v>
      </c>
      <c r="M1171" s="836">
        <v>132.97999999999999</v>
      </c>
      <c r="N1171" s="833">
        <v>1</v>
      </c>
      <c r="O1171" s="837">
        <v>0.5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5" customHeight="1" x14ac:dyDescent="0.2">
      <c r="A1172" s="832">
        <v>25</v>
      </c>
      <c r="B1172" s="833" t="s">
        <v>1448</v>
      </c>
      <c r="C1172" s="833" t="s">
        <v>1457</v>
      </c>
      <c r="D1172" s="834" t="s">
        <v>2304</v>
      </c>
      <c r="E1172" s="835" t="s">
        <v>1478</v>
      </c>
      <c r="F1172" s="833" t="s">
        <v>1449</v>
      </c>
      <c r="G1172" s="833" t="s">
        <v>1586</v>
      </c>
      <c r="H1172" s="833" t="s">
        <v>574</v>
      </c>
      <c r="I1172" s="833" t="s">
        <v>1587</v>
      </c>
      <c r="J1172" s="833" t="s">
        <v>644</v>
      </c>
      <c r="K1172" s="833" t="s">
        <v>1588</v>
      </c>
      <c r="L1172" s="836">
        <v>17.62</v>
      </c>
      <c r="M1172" s="836">
        <v>193.82000000000002</v>
      </c>
      <c r="N1172" s="833">
        <v>11</v>
      </c>
      <c r="O1172" s="837">
        <v>8</v>
      </c>
      <c r="P1172" s="836">
        <v>70.48</v>
      </c>
      <c r="Q1172" s="838">
        <v>0.36363636363636359</v>
      </c>
      <c r="R1172" s="833">
        <v>4</v>
      </c>
      <c r="S1172" s="838">
        <v>0.36363636363636365</v>
      </c>
      <c r="T1172" s="837">
        <v>3.5</v>
      </c>
      <c r="U1172" s="839">
        <v>0.4375</v>
      </c>
    </row>
    <row r="1173" spans="1:21" ht="14.45" customHeight="1" x14ac:dyDescent="0.2">
      <c r="A1173" s="832">
        <v>25</v>
      </c>
      <c r="B1173" s="833" t="s">
        <v>1448</v>
      </c>
      <c r="C1173" s="833" t="s">
        <v>1457</v>
      </c>
      <c r="D1173" s="834" t="s">
        <v>2304</v>
      </c>
      <c r="E1173" s="835" t="s">
        <v>1478</v>
      </c>
      <c r="F1173" s="833" t="s">
        <v>1449</v>
      </c>
      <c r="G1173" s="833" t="s">
        <v>1586</v>
      </c>
      <c r="H1173" s="833" t="s">
        <v>574</v>
      </c>
      <c r="I1173" s="833" t="s">
        <v>1707</v>
      </c>
      <c r="J1173" s="833" t="s">
        <v>644</v>
      </c>
      <c r="K1173" s="833" t="s">
        <v>1708</v>
      </c>
      <c r="L1173" s="836">
        <v>35.25</v>
      </c>
      <c r="M1173" s="836">
        <v>105.75</v>
      </c>
      <c r="N1173" s="833">
        <v>3</v>
      </c>
      <c r="O1173" s="837">
        <v>2</v>
      </c>
      <c r="P1173" s="836">
        <v>70.5</v>
      </c>
      <c r="Q1173" s="838">
        <v>0.66666666666666663</v>
      </c>
      <c r="R1173" s="833">
        <v>2</v>
      </c>
      <c r="S1173" s="838">
        <v>0.66666666666666663</v>
      </c>
      <c r="T1173" s="837">
        <v>1</v>
      </c>
      <c r="U1173" s="839">
        <v>0.5</v>
      </c>
    </row>
    <row r="1174" spans="1:21" ht="14.45" customHeight="1" x14ac:dyDescent="0.2">
      <c r="A1174" s="832">
        <v>25</v>
      </c>
      <c r="B1174" s="833" t="s">
        <v>1448</v>
      </c>
      <c r="C1174" s="833" t="s">
        <v>1457</v>
      </c>
      <c r="D1174" s="834" t="s">
        <v>2304</v>
      </c>
      <c r="E1174" s="835" t="s">
        <v>1478</v>
      </c>
      <c r="F1174" s="833" t="s">
        <v>1449</v>
      </c>
      <c r="G1174" s="833" t="s">
        <v>1586</v>
      </c>
      <c r="H1174" s="833" t="s">
        <v>574</v>
      </c>
      <c r="I1174" s="833" t="s">
        <v>1589</v>
      </c>
      <c r="J1174" s="833" t="s">
        <v>644</v>
      </c>
      <c r="K1174" s="833" t="s">
        <v>1590</v>
      </c>
      <c r="L1174" s="836">
        <v>35.25</v>
      </c>
      <c r="M1174" s="836">
        <v>141</v>
      </c>
      <c r="N1174" s="833">
        <v>4</v>
      </c>
      <c r="O1174" s="837">
        <v>4</v>
      </c>
      <c r="P1174" s="836">
        <v>35.25</v>
      </c>
      <c r="Q1174" s="838">
        <v>0.25</v>
      </c>
      <c r="R1174" s="833">
        <v>1</v>
      </c>
      <c r="S1174" s="838">
        <v>0.25</v>
      </c>
      <c r="T1174" s="837">
        <v>1</v>
      </c>
      <c r="U1174" s="839">
        <v>0.25</v>
      </c>
    </row>
    <row r="1175" spans="1:21" ht="14.45" customHeight="1" x14ac:dyDescent="0.2">
      <c r="A1175" s="832">
        <v>25</v>
      </c>
      <c r="B1175" s="833" t="s">
        <v>1448</v>
      </c>
      <c r="C1175" s="833" t="s">
        <v>1457</v>
      </c>
      <c r="D1175" s="834" t="s">
        <v>2304</v>
      </c>
      <c r="E1175" s="835" t="s">
        <v>1478</v>
      </c>
      <c r="F1175" s="833" t="s">
        <v>1449</v>
      </c>
      <c r="G1175" s="833" t="s">
        <v>1586</v>
      </c>
      <c r="H1175" s="833" t="s">
        <v>574</v>
      </c>
      <c r="I1175" s="833" t="s">
        <v>1591</v>
      </c>
      <c r="J1175" s="833" t="s">
        <v>644</v>
      </c>
      <c r="K1175" s="833" t="s">
        <v>1592</v>
      </c>
      <c r="L1175" s="836">
        <v>17.62</v>
      </c>
      <c r="M1175" s="836">
        <v>70.48</v>
      </c>
      <c r="N1175" s="833">
        <v>4</v>
      </c>
      <c r="O1175" s="837">
        <v>3.5</v>
      </c>
      <c r="P1175" s="836">
        <v>70.48</v>
      </c>
      <c r="Q1175" s="838">
        <v>1</v>
      </c>
      <c r="R1175" s="833">
        <v>4</v>
      </c>
      <c r="S1175" s="838">
        <v>1</v>
      </c>
      <c r="T1175" s="837">
        <v>3.5</v>
      </c>
      <c r="U1175" s="839">
        <v>1</v>
      </c>
    </row>
    <row r="1176" spans="1:21" ht="14.45" customHeight="1" x14ac:dyDescent="0.2">
      <c r="A1176" s="832">
        <v>25</v>
      </c>
      <c r="B1176" s="833" t="s">
        <v>1448</v>
      </c>
      <c r="C1176" s="833" t="s">
        <v>1457</v>
      </c>
      <c r="D1176" s="834" t="s">
        <v>2304</v>
      </c>
      <c r="E1176" s="835" t="s">
        <v>1478</v>
      </c>
      <c r="F1176" s="833" t="s">
        <v>1449</v>
      </c>
      <c r="G1176" s="833" t="s">
        <v>1786</v>
      </c>
      <c r="H1176" s="833" t="s">
        <v>574</v>
      </c>
      <c r="I1176" s="833" t="s">
        <v>2296</v>
      </c>
      <c r="J1176" s="833" t="s">
        <v>2297</v>
      </c>
      <c r="K1176" s="833" t="s">
        <v>1395</v>
      </c>
      <c r="L1176" s="836">
        <v>0</v>
      </c>
      <c r="M1176" s="836">
        <v>0</v>
      </c>
      <c r="N1176" s="833">
        <v>1</v>
      </c>
      <c r="O1176" s="837">
        <v>0.5</v>
      </c>
      <c r="P1176" s="836"/>
      <c r="Q1176" s="838"/>
      <c r="R1176" s="833"/>
      <c r="S1176" s="838">
        <v>0</v>
      </c>
      <c r="T1176" s="837"/>
      <c r="U1176" s="839">
        <v>0</v>
      </c>
    </row>
    <row r="1177" spans="1:21" ht="14.45" customHeight="1" x14ac:dyDescent="0.2">
      <c r="A1177" s="832">
        <v>25</v>
      </c>
      <c r="B1177" s="833" t="s">
        <v>1448</v>
      </c>
      <c r="C1177" s="833" t="s">
        <v>1457</v>
      </c>
      <c r="D1177" s="834" t="s">
        <v>2304</v>
      </c>
      <c r="E1177" s="835" t="s">
        <v>1478</v>
      </c>
      <c r="F1177" s="833" t="s">
        <v>1449</v>
      </c>
      <c r="G1177" s="833" t="s">
        <v>1502</v>
      </c>
      <c r="H1177" s="833" t="s">
        <v>611</v>
      </c>
      <c r="I1177" s="833" t="s">
        <v>1298</v>
      </c>
      <c r="J1177" s="833" t="s">
        <v>1016</v>
      </c>
      <c r="K1177" s="833" t="s">
        <v>1299</v>
      </c>
      <c r="L1177" s="836">
        <v>154.36000000000001</v>
      </c>
      <c r="M1177" s="836">
        <v>2315.4000000000005</v>
      </c>
      <c r="N1177" s="833">
        <v>15</v>
      </c>
      <c r="O1177" s="837">
        <v>11.5</v>
      </c>
      <c r="P1177" s="836">
        <v>1389.2400000000002</v>
      </c>
      <c r="Q1177" s="838">
        <v>0.6</v>
      </c>
      <c r="R1177" s="833">
        <v>9</v>
      </c>
      <c r="S1177" s="838">
        <v>0.6</v>
      </c>
      <c r="T1177" s="837">
        <v>7</v>
      </c>
      <c r="U1177" s="839">
        <v>0.60869565217391308</v>
      </c>
    </row>
    <row r="1178" spans="1:21" ht="14.45" customHeight="1" x14ac:dyDescent="0.2">
      <c r="A1178" s="832">
        <v>25</v>
      </c>
      <c r="B1178" s="833" t="s">
        <v>1448</v>
      </c>
      <c r="C1178" s="833" t="s">
        <v>1457</v>
      </c>
      <c r="D1178" s="834" t="s">
        <v>2304</v>
      </c>
      <c r="E1178" s="835" t="s">
        <v>1478</v>
      </c>
      <c r="F1178" s="833" t="s">
        <v>1449</v>
      </c>
      <c r="G1178" s="833" t="s">
        <v>1502</v>
      </c>
      <c r="H1178" s="833" t="s">
        <v>574</v>
      </c>
      <c r="I1178" s="833" t="s">
        <v>1834</v>
      </c>
      <c r="J1178" s="833" t="s">
        <v>1835</v>
      </c>
      <c r="K1178" s="833" t="s">
        <v>1836</v>
      </c>
      <c r="L1178" s="836">
        <v>75.73</v>
      </c>
      <c r="M1178" s="836">
        <v>75.73</v>
      </c>
      <c r="N1178" s="833">
        <v>1</v>
      </c>
      <c r="O1178" s="837">
        <v>1</v>
      </c>
      <c r="P1178" s="836">
        <v>75.73</v>
      </c>
      <c r="Q1178" s="838">
        <v>1</v>
      </c>
      <c r="R1178" s="833">
        <v>1</v>
      </c>
      <c r="S1178" s="838">
        <v>1</v>
      </c>
      <c r="T1178" s="837">
        <v>1</v>
      </c>
      <c r="U1178" s="839">
        <v>1</v>
      </c>
    </row>
    <row r="1179" spans="1:21" ht="14.45" customHeight="1" x14ac:dyDescent="0.2">
      <c r="A1179" s="832">
        <v>25</v>
      </c>
      <c r="B1179" s="833" t="s">
        <v>1448</v>
      </c>
      <c r="C1179" s="833" t="s">
        <v>1457</v>
      </c>
      <c r="D1179" s="834" t="s">
        <v>2304</v>
      </c>
      <c r="E1179" s="835" t="s">
        <v>1478</v>
      </c>
      <c r="F1179" s="833" t="s">
        <v>1449</v>
      </c>
      <c r="G1179" s="833" t="s">
        <v>1502</v>
      </c>
      <c r="H1179" s="833" t="s">
        <v>574</v>
      </c>
      <c r="I1179" s="833" t="s">
        <v>1837</v>
      </c>
      <c r="J1179" s="833" t="s">
        <v>1016</v>
      </c>
      <c r="K1179" s="833" t="s">
        <v>1838</v>
      </c>
      <c r="L1179" s="836">
        <v>225.06</v>
      </c>
      <c r="M1179" s="836">
        <v>450.12</v>
      </c>
      <c r="N1179" s="833">
        <v>2</v>
      </c>
      <c r="O1179" s="837">
        <v>1.5</v>
      </c>
      <c r="P1179" s="836">
        <v>225.06</v>
      </c>
      <c r="Q1179" s="838">
        <v>0.5</v>
      </c>
      <c r="R1179" s="833">
        <v>1</v>
      </c>
      <c r="S1179" s="838">
        <v>0.5</v>
      </c>
      <c r="T1179" s="837">
        <v>1</v>
      </c>
      <c r="U1179" s="839">
        <v>0.66666666666666663</v>
      </c>
    </row>
    <row r="1180" spans="1:21" ht="14.45" customHeight="1" x14ac:dyDescent="0.2">
      <c r="A1180" s="832">
        <v>25</v>
      </c>
      <c r="B1180" s="833" t="s">
        <v>1448</v>
      </c>
      <c r="C1180" s="833" t="s">
        <v>1457</v>
      </c>
      <c r="D1180" s="834" t="s">
        <v>2304</v>
      </c>
      <c r="E1180" s="835" t="s">
        <v>1478</v>
      </c>
      <c r="F1180" s="833" t="s">
        <v>1449</v>
      </c>
      <c r="G1180" s="833" t="s">
        <v>2244</v>
      </c>
      <c r="H1180" s="833" t="s">
        <v>574</v>
      </c>
      <c r="I1180" s="833" t="s">
        <v>2298</v>
      </c>
      <c r="J1180" s="833" t="s">
        <v>2299</v>
      </c>
      <c r="K1180" s="833" t="s">
        <v>2300</v>
      </c>
      <c r="L1180" s="836">
        <v>1020.22</v>
      </c>
      <c r="M1180" s="836">
        <v>1020.22</v>
      </c>
      <c r="N1180" s="833">
        <v>1</v>
      </c>
      <c r="O1180" s="837">
        <v>1</v>
      </c>
      <c r="P1180" s="836"/>
      <c r="Q1180" s="838">
        <v>0</v>
      </c>
      <c r="R1180" s="833"/>
      <c r="S1180" s="838">
        <v>0</v>
      </c>
      <c r="T1180" s="837"/>
      <c r="U1180" s="839">
        <v>0</v>
      </c>
    </row>
    <row r="1181" spans="1:21" ht="14.45" customHeight="1" x14ac:dyDescent="0.2">
      <c r="A1181" s="832">
        <v>25</v>
      </c>
      <c r="B1181" s="833" t="s">
        <v>1448</v>
      </c>
      <c r="C1181" s="833" t="s">
        <v>1457</v>
      </c>
      <c r="D1181" s="834" t="s">
        <v>2304</v>
      </c>
      <c r="E1181" s="835" t="s">
        <v>1469</v>
      </c>
      <c r="F1181" s="833" t="s">
        <v>1449</v>
      </c>
      <c r="G1181" s="833" t="s">
        <v>1503</v>
      </c>
      <c r="H1181" s="833" t="s">
        <v>574</v>
      </c>
      <c r="I1181" s="833" t="s">
        <v>1504</v>
      </c>
      <c r="J1181" s="833" t="s">
        <v>1505</v>
      </c>
      <c r="K1181" s="833" t="s">
        <v>1506</v>
      </c>
      <c r="L1181" s="836">
        <v>132.97999999999999</v>
      </c>
      <c r="M1181" s="836">
        <v>132.97999999999999</v>
      </c>
      <c r="N1181" s="833">
        <v>1</v>
      </c>
      <c r="O1181" s="837">
        <v>1</v>
      </c>
      <c r="P1181" s="836"/>
      <c r="Q1181" s="838">
        <v>0</v>
      </c>
      <c r="R1181" s="833"/>
      <c r="S1181" s="838">
        <v>0</v>
      </c>
      <c r="T1181" s="837"/>
      <c r="U1181" s="839">
        <v>0</v>
      </c>
    </row>
    <row r="1182" spans="1:21" ht="14.45" customHeight="1" x14ac:dyDescent="0.2">
      <c r="A1182" s="832">
        <v>25</v>
      </c>
      <c r="B1182" s="833" t="s">
        <v>1448</v>
      </c>
      <c r="C1182" s="833" t="s">
        <v>1457</v>
      </c>
      <c r="D1182" s="834" t="s">
        <v>2304</v>
      </c>
      <c r="E1182" s="835" t="s">
        <v>1469</v>
      </c>
      <c r="F1182" s="833" t="s">
        <v>1449</v>
      </c>
      <c r="G1182" s="833" t="s">
        <v>1586</v>
      </c>
      <c r="H1182" s="833" t="s">
        <v>574</v>
      </c>
      <c r="I1182" s="833" t="s">
        <v>1587</v>
      </c>
      <c r="J1182" s="833" t="s">
        <v>644</v>
      </c>
      <c r="K1182" s="833" t="s">
        <v>1588</v>
      </c>
      <c r="L1182" s="836">
        <v>17.62</v>
      </c>
      <c r="M1182" s="836">
        <v>70.48</v>
      </c>
      <c r="N1182" s="833">
        <v>4</v>
      </c>
      <c r="O1182" s="837">
        <v>3.5</v>
      </c>
      <c r="P1182" s="836"/>
      <c r="Q1182" s="838">
        <v>0</v>
      </c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25</v>
      </c>
      <c r="B1183" s="833" t="s">
        <v>1448</v>
      </c>
      <c r="C1183" s="833" t="s">
        <v>1457</v>
      </c>
      <c r="D1183" s="834" t="s">
        <v>2304</v>
      </c>
      <c r="E1183" s="835" t="s">
        <v>1469</v>
      </c>
      <c r="F1183" s="833" t="s">
        <v>1449</v>
      </c>
      <c r="G1183" s="833" t="s">
        <v>1586</v>
      </c>
      <c r="H1183" s="833" t="s">
        <v>574</v>
      </c>
      <c r="I1183" s="833" t="s">
        <v>1591</v>
      </c>
      <c r="J1183" s="833" t="s">
        <v>644</v>
      </c>
      <c r="K1183" s="833" t="s">
        <v>1592</v>
      </c>
      <c r="L1183" s="836">
        <v>17.62</v>
      </c>
      <c r="M1183" s="836">
        <v>17.62</v>
      </c>
      <c r="N1183" s="833">
        <v>1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thickBot="1" x14ac:dyDescent="0.25">
      <c r="A1184" s="840">
        <v>25</v>
      </c>
      <c r="B1184" s="841" t="s">
        <v>1448</v>
      </c>
      <c r="C1184" s="841" t="s">
        <v>1457</v>
      </c>
      <c r="D1184" s="842" t="s">
        <v>2304</v>
      </c>
      <c r="E1184" s="843" t="s">
        <v>1469</v>
      </c>
      <c r="F1184" s="841" t="s">
        <v>1449</v>
      </c>
      <c r="G1184" s="841" t="s">
        <v>1502</v>
      </c>
      <c r="H1184" s="841" t="s">
        <v>611</v>
      </c>
      <c r="I1184" s="841" t="s">
        <v>1298</v>
      </c>
      <c r="J1184" s="841" t="s">
        <v>1016</v>
      </c>
      <c r="K1184" s="841" t="s">
        <v>1299</v>
      </c>
      <c r="L1184" s="844">
        <v>154.36000000000001</v>
      </c>
      <c r="M1184" s="844">
        <v>1080.52</v>
      </c>
      <c r="N1184" s="841">
        <v>7</v>
      </c>
      <c r="O1184" s="845">
        <v>6.5</v>
      </c>
      <c r="P1184" s="844">
        <v>463.08000000000004</v>
      </c>
      <c r="Q1184" s="846">
        <v>0.4285714285714286</v>
      </c>
      <c r="R1184" s="841">
        <v>3</v>
      </c>
      <c r="S1184" s="846">
        <v>0.42857142857142855</v>
      </c>
      <c r="T1184" s="845">
        <v>3</v>
      </c>
      <c r="U1184" s="847">
        <v>0.46153846153846156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3D15622-BB4B-4FF5-AF60-0774FBE7CA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2306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1468</v>
      </c>
      <c r="B5" s="225">
        <v>25654.390000000018</v>
      </c>
      <c r="C5" s="831">
        <v>0.56163299744013617</v>
      </c>
      <c r="D5" s="225">
        <v>20023.820000000011</v>
      </c>
      <c r="E5" s="831">
        <v>0.43836700255986383</v>
      </c>
      <c r="F5" s="849">
        <v>45678.210000000028</v>
      </c>
    </row>
    <row r="6" spans="1:6" ht="14.45" customHeight="1" x14ac:dyDescent="0.2">
      <c r="A6" s="858" t="s">
        <v>1495</v>
      </c>
      <c r="B6" s="850">
        <v>23169.15</v>
      </c>
      <c r="C6" s="838">
        <v>0.7989863501778387</v>
      </c>
      <c r="D6" s="850">
        <v>5829.0300000000016</v>
      </c>
      <c r="E6" s="838">
        <v>0.20101364982216127</v>
      </c>
      <c r="F6" s="851">
        <v>28998.180000000004</v>
      </c>
    </row>
    <row r="7" spans="1:6" ht="14.45" customHeight="1" x14ac:dyDescent="0.2">
      <c r="A7" s="858" t="s">
        <v>1501</v>
      </c>
      <c r="B7" s="850">
        <v>14794.439999999999</v>
      </c>
      <c r="C7" s="838">
        <v>0.33895554210424783</v>
      </c>
      <c r="D7" s="850">
        <v>28852.700000000004</v>
      </c>
      <c r="E7" s="838">
        <v>0.66104445789575228</v>
      </c>
      <c r="F7" s="851">
        <v>43647.14</v>
      </c>
    </row>
    <row r="8" spans="1:6" ht="14.45" customHeight="1" x14ac:dyDescent="0.2">
      <c r="A8" s="858" t="s">
        <v>1466</v>
      </c>
      <c r="B8" s="850">
        <v>5670.4700000000021</v>
      </c>
      <c r="C8" s="838">
        <v>9.2772781315049097E-2</v>
      </c>
      <c r="D8" s="850">
        <v>55451.66</v>
      </c>
      <c r="E8" s="838">
        <v>0.90722721868495093</v>
      </c>
      <c r="F8" s="851">
        <v>61122.130000000005</v>
      </c>
    </row>
    <row r="9" spans="1:6" ht="14.45" customHeight="1" x14ac:dyDescent="0.2">
      <c r="A9" s="858" t="s">
        <v>1491</v>
      </c>
      <c r="B9" s="850">
        <v>3167.1400000000003</v>
      </c>
      <c r="C9" s="838">
        <v>5.0807021101226799E-2</v>
      </c>
      <c r="D9" s="850">
        <v>59169.52</v>
      </c>
      <c r="E9" s="838">
        <v>0.94919297889877319</v>
      </c>
      <c r="F9" s="851">
        <v>62336.659999999996</v>
      </c>
    </row>
    <row r="10" spans="1:6" ht="14.45" customHeight="1" x14ac:dyDescent="0.2">
      <c r="A10" s="858" t="s">
        <v>1490</v>
      </c>
      <c r="B10" s="850">
        <v>2569.34</v>
      </c>
      <c r="C10" s="838">
        <v>0.15559960296768935</v>
      </c>
      <c r="D10" s="850">
        <v>13943.170000000004</v>
      </c>
      <c r="E10" s="838">
        <v>0.84440039703231073</v>
      </c>
      <c r="F10" s="851">
        <v>16512.510000000002</v>
      </c>
    </row>
    <row r="11" spans="1:6" ht="14.45" customHeight="1" x14ac:dyDescent="0.2">
      <c r="A11" s="858" t="s">
        <v>1464</v>
      </c>
      <c r="B11" s="850">
        <v>2332.79</v>
      </c>
      <c r="C11" s="838">
        <v>5.0926651597599133E-2</v>
      </c>
      <c r="D11" s="850">
        <v>43474.07</v>
      </c>
      <c r="E11" s="838">
        <v>0.94907334840240087</v>
      </c>
      <c r="F11" s="851">
        <v>45806.86</v>
      </c>
    </row>
    <row r="12" spans="1:6" ht="14.45" customHeight="1" x14ac:dyDescent="0.2">
      <c r="A12" s="858" t="s">
        <v>1474</v>
      </c>
      <c r="B12" s="850">
        <v>1377.6799999999998</v>
      </c>
      <c r="C12" s="838">
        <v>8.4881434127058439E-2</v>
      </c>
      <c r="D12" s="850">
        <v>14852.96</v>
      </c>
      <c r="E12" s="838">
        <v>0.91511856587294149</v>
      </c>
      <c r="F12" s="851">
        <v>16230.64</v>
      </c>
    </row>
    <row r="13" spans="1:6" ht="14.45" customHeight="1" x14ac:dyDescent="0.2">
      <c r="A13" s="858" t="s">
        <v>1470</v>
      </c>
      <c r="B13" s="850">
        <v>953.72000000000014</v>
      </c>
      <c r="C13" s="838">
        <v>2.2526559146743865E-2</v>
      </c>
      <c r="D13" s="850">
        <v>41383.86</v>
      </c>
      <c r="E13" s="838">
        <v>0.97747344085325616</v>
      </c>
      <c r="F13" s="851">
        <v>42337.58</v>
      </c>
    </row>
    <row r="14" spans="1:6" ht="14.45" customHeight="1" x14ac:dyDescent="0.2">
      <c r="A14" s="858" t="s">
        <v>1484</v>
      </c>
      <c r="B14" s="850">
        <v>926.16000000000008</v>
      </c>
      <c r="C14" s="838">
        <v>5.2021027243412399E-2</v>
      </c>
      <c r="D14" s="850">
        <v>16877.410000000007</v>
      </c>
      <c r="E14" s="838">
        <v>0.9479789727565876</v>
      </c>
      <c r="F14" s="851">
        <v>17803.570000000007</v>
      </c>
    </row>
    <row r="15" spans="1:6" ht="14.45" customHeight="1" x14ac:dyDescent="0.2">
      <c r="A15" s="858" t="s">
        <v>1493</v>
      </c>
      <c r="B15" s="850">
        <v>786.16</v>
      </c>
      <c r="C15" s="838">
        <v>7.7058493724833643E-2</v>
      </c>
      <c r="D15" s="850">
        <v>9415.9600000000028</v>
      </c>
      <c r="E15" s="838">
        <v>0.92294150627516636</v>
      </c>
      <c r="F15" s="851">
        <v>10202.120000000003</v>
      </c>
    </row>
    <row r="16" spans="1:6" ht="14.45" customHeight="1" x14ac:dyDescent="0.2">
      <c r="A16" s="858" t="s">
        <v>1481</v>
      </c>
      <c r="B16" s="850">
        <v>762.61</v>
      </c>
      <c r="C16" s="838">
        <v>1.2885482242902859E-2</v>
      </c>
      <c r="D16" s="850">
        <v>58421.049999999981</v>
      </c>
      <c r="E16" s="838">
        <v>0.98711451775709713</v>
      </c>
      <c r="F16" s="851">
        <v>59183.659999999982</v>
      </c>
    </row>
    <row r="17" spans="1:6" ht="14.45" customHeight="1" x14ac:dyDescent="0.2">
      <c r="A17" s="858" t="s">
        <v>1478</v>
      </c>
      <c r="B17" s="850">
        <v>544.16</v>
      </c>
      <c r="C17" s="838">
        <v>0.19029501042118366</v>
      </c>
      <c r="D17" s="850">
        <v>2315.4</v>
      </c>
      <c r="E17" s="838">
        <v>0.80970498957881631</v>
      </c>
      <c r="F17" s="851">
        <v>2859.56</v>
      </c>
    </row>
    <row r="18" spans="1:6" ht="14.45" customHeight="1" x14ac:dyDescent="0.2">
      <c r="A18" s="858" t="s">
        <v>1472</v>
      </c>
      <c r="B18" s="850">
        <v>413.06</v>
      </c>
      <c r="C18" s="838">
        <v>2.9608146863748474E-2</v>
      </c>
      <c r="D18" s="850">
        <v>13537.830000000002</v>
      </c>
      <c r="E18" s="838">
        <v>0.97039185313625154</v>
      </c>
      <c r="F18" s="851">
        <v>13950.890000000001</v>
      </c>
    </row>
    <row r="19" spans="1:6" ht="14.45" customHeight="1" x14ac:dyDescent="0.2">
      <c r="A19" s="858" t="s">
        <v>1499</v>
      </c>
      <c r="B19" s="850">
        <v>361.70000000000005</v>
      </c>
      <c r="C19" s="838">
        <v>1.122096300494721E-2</v>
      </c>
      <c r="D19" s="850">
        <v>31872.610000000011</v>
      </c>
      <c r="E19" s="838">
        <v>0.98877903699505276</v>
      </c>
      <c r="F19" s="851">
        <v>32234.310000000012</v>
      </c>
    </row>
    <row r="20" spans="1:6" ht="14.45" customHeight="1" x14ac:dyDescent="0.2">
      <c r="A20" s="858" t="s">
        <v>1488</v>
      </c>
      <c r="B20" s="850">
        <v>308.72000000000003</v>
      </c>
      <c r="C20" s="838">
        <v>1.8283727056504717E-2</v>
      </c>
      <c r="D20" s="850">
        <v>16576.240000000005</v>
      </c>
      <c r="E20" s="838">
        <v>0.98171627294349517</v>
      </c>
      <c r="F20" s="851">
        <v>16884.960000000006</v>
      </c>
    </row>
    <row r="21" spans="1:6" ht="14.45" customHeight="1" x14ac:dyDescent="0.2">
      <c r="A21" s="858" t="s">
        <v>1489</v>
      </c>
      <c r="B21" s="850">
        <v>154.36000000000001</v>
      </c>
      <c r="C21" s="838">
        <v>0.14285714285714288</v>
      </c>
      <c r="D21" s="850">
        <v>926.16000000000008</v>
      </c>
      <c r="E21" s="838">
        <v>0.85714285714285721</v>
      </c>
      <c r="F21" s="851">
        <v>1080.52</v>
      </c>
    </row>
    <row r="22" spans="1:6" ht="14.45" customHeight="1" x14ac:dyDescent="0.2">
      <c r="A22" s="858" t="s">
        <v>1475</v>
      </c>
      <c r="B22" s="850">
        <v>154.36000000000001</v>
      </c>
      <c r="C22" s="838">
        <v>2.3234111215470948E-2</v>
      </c>
      <c r="D22" s="850">
        <v>6489.32</v>
      </c>
      <c r="E22" s="838">
        <v>0.97676588878452908</v>
      </c>
      <c r="F22" s="851">
        <v>6643.6799999999994</v>
      </c>
    </row>
    <row r="23" spans="1:6" ht="14.45" customHeight="1" x14ac:dyDescent="0.2">
      <c r="A23" s="858" t="s">
        <v>1467</v>
      </c>
      <c r="B23" s="850">
        <v>154.36000000000001</v>
      </c>
      <c r="C23" s="838">
        <v>3.9999999999999994E-2</v>
      </c>
      <c r="D23" s="850">
        <v>3704.6400000000008</v>
      </c>
      <c r="E23" s="838">
        <v>0.96</v>
      </c>
      <c r="F23" s="851">
        <v>3859.0000000000009</v>
      </c>
    </row>
    <row r="24" spans="1:6" ht="14.45" customHeight="1" x14ac:dyDescent="0.2">
      <c r="A24" s="858" t="s">
        <v>1480</v>
      </c>
      <c r="B24" s="850">
        <v>111.22</v>
      </c>
      <c r="C24" s="838">
        <v>1.0046265936094836E-2</v>
      </c>
      <c r="D24" s="850">
        <v>10959.560000000001</v>
      </c>
      <c r="E24" s="838">
        <v>0.98995373406390519</v>
      </c>
      <c r="F24" s="851">
        <v>11070.78</v>
      </c>
    </row>
    <row r="25" spans="1:6" ht="14.45" customHeight="1" x14ac:dyDescent="0.2">
      <c r="A25" s="858" t="s">
        <v>1487</v>
      </c>
      <c r="B25" s="850">
        <v>111.22</v>
      </c>
      <c r="C25" s="838">
        <v>8.2167896747120574E-3</v>
      </c>
      <c r="D25" s="850">
        <v>13424.480000000001</v>
      </c>
      <c r="E25" s="838">
        <v>0.99178321032528804</v>
      </c>
      <c r="F25" s="851">
        <v>13535.7</v>
      </c>
    </row>
    <row r="26" spans="1:6" ht="14.45" customHeight="1" x14ac:dyDescent="0.2">
      <c r="A26" s="858" t="s">
        <v>1485</v>
      </c>
      <c r="B26" s="850"/>
      <c r="C26" s="838">
        <v>0</v>
      </c>
      <c r="D26" s="850">
        <v>154.36000000000001</v>
      </c>
      <c r="E26" s="838">
        <v>1</v>
      </c>
      <c r="F26" s="851">
        <v>154.36000000000001</v>
      </c>
    </row>
    <row r="27" spans="1:6" ht="14.45" customHeight="1" x14ac:dyDescent="0.2">
      <c r="A27" s="858" t="s">
        <v>1469</v>
      </c>
      <c r="B27" s="850"/>
      <c r="C27" s="838">
        <v>0</v>
      </c>
      <c r="D27" s="850">
        <v>1080.52</v>
      </c>
      <c r="E27" s="838">
        <v>1</v>
      </c>
      <c r="F27" s="851">
        <v>1080.52</v>
      </c>
    </row>
    <row r="28" spans="1:6" ht="14.45" customHeight="1" x14ac:dyDescent="0.2">
      <c r="A28" s="858" t="s">
        <v>1483</v>
      </c>
      <c r="B28" s="850"/>
      <c r="C28" s="838">
        <v>0</v>
      </c>
      <c r="D28" s="850">
        <v>5706.4800000000014</v>
      </c>
      <c r="E28" s="838">
        <v>1</v>
      </c>
      <c r="F28" s="851">
        <v>5706.4800000000014</v>
      </c>
    </row>
    <row r="29" spans="1:6" ht="14.45" customHeight="1" x14ac:dyDescent="0.2">
      <c r="A29" s="858" t="s">
        <v>1471</v>
      </c>
      <c r="B29" s="850"/>
      <c r="C29" s="838">
        <v>0</v>
      </c>
      <c r="D29" s="850">
        <v>2624.1200000000003</v>
      </c>
      <c r="E29" s="838">
        <v>1</v>
      </c>
      <c r="F29" s="851">
        <v>2624.1200000000003</v>
      </c>
    </row>
    <row r="30" spans="1:6" ht="14.45" customHeight="1" x14ac:dyDescent="0.2">
      <c r="A30" s="858" t="s">
        <v>1482</v>
      </c>
      <c r="B30" s="850"/>
      <c r="C30" s="838">
        <v>0</v>
      </c>
      <c r="D30" s="850">
        <v>7484.7200000000021</v>
      </c>
      <c r="E30" s="838">
        <v>1</v>
      </c>
      <c r="F30" s="851">
        <v>7484.7200000000021</v>
      </c>
    </row>
    <row r="31" spans="1:6" ht="14.45" customHeight="1" x14ac:dyDescent="0.2">
      <c r="A31" s="858" t="s">
        <v>1494</v>
      </c>
      <c r="B31" s="850"/>
      <c r="C31" s="838">
        <v>0</v>
      </c>
      <c r="D31" s="850">
        <v>6174.4000000000015</v>
      </c>
      <c r="E31" s="838">
        <v>1</v>
      </c>
      <c r="F31" s="851">
        <v>6174.4000000000015</v>
      </c>
    </row>
    <row r="32" spans="1:6" ht="14.45" customHeight="1" x14ac:dyDescent="0.2">
      <c r="A32" s="858" t="s">
        <v>1500</v>
      </c>
      <c r="B32" s="850"/>
      <c r="C32" s="838">
        <v>0</v>
      </c>
      <c r="D32" s="850">
        <v>2976.66</v>
      </c>
      <c r="E32" s="838">
        <v>1</v>
      </c>
      <c r="F32" s="851">
        <v>2976.66</v>
      </c>
    </row>
    <row r="33" spans="1:6" ht="14.45" customHeight="1" x14ac:dyDescent="0.2">
      <c r="A33" s="858" t="s">
        <v>1462</v>
      </c>
      <c r="B33" s="850"/>
      <c r="C33" s="838">
        <v>0</v>
      </c>
      <c r="D33" s="850">
        <v>1389.2400000000002</v>
      </c>
      <c r="E33" s="838">
        <v>1</v>
      </c>
      <c r="F33" s="851">
        <v>1389.2400000000002</v>
      </c>
    </row>
    <row r="34" spans="1:6" ht="14.45" customHeight="1" x14ac:dyDescent="0.2">
      <c r="A34" s="858" t="s">
        <v>1465</v>
      </c>
      <c r="B34" s="850"/>
      <c r="C34" s="838">
        <v>0</v>
      </c>
      <c r="D34" s="850">
        <v>37107.170000000013</v>
      </c>
      <c r="E34" s="838">
        <v>1</v>
      </c>
      <c r="F34" s="851">
        <v>37107.170000000013</v>
      </c>
    </row>
    <row r="35" spans="1:6" ht="14.45" customHeight="1" x14ac:dyDescent="0.2">
      <c r="A35" s="858" t="s">
        <v>1498</v>
      </c>
      <c r="B35" s="850"/>
      <c r="C35" s="838">
        <v>0</v>
      </c>
      <c r="D35" s="850">
        <v>2126.38</v>
      </c>
      <c r="E35" s="838">
        <v>1</v>
      </c>
      <c r="F35" s="851">
        <v>2126.38</v>
      </c>
    </row>
    <row r="36" spans="1:6" ht="14.45" customHeight="1" x14ac:dyDescent="0.2">
      <c r="A36" s="858" t="s">
        <v>1492</v>
      </c>
      <c r="B36" s="850"/>
      <c r="C36" s="838">
        <v>0</v>
      </c>
      <c r="D36" s="850">
        <v>5402.6000000000013</v>
      </c>
      <c r="E36" s="838">
        <v>1</v>
      </c>
      <c r="F36" s="851">
        <v>5402.6000000000013</v>
      </c>
    </row>
    <row r="37" spans="1:6" ht="14.45" customHeight="1" x14ac:dyDescent="0.2">
      <c r="A37" s="858" t="s">
        <v>1486</v>
      </c>
      <c r="B37" s="850"/>
      <c r="C37" s="838">
        <v>0</v>
      </c>
      <c r="D37" s="850">
        <v>3008.2800000000007</v>
      </c>
      <c r="E37" s="838">
        <v>1</v>
      </c>
      <c r="F37" s="851">
        <v>3008.2800000000007</v>
      </c>
    </row>
    <row r="38" spans="1:6" ht="14.45" customHeight="1" x14ac:dyDescent="0.2">
      <c r="A38" s="858" t="s">
        <v>1473</v>
      </c>
      <c r="B38" s="850"/>
      <c r="C38" s="838">
        <v>0</v>
      </c>
      <c r="D38" s="850">
        <v>7537.420000000001</v>
      </c>
      <c r="E38" s="838">
        <v>1</v>
      </c>
      <c r="F38" s="851">
        <v>7537.420000000001</v>
      </c>
    </row>
    <row r="39" spans="1:6" ht="14.45" customHeight="1" x14ac:dyDescent="0.2">
      <c r="A39" s="858" t="s">
        <v>1477</v>
      </c>
      <c r="B39" s="850"/>
      <c r="C39" s="838">
        <v>0</v>
      </c>
      <c r="D39" s="850">
        <v>4939.5199999999995</v>
      </c>
      <c r="E39" s="838">
        <v>1</v>
      </c>
      <c r="F39" s="851">
        <v>4939.5199999999995</v>
      </c>
    </row>
    <row r="40" spans="1:6" ht="14.45" customHeight="1" x14ac:dyDescent="0.2">
      <c r="A40" s="858" t="s">
        <v>1463</v>
      </c>
      <c r="B40" s="850"/>
      <c r="C40" s="838">
        <v>0</v>
      </c>
      <c r="D40" s="850">
        <v>771.80000000000007</v>
      </c>
      <c r="E40" s="838">
        <v>1</v>
      </c>
      <c r="F40" s="851">
        <v>771.80000000000007</v>
      </c>
    </row>
    <row r="41" spans="1:6" ht="14.45" customHeight="1" x14ac:dyDescent="0.2">
      <c r="A41" s="858" t="s">
        <v>1479</v>
      </c>
      <c r="B41" s="850"/>
      <c r="C41" s="838">
        <v>0</v>
      </c>
      <c r="D41" s="850">
        <v>5852.2799999999988</v>
      </c>
      <c r="E41" s="838">
        <v>1</v>
      </c>
      <c r="F41" s="851">
        <v>5852.2799999999988</v>
      </c>
    </row>
    <row r="42" spans="1:6" ht="14.45" customHeight="1" x14ac:dyDescent="0.2">
      <c r="A42" s="858" t="s">
        <v>1497</v>
      </c>
      <c r="B42" s="850"/>
      <c r="C42" s="838">
        <v>0</v>
      </c>
      <c r="D42" s="850">
        <v>1234.8800000000001</v>
      </c>
      <c r="E42" s="838">
        <v>1</v>
      </c>
      <c r="F42" s="851">
        <v>1234.8800000000001</v>
      </c>
    </row>
    <row r="43" spans="1:6" ht="14.45" customHeight="1" x14ac:dyDescent="0.2">
      <c r="A43" s="858" t="s">
        <v>1476</v>
      </c>
      <c r="B43" s="850"/>
      <c r="C43" s="838">
        <v>0</v>
      </c>
      <c r="D43" s="850">
        <v>1080.52</v>
      </c>
      <c r="E43" s="838">
        <v>1</v>
      </c>
      <c r="F43" s="851">
        <v>1080.52</v>
      </c>
    </row>
    <row r="44" spans="1:6" ht="14.45" customHeight="1" thickBot="1" x14ac:dyDescent="0.25">
      <c r="A44" s="859" t="s">
        <v>1496</v>
      </c>
      <c r="B44" s="854"/>
      <c r="C44" s="855">
        <v>0</v>
      </c>
      <c r="D44" s="854">
        <v>4263.76</v>
      </c>
      <c r="E44" s="855">
        <v>1</v>
      </c>
      <c r="F44" s="856">
        <v>4263.76</v>
      </c>
    </row>
    <row r="45" spans="1:6" ht="14.45" customHeight="1" thickBot="1" x14ac:dyDescent="0.25">
      <c r="A45" s="772" t="s">
        <v>3</v>
      </c>
      <c r="B45" s="773">
        <v>84477.210000000021</v>
      </c>
      <c r="C45" s="774">
        <v>0.12938890502814873</v>
      </c>
      <c r="D45" s="773">
        <v>568416.56000000017</v>
      </c>
      <c r="E45" s="774">
        <v>0.87061109497185118</v>
      </c>
      <c r="F45" s="775">
        <v>652893.77000000025</v>
      </c>
    </row>
    <row r="46" spans="1:6" ht="14.45" customHeight="1" thickBot="1" x14ac:dyDescent="0.25"/>
    <row r="47" spans="1:6" ht="14.45" customHeight="1" x14ac:dyDescent="0.2">
      <c r="A47" s="857" t="s">
        <v>1189</v>
      </c>
      <c r="B47" s="225">
        <v>41011</v>
      </c>
      <c r="C47" s="831">
        <v>0.8</v>
      </c>
      <c r="D47" s="225">
        <v>10252.75</v>
      </c>
      <c r="E47" s="831">
        <v>0.2</v>
      </c>
      <c r="F47" s="849">
        <v>51263.75</v>
      </c>
    </row>
    <row r="48" spans="1:6" ht="14.45" customHeight="1" x14ac:dyDescent="0.2">
      <c r="A48" s="858" t="s">
        <v>1205</v>
      </c>
      <c r="B48" s="850">
        <v>18956.550000000014</v>
      </c>
      <c r="C48" s="838">
        <v>3.7069334481023217E-2</v>
      </c>
      <c r="D48" s="850">
        <v>492424.35999999952</v>
      </c>
      <c r="E48" s="838">
        <v>0.96293066551897688</v>
      </c>
      <c r="F48" s="851">
        <v>511380.90999999951</v>
      </c>
    </row>
    <row r="49" spans="1:6" ht="14.45" customHeight="1" x14ac:dyDescent="0.2">
      <c r="A49" s="858" t="s">
        <v>1187</v>
      </c>
      <c r="B49" s="850">
        <v>14238.3</v>
      </c>
      <c r="C49" s="838">
        <v>1</v>
      </c>
      <c r="D49" s="850"/>
      <c r="E49" s="838">
        <v>0</v>
      </c>
      <c r="F49" s="851">
        <v>14238.3</v>
      </c>
    </row>
    <row r="50" spans="1:6" ht="14.45" customHeight="1" x14ac:dyDescent="0.2">
      <c r="A50" s="858" t="s">
        <v>1180</v>
      </c>
      <c r="B50" s="850">
        <v>3529.0699999999997</v>
      </c>
      <c r="C50" s="838">
        <v>0.48039656092434685</v>
      </c>
      <c r="D50" s="850">
        <v>3817.0899999999997</v>
      </c>
      <c r="E50" s="838">
        <v>0.5196034390756531</v>
      </c>
      <c r="F50" s="851">
        <v>7346.16</v>
      </c>
    </row>
    <row r="51" spans="1:6" ht="14.45" customHeight="1" x14ac:dyDescent="0.2">
      <c r="A51" s="858" t="s">
        <v>1188</v>
      </c>
      <c r="B51" s="850">
        <v>2569.62</v>
      </c>
      <c r="C51" s="838">
        <v>6.2141154313258049E-2</v>
      </c>
      <c r="D51" s="850">
        <v>38781.719999999994</v>
      </c>
      <c r="E51" s="838">
        <v>0.93785884568674194</v>
      </c>
      <c r="F51" s="851">
        <v>41351.339999999997</v>
      </c>
    </row>
    <row r="52" spans="1:6" ht="14.45" customHeight="1" x14ac:dyDescent="0.2">
      <c r="A52" s="858" t="s">
        <v>2307</v>
      </c>
      <c r="B52" s="850">
        <v>2031.54</v>
      </c>
      <c r="C52" s="838">
        <v>1</v>
      </c>
      <c r="D52" s="850"/>
      <c r="E52" s="838">
        <v>0</v>
      </c>
      <c r="F52" s="851">
        <v>2031.54</v>
      </c>
    </row>
    <row r="53" spans="1:6" ht="14.45" customHeight="1" x14ac:dyDescent="0.2">
      <c r="A53" s="858" t="s">
        <v>1204</v>
      </c>
      <c r="B53" s="850">
        <v>793.43999999999994</v>
      </c>
      <c r="C53" s="838">
        <v>0.45251511349378359</v>
      </c>
      <c r="D53" s="850">
        <v>959.95999999999981</v>
      </c>
      <c r="E53" s="838">
        <v>0.54748488650621652</v>
      </c>
      <c r="F53" s="851">
        <v>1753.3999999999996</v>
      </c>
    </row>
    <row r="54" spans="1:6" ht="14.45" customHeight="1" x14ac:dyDescent="0.2">
      <c r="A54" s="858" t="s">
        <v>2308</v>
      </c>
      <c r="B54" s="850">
        <v>622.02</v>
      </c>
      <c r="C54" s="838">
        <v>1</v>
      </c>
      <c r="D54" s="850"/>
      <c r="E54" s="838">
        <v>0</v>
      </c>
      <c r="F54" s="851">
        <v>622.02</v>
      </c>
    </row>
    <row r="55" spans="1:6" ht="14.45" customHeight="1" x14ac:dyDescent="0.2">
      <c r="A55" s="858" t="s">
        <v>2309</v>
      </c>
      <c r="B55" s="850">
        <v>311.39999999999998</v>
      </c>
      <c r="C55" s="838">
        <v>0.57142857142857129</v>
      </c>
      <c r="D55" s="850">
        <v>233.55</v>
      </c>
      <c r="E55" s="838">
        <v>0.42857142857142855</v>
      </c>
      <c r="F55" s="851">
        <v>544.95000000000005</v>
      </c>
    </row>
    <row r="56" spans="1:6" ht="14.45" customHeight="1" x14ac:dyDescent="0.2">
      <c r="A56" s="858" t="s">
        <v>1184</v>
      </c>
      <c r="B56" s="850">
        <v>119.7</v>
      </c>
      <c r="C56" s="838">
        <v>0.14285714285714285</v>
      </c>
      <c r="D56" s="850">
        <v>718.2</v>
      </c>
      <c r="E56" s="838">
        <v>0.8571428571428571</v>
      </c>
      <c r="F56" s="851">
        <v>837.90000000000009</v>
      </c>
    </row>
    <row r="57" spans="1:6" ht="14.45" customHeight="1" x14ac:dyDescent="0.2">
      <c r="A57" s="858" t="s">
        <v>2310</v>
      </c>
      <c r="B57" s="850">
        <v>110.72999999999999</v>
      </c>
      <c r="C57" s="838">
        <v>1</v>
      </c>
      <c r="D57" s="850"/>
      <c r="E57" s="838">
        <v>0</v>
      </c>
      <c r="F57" s="851">
        <v>110.72999999999999</v>
      </c>
    </row>
    <row r="58" spans="1:6" ht="14.45" customHeight="1" x14ac:dyDescent="0.2">
      <c r="A58" s="858" t="s">
        <v>2311</v>
      </c>
      <c r="B58" s="850">
        <v>105.32</v>
      </c>
      <c r="C58" s="838">
        <v>1</v>
      </c>
      <c r="D58" s="850"/>
      <c r="E58" s="838">
        <v>0</v>
      </c>
      <c r="F58" s="851">
        <v>105.32</v>
      </c>
    </row>
    <row r="59" spans="1:6" ht="14.45" customHeight="1" x14ac:dyDescent="0.2">
      <c r="A59" s="858" t="s">
        <v>2312</v>
      </c>
      <c r="B59" s="850">
        <v>50.32</v>
      </c>
      <c r="C59" s="838">
        <v>1</v>
      </c>
      <c r="D59" s="850"/>
      <c r="E59" s="838">
        <v>0</v>
      </c>
      <c r="F59" s="851">
        <v>50.32</v>
      </c>
    </row>
    <row r="60" spans="1:6" ht="14.45" customHeight="1" x14ac:dyDescent="0.2">
      <c r="A60" s="858" t="s">
        <v>1197</v>
      </c>
      <c r="B60" s="850">
        <v>28.200000000000003</v>
      </c>
      <c r="C60" s="838">
        <v>0.23110965415505655</v>
      </c>
      <c r="D60" s="850">
        <v>93.820000000000007</v>
      </c>
      <c r="E60" s="838">
        <v>0.76889034584494342</v>
      </c>
      <c r="F60" s="851">
        <v>122.02000000000001</v>
      </c>
    </row>
    <row r="61" spans="1:6" ht="14.45" customHeight="1" x14ac:dyDescent="0.2">
      <c r="A61" s="858" t="s">
        <v>1175</v>
      </c>
      <c r="B61" s="850"/>
      <c r="C61" s="838">
        <v>0</v>
      </c>
      <c r="D61" s="850">
        <v>388.75</v>
      </c>
      <c r="E61" s="838">
        <v>1</v>
      </c>
      <c r="F61" s="851">
        <v>388.75</v>
      </c>
    </row>
    <row r="62" spans="1:6" ht="14.45" customHeight="1" x14ac:dyDescent="0.2">
      <c r="A62" s="858" t="s">
        <v>1165</v>
      </c>
      <c r="B62" s="850"/>
      <c r="C62" s="838">
        <v>0</v>
      </c>
      <c r="D62" s="850">
        <v>439.29</v>
      </c>
      <c r="E62" s="838">
        <v>1</v>
      </c>
      <c r="F62" s="851">
        <v>439.29</v>
      </c>
    </row>
    <row r="63" spans="1:6" ht="14.45" customHeight="1" x14ac:dyDescent="0.2">
      <c r="A63" s="858" t="s">
        <v>1171</v>
      </c>
      <c r="B63" s="850"/>
      <c r="C63" s="838"/>
      <c r="D63" s="850">
        <v>0</v>
      </c>
      <c r="E63" s="838"/>
      <c r="F63" s="851">
        <v>0</v>
      </c>
    </row>
    <row r="64" spans="1:6" ht="14.45" customHeight="1" x14ac:dyDescent="0.2">
      <c r="A64" s="858" t="s">
        <v>2313</v>
      </c>
      <c r="B64" s="850"/>
      <c r="C64" s="838">
        <v>0</v>
      </c>
      <c r="D64" s="850">
        <v>39.549999999999997</v>
      </c>
      <c r="E64" s="838">
        <v>1</v>
      </c>
      <c r="F64" s="851">
        <v>39.549999999999997</v>
      </c>
    </row>
    <row r="65" spans="1:6" ht="14.45" customHeight="1" x14ac:dyDescent="0.2">
      <c r="A65" s="858" t="s">
        <v>1200</v>
      </c>
      <c r="B65" s="850"/>
      <c r="C65" s="838">
        <v>0</v>
      </c>
      <c r="D65" s="850">
        <v>2090.2399999999998</v>
      </c>
      <c r="E65" s="838">
        <v>1</v>
      </c>
      <c r="F65" s="851">
        <v>2090.2399999999998</v>
      </c>
    </row>
    <row r="66" spans="1:6" ht="14.45" customHeight="1" x14ac:dyDescent="0.2">
      <c r="A66" s="858" t="s">
        <v>2314</v>
      </c>
      <c r="B66" s="850"/>
      <c r="C66" s="838">
        <v>0</v>
      </c>
      <c r="D66" s="850">
        <v>78.33</v>
      </c>
      <c r="E66" s="838">
        <v>1</v>
      </c>
      <c r="F66" s="851">
        <v>78.33</v>
      </c>
    </row>
    <row r="67" spans="1:6" ht="14.45" customHeight="1" x14ac:dyDescent="0.2">
      <c r="A67" s="858" t="s">
        <v>2315</v>
      </c>
      <c r="B67" s="850"/>
      <c r="C67" s="838">
        <v>0</v>
      </c>
      <c r="D67" s="850">
        <v>25.5</v>
      </c>
      <c r="E67" s="838">
        <v>1</v>
      </c>
      <c r="F67" s="851">
        <v>25.5</v>
      </c>
    </row>
    <row r="68" spans="1:6" ht="14.45" customHeight="1" x14ac:dyDescent="0.2">
      <c r="A68" s="858" t="s">
        <v>2316</v>
      </c>
      <c r="B68" s="850"/>
      <c r="C68" s="838">
        <v>0</v>
      </c>
      <c r="D68" s="850">
        <v>16.12</v>
      </c>
      <c r="E68" s="838">
        <v>1</v>
      </c>
      <c r="F68" s="851">
        <v>16.12</v>
      </c>
    </row>
    <row r="69" spans="1:6" ht="14.45" customHeight="1" x14ac:dyDescent="0.2">
      <c r="A69" s="858" t="s">
        <v>2317</v>
      </c>
      <c r="B69" s="850"/>
      <c r="C69" s="838">
        <v>0</v>
      </c>
      <c r="D69" s="850">
        <v>186.57</v>
      </c>
      <c r="E69" s="838">
        <v>1</v>
      </c>
      <c r="F69" s="851">
        <v>186.57</v>
      </c>
    </row>
    <row r="70" spans="1:6" ht="14.45" customHeight="1" x14ac:dyDescent="0.2">
      <c r="A70" s="858" t="s">
        <v>2318</v>
      </c>
      <c r="B70" s="850"/>
      <c r="C70" s="838">
        <v>0</v>
      </c>
      <c r="D70" s="850">
        <v>554.22</v>
      </c>
      <c r="E70" s="838">
        <v>1</v>
      </c>
      <c r="F70" s="851">
        <v>554.22</v>
      </c>
    </row>
    <row r="71" spans="1:6" ht="14.45" customHeight="1" x14ac:dyDescent="0.2">
      <c r="A71" s="858" t="s">
        <v>1199</v>
      </c>
      <c r="B71" s="850"/>
      <c r="C71" s="838">
        <v>0</v>
      </c>
      <c r="D71" s="850">
        <v>396</v>
      </c>
      <c r="E71" s="838">
        <v>1</v>
      </c>
      <c r="F71" s="851">
        <v>396</v>
      </c>
    </row>
    <row r="72" spans="1:6" ht="14.45" customHeight="1" x14ac:dyDescent="0.2">
      <c r="A72" s="858" t="s">
        <v>1193</v>
      </c>
      <c r="B72" s="850"/>
      <c r="C72" s="838">
        <v>0</v>
      </c>
      <c r="D72" s="850">
        <v>61.49</v>
      </c>
      <c r="E72" s="838">
        <v>1</v>
      </c>
      <c r="F72" s="851">
        <v>61.49</v>
      </c>
    </row>
    <row r="73" spans="1:6" ht="14.45" customHeight="1" x14ac:dyDescent="0.2">
      <c r="A73" s="858" t="s">
        <v>1201</v>
      </c>
      <c r="B73" s="850"/>
      <c r="C73" s="838">
        <v>0</v>
      </c>
      <c r="D73" s="850">
        <v>246.39</v>
      </c>
      <c r="E73" s="838">
        <v>1</v>
      </c>
      <c r="F73" s="851">
        <v>246.39</v>
      </c>
    </row>
    <row r="74" spans="1:6" ht="14.45" customHeight="1" x14ac:dyDescent="0.2">
      <c r="A74" s="858" t="s">
        <v>1196</v>
      </c>
      <c r="B74" s="850"/>
      <c r="C74" s="838">
        <v>0</v>
      </c>
      <c r="D74" s="850">
        <v>565.79</v>
      </c>
      <c r="E74" s="838">
        <v>1</v>
      </c>
      <c r="F74" s="851">
        <v>565.79</v>
      </c>
    </row>
    <row r="75" spans="1:6" ht="14.45" customHeight="1" x14ac:dyDescent="0.2">
      <c r="A75" s="858" t="s">
        <v>1203</v>
      </c>
      <c r="B75" s="850"/>
      <c r="C75" s="838">
        <v>0</v>
      </c>
      <c r="D75" s="850">
        <v>7203.75</v>
      </c>
      <c r="E75" s="838">
        <v>1</v>
      </c>
      <c r="F75" s="851">
        <v>7203.75</v>
      </c>
    </row>
    <row r="76" spans="1:6" ht="14.45" customHeight="1" x14ac:dyDescent="0.2">
      <c r="A76" s="858" t="s">
        <v>1167</v>
      </c>
      <c r="B76" s="850"/>
      <c r="C76" s="838">
        <v>0</v>
      </c>
      <c r="D76" s="850">
        <v>5897.29</v>
      </c>
      <c r="E76" s="838">
        <v>1</v>
      </c>
      <c r="F76" s="851">
        <v>5897.29</v>
      </c>
    </row>
    <row r="77" spans="1:6" ht="14.45" customHeight="1" x14ac:dyDescent="0.2">
      <c r="A77" s="858" t="s">
        <v>2319</v>
      </c>
      <c r="B77" s="850">
        <v>0</v>
      </c>
      <c r="C77" s="838">
        <v>0</v>
      </c>
      <c r="D77" s="850">
        <v>176.32</v>
      </c>
      <c r="E77" s="838">
        <v>1</v>
      </c>
      <c r="F77" s="851">
        <v>176.32</v>
      </c>
    </row>
    <row r="78" spans="1:6" ht="14.45" customHeight="1" x14ac:dyDescent="0.2">
      <c r="A78" s="858" t="s">
        <v>1173</v>
      </c>
      <c r="B78" s="850"/>
      <c r="C78" s="838">
        <v>0</v>
      </c>
      <c r="D78" s="850">
        <v>466.35</v>
      </c>
      <c r="E78" s="838">
        <v>1</v>
      </c>
      <c r="F78" s="851">
        <v>466.35</v>
      </c>
    </row>
    <row r="79" spans="1:6" ht="14.45" customHeight="1" x14ac:dyDescent="0.2">
      <c r="A79" s="858" t="s">
        <v>2320</v>
      </c>
      <c r="B79" s="850"/>
      <c r="C79" s="838">
        <v>0</v>
      </c>
      <c r="D79" s="850">
        <v>351.09000000000003</v>
      </c>
      <c r="E79" s="838">
        <v>1</v>
      </c>
      <c r="F79" s="851">
        <v>351.09000000000003</v>
      </c>
    </row>
    <row r="80" spans="1:6" ht="14.45" customHeight="1" x14ac:dyDescent="0.2">
      <c r="A80" s="858" t="s">
        <v>2321</v>
      </c>
      <c r="B80" s="850">
        <v>0</v>
      </c>
      <c r="C80" s="838"/>
      <c r="D80" s="850"/>
      <c r="E80" s="838"/>
      <c r="F80" s="851">
        <v>0</v>
      </c>
    </row>
    <row r="81" spans="1:6" ht="14.45" customHeight="1" x14ac:dyDescent="0.2">
      <c r="A81" s="858" t="s">
        <v>1178</v>
      </c>
      <c r="B81" s="850"/>
      <c r="C81" s="838">
        <v>0</v>
      </c>
      <c r="D81" s="850">
        <v>354.68</v>
      </c>
      <c r="E81" s="838">
        <v>1</v>
      </c>
      <c r="F81" s="851">
        <v>354.68</v>
      </c>
    </row>
    <row r="82" spans="1:6" ht="14.45" customHeight="1" x14ac:dyDescent="0.2">
      <c r="A82" s="858" t="s">
        <v>1198</v>
      </c>
      <c r="B82" s="850">
        <v>0</v>
      </c>
      <c r="C82" s="838"/>
      <c r="D82" s="850">
        <v>0</v>
      </c>
      <c r="E82" s="838"/>
      <c r="F82" s="851">
        <v>0</v>
      </c>
    </row>
    <row r="83" spans="1:6" ht="14.45" customHeight="1" x14ac:dyDescent="0.2">
      <c r="A83" s="858" t="s">
        <v>2322</v>
      </c>
      <c r="B83" s="850"/>
      <c r="C83" s="838">
        <v>0</v>
      </c>
      <c r="D83" s="850">
        <v>1385.9499999999998</v>
      </c>
      <c r="E83" s="838">
        <v>1</v>
      </c>
      <c r="F83" s="851">
        <v>1385.9499999999998</v>
      </c>
    </row>
    <row r="84" spans="1:6" ht="14.45" customHeight="1" thickBot="1" x14ac:dyDescent="0.25">
      <c r="A84" s="859" t="s">
        <v>2323</v>
      </c>
      <c r="B84" s="854"/>
      <c r="C84" s="855">
        <v>0</v>
      </c>
      <c r="D84" s="854">
        <v>211.44</v>
      </c>
      <c r="E84" s="855">
        <v>1</v>
      </c>
      <c r="F84" s="856">
        <v>211.44</v>
      </c>
    </row>
    <row r="85" spans="1:6" ht="14.45" customHeight="1" thickBot="1" x14ac:dyDescent="0.25">
      <c r="A85" s="772" t="s">
        <v>3</v>
      </c>
      <c r="B85" s="773">
        <v>84477.21</v>
      </c>
      <c r="C85" s="774">
        <v>0.12938890502814887</v>
      </c>
      <c r="D85" s="773">
        <v>568416.55999999947</v>
      </c>
      <c r="E85" s="774">
        <v>0.87061109497185107</v>
      </c>
      <c r="F85" s="775">
        <v>652893.76999999955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{836085D9-CD19-4449-9D93-2A452C32754C}</x14:id>
        </ext>
      </extLst>
    </cfRule>
  </conditionalFormatting>
  <conditionalFormatting sqref="F47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{473B91B8-F6FB-4448-97A4-42B553E708F4}</x14:id>
        </ext>
      </extLst>
    </cfRule>
  </conditionalFormatting>
  <hyperlinks>
    <hyperlink ref="A2" location="Obsah!A1" display="Zpět na Obsah  KL 01  1.-4.měsíc" xr:uid="{5B44163F-15A1-4686-9028-CD84730EA41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6085D9-CD19-4449-9D93-2A452C3275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473B91B8-F6FB-4448-97A4-42B553E708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2341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201</v>
      </c>
      <c r="G3" s="47">
        <f>SUBTOTAL(9,G6:G1048576)</f>
        <v>84477.210000000036</v>
      </c>
      <c r="H3" s="48">
        <f>IF(M3=0,0,G3/M3)</f>
        <v>0.12938890502814887</v>
      </c>
      <c r="I3" s="47">
        <f>SUBTOTAL(9,I6:I1048576)</f>
        <v>3564</v>
      </c>
      <c r="J3" s="47">
        <f>SUBTOTAL(9,J6:J1048576)</f>
        <v>568416.56000000029</v>
      </c>
      <c r="K3" s="48">
        <f>IF(M3=0,0,J3/M3)</f>
        <v>0.87061109497185196</v>
      </c>
      <c r="L3" s="47">
        <f>SUBTOTAL(9,L6:L1048576)</f>
        <v>3765</v>
      </c>
      <c r="M3" s="49">
        <f>SUBTOTAL(9,M6:M1048576)</f>
        <v>652893.76999999979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1462</v>
      </c>
      <c r="B6" s="826" t="s">
        <v>1297</v>
      </c>
      <c r="C6" s="826" t="s">
        <v>1298</v>
      </c>
      <c r="D6" s="826" t="s">
        <v>1016</v>
      </c>
      <c r="E6" s="826" t="s">
        <v>1299</v>
      </c>
      <c r="F6" s="225"/>
      <c r="G6" s="225"/>
      <c r="H6" s="831">
        <v>0</v>
      </c>
      <c r="I6" s="225">
        <v>9</v>
      </c>
      <c r="J6" s="225">
        <v>1389.2400000000002</v>
      </c>
      <c r="K6" s="831">
        <v>1</v>
      </c>
      <c r="L6" s="225">
        <v>9</v>
      </c>
      <c r="M6" s="849">
        <v>1389.2400000000002</v>
      </c>
    </row>
    <row r="7" spans="1:13" ht="14.45" customHeight="1" x14ac:dyDescent="0.2">
      <c r="A7" s="832" t="s">
        <v>1463</v>
      </c>
      <c r="B7" s="833" t="s">
        <v>1297</v>
      </c>
      <c r="C7" s="833" t="s">
        <v>1298</v>
      </c>
      <c r="D7" s="833" t="s">
        <v>1016</v>
      </c>
      <c r="E7" s="833" t="s">
        <v>1299</v>
      </c>
      <c r="F7" s="850"/>
      <c r="G7" s="850"/>
      <c r="H7" s="838">
        <v>0</v>
      </c>
      <c r="I7" s="850">
        <v>5</v>
      </c>
      <c r="J7" s="850">
        <v>771.80000000000007</v>
      </c>
      <c r="K7" s="838">
        <v>1</v>
      </c>
      <c r="L7" s="850">
        <v>5</v>
      </c>
      <c r="M7" s="851">
        <v>771.80000000000007</v>
      </c>
    </row>
    <row r="8" spans="1:13" ht="14.45" customHeight="1" x14ac:dyDescent="0.2">
      <c r="A8" s="832" t="s">
        <v>1464</v>
      </c>
      <c r="B8" s="833" t="s">
        <v>2324</v>
      </c>
      <c r="C8" s="833" t="s">
        <v>2177</v>
      </c>
      <c r="D8" s="833" t="s">
        <v>746</v>
      </c>
      <c r="E8" s="833" t="s">
        <v>2178</v>
      </c>
      <c r="F8" s="850">
        <v>1</v>
      </c>
      <c r="G8" s="850">
        <v>103.67</v>
      </c>
      <c r="H8" s="838">
        <v>1</v>
      </c>
      <c r="I8" s="850"/>
      <c r="J8" s="850"/>
      <c r="K8" s="838">
        <v>0</v>
      </c>
      <c r="L8" s="850">
        <v>1</v>
      </c>
      <c r="M8" s="851">
        <v>103.67</v>
      </c>
    </row>
    <row r="9" spans="1:13" ht="14.45" customHeight="1" x14ac:dyDescent="0.2">
      <c r="A9" s="832" t="s">
        <v>1464</v>
      </c>
      <c r="B9" s="833" t="s">
        <v>2325</v>
      </c>
      <c r="C9" s="833" t="s">
        <v>2224</v>
      </c>
      <c r="D9" s="833" t="s">
        <v>2225</v>
      </c>
      <c r="E9" s="833" t="s">
        <v>2226</v>
      </c>
      <c r="F9" s="850"/>
      <c r="G9" s="850"/>
      <c r="H9" s="838">
        <v>0</v>
      </c>
      <c r="I9" s="850">
        <v>1</v>
      </c>
      <c r="J9" s="850">
        <v>186.57</v>
      </c>
      <c r="K9" s="838">
        <v>1</v>
      </c>
      <c r="L9" s="850">
        <v>1</v>
      </c>
      <c r="M9" s="851">
        <v>186.57</v>
      </c>
    </row>
    <row r="10" spans="1:13" ht="14.45" customHeight="1" x14ac:dyDescent="0.2">
      <c r="A10" s="832" t="s">
        <v>1464</v>
      </c>
      <c r="B10" s="833" t="s">
        <v>1297</v>
      </c>
      <c r="C10" s="833" t="s">
        <v>1298</v>
      </c>
      <c r="D10" s="833" t="s">
        <v>1016</v>
      </c>
      <c r="E10" s="833" t="s">
        <v>1299</v>
      </c>
      <c r="F10" s="850"/>
      <c r="G10" s="850"/>
      <c r="H10" s="838">
        <v>0</v>
      </c>
      <c r="I10" s="850">
        <v>260</v>
      </c>
      <c r="J10" s="850">
        <v>40133.600000000006</v>
      </c>
      <c r="K10" s="838">
        <v>1</v>
      </c>
      <c r="L10" s="850">
        <v>260</v>
      </c>
      <c r="M10" s="851">
        <v>40133.600000000006</v>
      </c>
    </row>
    <row r="11" spans="1:13" ht="14.45" customHeight="1" x14ac:dyDescent="0.2">
      <c r="A11" s="832" t="s">
        <v>1464</v>
      </c>
      <c r="B11" s="833" t="s">
        <v>1297</v>
      </c>
      <c r="C11" s="833" t="s">
        <v>1983</v>
      </c>
      <c r="D11" s="833" t="s">
        <v>1984</v>
      </c>
      <c r="E11" s="833" t="s">
        <v>1985</v>
      </c>
      <c r="F11" s="850">
        <v>2</v>
      </c>
      <c r="G11" s="850">
        <v>222.44</v>
      </c>
      <c r="H11" s="838">
        <v>1</v>
      </c>
      <c r="I11" s="850"/>
      <c r="J11" s="850"/>
      <c r="K11" s="838">
        <v>0</v>
      </c>
      <c r="L11" s="850">
        <v>2</v>
      </c>
      <c r="M11" s="851">
        <v>222.44</v>
      </c>
    </row>
    <row r="12" spans="1:13" ht="14.45" customHeight="1" x14ac:dyDescent="0.2">
      <c r="A12" s="832" t="s">
        <v>1464</v>
      </c>
      <c r="B12" s="833" t="s">
        <v>1297</v>
      </c>
      <c r="C12" s="833" t="s">
        <v>1442</v>
      </c>
      <c r="D12" s="833" t="s">
        <v>1443</v>
      </c>
      <c r="E12" s="833" t="s">
        <v>1444</v>
      </c>
      <c r="F12" s="850"/>
      <c r="G12" s="850"/>
      <c r="H12" s="838">
        <v>0</v>
      </c>
      <c r="I12" s="850">
        <v>4</v>
      </c>
      <c r="J12" s="850">
        <v>598.08000000000004</v>
      </c>
      <c r="K12" s="838">
        <v>1</v>
      </c>
      <c r="L12" s="850">
        <v>4</v>
      </c>
      <c r="M12" s="851">
        <v>598.08000000000004</v>
      </c>
    </row>
    <row r="13" spans="1:13" ht="14.45" customHeight="1" x14ac:dyDescent="0.2">
      <c r="A13" s="832" t="s">
        <v>1464</v>
      </c>
      <c r="B13" s="833" t="s">
        <v>1297</v>
      </c>
      <c r="C13" s="833" t="s">
        <v>1796</v>
      </c>
      <c r="D13" s="833" t="s">
        <v>1016</v>
      </c>
      <c r="E13" s="833" t="s">
        <v>1299</v>
      </c>
      <c r="F13" s="850">
        <v>3</v>
      </c>
      <c r="G13" s="850">
        <v>463.08000000000004</v>
      </c>
      <c r="H13" s="838">
        <v>1</v>
      </c>
      <c r="I13" s="850"/>
      <c r="J13" s="850"/>
      <c r="K13" s="838">
        <v>0</v>
      </c>
      <c r="L13" s="850">
        <v>3</v>
      </c>
      <c r="M13" s="851">
        <v>463.08000000000004</v>
      </c>
    </row>
    <row r="14" spans="1:13" ht="14.45" customHeight="1" x14ac:dyDescent="0.2">
      <c r="A14" s="832" t="s">
        <v>1464</v>
      </c>
      <c r="B14" s="833" t="s">
        <v>1297</v>
      </c>
      <c r="C14" s="833" t="s">
        <v>1531</v>
      </c>
      <c r="D14" s="833" t="s">
        <v>1016</v>
      </c>
      <c r="E14" s="833" t="s">
        <v>1299</v>
      </c>
      <c r="F14" s="850">
        <v>10</v>
      </c>
      <c r="G14" s="850">
        <v>1543.6</v>
      </c>
      <c r="H14" s="838">
        <v>1</v>
      </c>
      <c r="I14" s="850"/>
      <c r="J14" s="850"/>
      <c r="K14" s="838">
        <v>0</v>
      </c>
      <c r="L14" s="850">
        <v>10</v>
      </c>
      <c r="M14" s="851">
        <v>1543.6</v>
      </c>
    </row>
    <row r="15" spans="1:13" ht="14.45" customHeight="1" x14ac:dyDescent="0.2">
      <c r="A15" s="832" t="s">
        <v>1464</v>
      </c>
      <c r="B15" s="833" t="s">
        <v>1323</v>
      </c>
      <c r="C15" s="833" t="s">
        <v>1324</v>
      </c>
      <c r="D15" s="833" t="s">
        <v>1325</v>
      </c>
      <c r="E15" s="833" t="s">
        <v>1326</v>
      </c>
      <c r="F15" s="850"/>
      <c r="G15" s="850"/>
      <c r="H15" s="838">
        <v>0</v>
      </c>
      <c r="I15" s="850">
        <v>3</v>
      </c>
      <c r="J15" s="850">
        <v>359.1</v>
      </c>
      <c r="K15" s="838">
        <v>1</v>
      </c>
      <c r="L15" s="850">
        <v>3</v>
      </c>
      <c r="M15" s="851">
        <v>359.1</v>
      </c>
    </row>
    <row r="16" spans="1:13" ht="14.45" customHeight="1" x14ac:dyDescent="0.2">
      <c r="A16" s="832" t="s">
        <v>1464</v>
      </c>
      <c r="B16" s="833" t="s">
        <v>1369</v>
      </c>
      <c r="C16" s="833" t="s">
        <v>1372</v>
      </c>
      <c r="D16" s="833" t="s">
        <v>850</v>
      </c>
      <c r="E16" s="833" t="s">
        <v>852</v>
      </c>
      <c r="F16" s="850"/>
      <c r="G16" s="850"/>
      <c r="H16" s="838"/>
      <c r="I16" s="850">
        <v>13</v>
      </c>
      <c r="J16" s="850">
        <v>0</v>
      </c>
      <c r="K16" s="838"/>
      <c r="L16" s="850">
        <v>13</v>
      </c>
      <c r="M16" s="851">
        <v>0</v>
      </c>
    </row>
    <row r="17" spans="1:13" ht="14.45" customHeight="1" x14ac:dyDescent="0.2">
      <c r="A17" s="832" t="s">
        <v>1464</v>
      </c>
      <c r="B17" s="833" t="s">
        <v>1389</v>
      </c>
      <c r="C17" s="833" t="s">
        <v>1390</v>
      </c>
      <c r="D17" s="833" t="s">
        <v>1391</v>
      </c>
      <c r="E17" s="833" t="s">
        <v>1392</v>
      </c>
      <c r="F17" s="850"/>
      <c r="G17" s="850"/>
      <c r="H17" s="838">
        <v>0</v>
      </c>
      <c r="I17" s="850">
        <v>1</v>
      </c>
      <c r="J17" s="850">
        <v>4.7</v>
      </c>
      <c r="K17" s="838">
        <v>1</v>
      </c>
      <c r="L17" s="850">
        <v>1</v>
      </c>
      <c r="M17" s="851">
        <v>4.7</v>
      </c>
    </row>
    <row r="18" spans="1:13" ht="14.45" customHeight="1" x14ac:dyDescent="0.2">
      <c r="A18" s="832" t="s">
        <v>1464</v>
      </c>
      <c r="B18" s="833" t="s">
        <v>2326</v>
      </c>
      <c r="C18" s="833" t="s">
        <v>2216</v>
      </c>
      <c r="D18" s="833" t="s">
        <v>2217</v>
      </c>
      <c r="E18" s="833" t="s">
        <v>1647</v>
      </c>
      <c r="F18" s="850"/>
      <c r="G18" s="850"/>
      <c r="H18" s="838">
        <v>0</v>
      </c>
      <c r="I18" s="850">
        <v>5</v>
      </c>
      <c r="J18" s="850">
        <v>329.94999999999993</v>
      </c>
      <c r="K18" s="838">
        <v>1</v>
      </c>
      <c r="L18" s="850">
        <v>5</v>
      </c>
      <c r="M18" s="851">
        <v>329.94999999999993</v>
      </c>
    </row>
    <row r="19" spans="1:13" ht="14.45" customHeight="1" x14ac:dyDescent="0.2">
      <c r="A19" s="832" t="s">
        <v>1464</v>
      </c>
      <c r="B19" s="833" t="s">
        <v>2326</v>
      </c>
      <c r="C19" s="833" t="s">
        <v>2218</v>
      </c>
      <c r="D19" s="833" t="s">
        <v>660</v>
      </c>
      <c r="E19" s="833" t="s">
        <v>661</v>
      </c>
      <c r="F19" s="850"/>
      <c r="G19" s="850"/>
      <c r="H19" s="838">
        <v>0</v>
      </c>
      <c r="I19" s="850">
        <v>1</v>
      </c>
      <c r="J19" s="850">
        <v>132</v>
      </c>
      <c r="K19" s="838">
        <v>1</v>
      </c>
      <c r="L19" s="850">
        <v>1</v>
      </c>
      <c r="M19" s="851">
        <v>132</v>
      </c>
    </row>
    <row r="20" spans="1:13" ht="14.45" customHeight="1" x14ac:dyDescent="0.2">
      <c r="A20" s="832" t="s">
        <v>1464</v>
      </c>
      <c r="B20" s="833" t="s">
        <v>1413</v>
      </c>
      <c r="C20" s="833" t="s">
        <v>1414</v>
      </c>
      <c r="D20" s="833" t="s">
        <v>1415</v>
      </c>
      <c r="E20" s="833" t="s">
        <v>1416</v>
      </c>
      <c r="F20" s="850"/>
      <c r="G20" s="850"/>
      <c r="H20" s="838">
        <v>0</v>
      </c>
      <c r="I20" s="850">
        <v>11</v>
      </c>
      <c r="J20" s="850">
        <v>1553.75</v>
      </c>
      <c r="K20" s="838">
        <v>1</v>
      </c>
      <c r="L20" s="850">
        <v>11</v>
      </c>
      <c r="M20" s="851">
        <v>1553.75</v>
      </c>
    </row>
    <row r="21" spans="1:13" ht="14.45" customHeight="1" x14ac:dyDescent="0.2">
      <c r="A21" s="832" t="s">
        <v>1464</v>
      </c>
      <c r="B21" s="833" t="s">
        <v>1417</v>
      </c>
      <c r="C21" s="833" t="s">
        <v>1656</v>
      </c>
      <c r="D21" s="833" t="s">
        <v>1419</v>
      </c>
      <c r="E21" s="833" t="s">
        <v>1657</v>
      </c>
      <c r="F21" s="850"/>
      <c r="G21" s="850"/>
      <c r="H21" s="838">
        <v>0</v>
      </c>
      <c r="I21" s="850">
        <v>1</v>
      </c>
      <c r="J21" s="850">
        <v>176.32</v>
      </c>
      <c r="K21" s="838">
        <v>1</v>
      </c>
      <c r="L21" s="850">
        <v>1</v>
      </c>
      <c r="M21" s="851">
        <v>176.32</v>
      </c>
    </row>
    <row r="22" spans="1:13" ht="14.45" customHeight="1" x14ac:dyDescent="0.2">
      <c r="A22" s="832" t="s">
        <v>1465</v>
      </c>
      <c r="B22" s="833" t="s">
        <v>1231</v>
      </c>
      <c r="C22" s="833" t="s">
        <v>1238</v>
      </c>
      <c r="D22" s="833" t="s">
        <v>729</v>
      </c>
      <c r="E22" s="833" t="s">
        <v>1239</v>
      </c>
      <c r="F22" s="850"/>
      <c r="G22" s="850"/>
      <c r="H22" s="838">
        <v>0</v>
      </c>
      <c r="I22" s="850">
        <v>1</v>
      </c>
      <c r="J22" s="850">
        <v>490.89</v>
      </c>
      <c r="K22" s="838">
        <v>1</v>
      </c>
      <c r="L22" s="850">
        <v>1</v>
      </c>
      <c r="M22" s="851">
        <v>490.89</v>
      </c>
    </row>
    <row r="23" spans="1:13" ht="14.45" customHeight="1" x14ac:dyDescent="0.2">
      <c r="A23" s="832" t="s">
        <v>1465</v>
      </c>
      <c r="B23" s="833" t="s">
        <v>1231</v>
      </c>
      <c r="C23" s="833" t="s">
        <v>1232</v>
      </c>
      <c r="D23" s="833" t="s">
        <v>729</v>
      </c>
      <c r="E23" s="833" t="s">
        <v>1233</v>
      </c>
      <c r="F23" s="850"/>
      <c r="G23" s="850"/>
      <c r="H23" s="838">
        <v>0</v>
      </c>
      <c r="I23" s="850">
        <v>1</v>
      </c>
      <c r="J23" s="850">
        <v>923.74</v>
      </c>
      <c r="K23" s="838">
        <v>1</v>
      </c>
      <c r="L23" s="850">
        <v>1</v>
      </c>
      <c r="M23" s="851">
        <v>923.74</v>
      </c>
    </row>
    <row r="24" spans="1:13" ht="14.45" customHeight="1" x14ac:dyDescent="0.2">
      <c r="A24" s="832" t="s">
        <v>1465</v>
      </c>
      <c r="B24" s="833" t="s">
        <v>2327</v>
      </c>
      <c r="C24" s="833" t="s">
        <v>2058</v>
      </c>
      <c r="D24" s="833" t="s">
        <v>2059</v>
      </c>
      <c r="E24" s="833" t="s">
        <v>2060</v>
      </c>
      <c r="F24" s="850"/>
      <c r="G24" s="850"/>
      <c r="H24" s="838">
        <v>0</v>
      </c>
      <c r="I24" s="850">
        <v>1</v>
      </c>
      <c r="J24" s="850">
        <v>39.549999999999997</v>
      </c>
      <c r="K24" s="838">
        <v>1</v>
      </c>
      <c r="L24" s="850">
        <v>1</v>
      </c>
      <c r="M24" s="851">
        <v>39.549999999999997</v>
      </c>
    </row>
    <row r="25" spans="1:13" ht="14.45" customHeight="1" x14ac:dyDescent="0.2">
      <c r="A25" s="832" t="s">
        <v>1465</v>
      </c>
      <c r="B25" s="833" t="s">
        <v>1297</v>
      </c>
      <c r="C25" s="833" t="s">
        <v>1298</v>
      </c>
      <c r="D25" s="833" t="s">
        <v>1016</v>
      </c>
      <c r="E25" s="833" t="s">
        <v>1299</v>
      </c>
      <c r="F25" s="850"/>
      <c r="G25" s="850"/>
      <c r="H25" s="838">
        <v>0</v>
      </c>
      <c r="I25" s="850">
        <v>200</v>
      </c>
      <c r="J25" s="850">
        <v>30872.000000000015</v>
      </c>
      <c r="K25" s="838">
        <v>1</v>
      </c>
      <c r="L25" s="850">
        <v>200</v>
      </c>
      <c r="M25" s="851">
        <v>30872.000000000015</v>
      </c>
    </row>
    <row r="26" spans="1:13" ht="14.45" customHeight="1" x14ac:dyDescent="0.2">
      <c r="A26" s="832" t="s">
        <v>1465</v>
      </c>
      <c r="B26" s="833" t="s">
        <v>1297</v>
      </c>
      <c r="C26" s="833" t="s">
        <v>1442</v>
      </c>
      <c r="D26" s="833" t="s">
        <v>1443</v>
      </c>
      <c r="E26" s="833" t="s">
        <v>1444</v>
      </c>
      <c r="F26" s="850"/>
      <c r="G26" s="850"/>
      <c r="H26" s="838">
        <v>0</v>
      </c>
      <c r="I26" s="850">
        <v>2</v>
      </c>
      <c r="J26" s="850">
        <v>299.04000000000002</v>
      </c>
      <c r="K26" s="838">
        <v>1</v>
      </c>
      <c r="L26" s="850">
        <v>2</v>
      </c>
      <c r="M26" s="851">
        <v>299.04000000000002</v>
      </c>
    </row>
    <row r="27" spans="1:13" ht="14.45" customHeight="1" x14ac:dyDescent="0.2">
      <c r="A27" s="832" t="s">
        <v>1465</v>
      </c>
      <c r="B27" s="833" t="s">
        <v>1303</v>
      </c>
      <c r="C27" s="833" t="s">
        <v>1304</v>
      </c>
      <c r="D27" s="833" t="s">
        <v>1305</v>
      </c>
      <c r="E27" s="833" t="s">
        <v>659</v>
      </c>
      <c r="F27" s="850"/>
      <c r="G27" s="850"/>
      <c r="H27" s="838">
        <v>0</v>
      </c>
      <c r="I27" s="850">
        <v>5</v>
      </c>
      <c r="J27" s="850">
        <v>703.6400000000001</v>
      </c>
      <c r="K27" s="838">
        <v>1</v>
      </c>
      <c r="L27" s="850">
        <v>5</v>
      </c>
      <c r="M27" s="851">
        <v>703.6400000000001</v>
      </c>
    </row>
    <row r="28" spans="1:13" ht="14.45" customHeight="1" x14ac:dyDescent="0.2">
      <c r="A28" s="832" t="s">
        <v>1465</v>
      </c>
      <c r="B28" s="833" t="s">
        <v>1344</v>
      </c>
      <c r="C28" s="833" t="s">
        <v>1350</v>
      </c>
      <c r="D28" s="833" t="s">
        <v>1351</v>
      </c>
      <c r="E28" s="833" t="s">
        <v>1352</v>
      </c>
      <c r="F28" s="850"/>
      <c r="G28" s="850"/>
      <c r="H28" s="838">
        <v>0</v>
      </c>
      <c r="I28" s="850">
        <v>1</v>
      </c>
      <c r="J28" s="850">
        <v>3231.81</v>
      </c>
      <c r="K28" s="838">
        <v>1</v>
      </c>
      <c r="L28" s="850">
        <v>1</v>
      </c>
      <c r="M28" s="851">
        <v>3231.81</v>
      </c>
    </row>
    <row r="29" spans="1:13" ht="14.45" customHeight="1" x14ac:dyDescent="0.2">
      <c r="A29" s="832" t="s">
        <v>1465</v>
      </c>
      <c r="B29" s="833" t="s">
        <v>1369</v>
      </c>
      <c r="C29" s="833" t="s">
        <v>1372</v>
      </c>
      <c r="D29" s="833" t="s">
        <v>850</v>
      </c>
      <c r="E29" s="833" t="s">
        <v>852</v>
      </c>
      <c r="F29" s="850"/>
      <c r="G29" s="850"/>
      <c r="H29" s="838"/>
      <c r="I29" s="850">
        <v>9</v>
      </c>
      <c r="J29" s="850">
        <v>0</v>
      </c>
      <c r="K29" s="838"/>
      <c r="L29" s="850">
        <v>9</v>
      </c>
      <c r="M29" s="851">
        <v>0</v>
      </c>
    </row>
    <row r="30" spans="1:13" ht="14.45" customHeight="1" x14ac:dyDescent="0.2">
      <c r="A30" s="832" t="s">
        <v>1465</v>
      </c>
      <c r="B30" s="833" t="s">
        <v>2326</v>
      </c>
      <c r="C30" s="833" t="s">
        <v>2039</v>
      </c>
      <c r="D30" s="833" t="s">
        <v>660</v>
      </c>
      <c r="E30" s="833" t="s">
        <v>1991</v>
      </c>
      <c r="F30" s="850"/>
      <c r="G30" s="850"/>
      <c r="H30" s="838">
        <v>0</v>
      </c>
      <c r="I30" s="850">
        <v>1</v>
      </c>
      <c r="J30" s="850">
        <v>264</v>
      </c>
      <c r="K30" s="838">
        <v>1</v>
      </c>
      <c r="L30" s="850">
        <v>1</v>
      </c>
      <c r="M30" s="851">
        <v>264</v>
      </c>
    </row>
    <row r="31" spans="1:13" ht="14.45" customHeight="1" x14ac:dyDescent="0.2">
      <c r="A31" s="832" t="s">
        <v>1465</v>
      </c>
      <c r="B31" s="833" t="s">
        <v>1413</v>
      </c>
      <c r="C31" s="833" t="s">
        <v>1414</v>
      </c>
      <c r="D31" s="833" t="s">
        <v>1415</v>
      </c>
      <c r="E31" s="833" t="s">
        <v>1416</v>
      </c>
      <c r="F31" s="850"/>
      <c r="G31" s="850"/>
      <c r="H31" s="838">
        <v>0</v>
      </c>
      <c r="I31" s="850">
        <v>2</v>
      </c>
      <c r="J31" s="850">
        <v>282.5</v>
      </c>
      <c r="K31" s="838">
        <v>1</v>
      </c>
      <c r="L31" s="850">
        <v>2</v>
      </c>
      <c r="M31" s="851">
        <v>282.5</v>
      </c>
    </row>
    <row r="32" spans="1:13" ht="14.45" customHeight="1" x14ac:dyDescent="0.2">
      <c r="A32" s="832" t="s">
        <v>1466</v>
      </c>
      <c r="B32" s="833" t="s">
        <v>2324</v>
      </c>
      <c r="C32" s="833" t="s">
        <v>2177</v>
      </c>
      <c r="D32" s="833" t="s">
        <v>746</v>
      </c>
      <c r="E32" s="833" t="s">
        <v>2178</v>
      </c>
      <c r="F32" s="850">
        <v>3</v>
      </c>
      <c r="G32" s="850">
        <v>311.01</v>
      </c>
      <c r="H32" s="838">
        <v>1</v>
      </c>
      <c r="I32" s="850"/>
      <c r="J32" s="850"/>
      <c r="K32" s="838">
        <v>0</v>
      </c>
      <c r="L32" s="850">
        <v>3</v>
      </c>
      <c r="M32" s="851">
        <v>311.01</v>
      </c>
    </row>
    <row r="33" spans="1:13" ht="14.45" customHeight="1" x14ac:dyDescent="0.2">
      <c r="A33" s="832" t="s">
        <v>1466</v>
      </c>
      <c r="B33" s="833" t="s">
        <v>1297</v>
      </c>
      <c r="C33" s="833" t="s">
        <v>1298</v>
      </c>
      <c r="D33" s="833" t="s">
        <v>1016</v>
      </c>
      <c r="E33" s="833" t="s">
        <v>1299</v>
      </c>
      <c r="F33" s="850"/>
      <c r="G33" s="850"/>
      <c r="H33" s="838">
        <v>0</v>
      </c>
      <c r="I33" s="850">
        <v>351</v>
      </c>
      <c r="J33" s="850">
        <v>54180.360000000008</v>
      </c>
      <c r="K33" s="838">
        <v>1</v>
      </c>
      <c r="L33" s="850">
        <v>351</v>
      </c>
      <c r="M33" s="851">
        <v>54180.360000000008</v>
      </c>
    </row>
    <row r="34" spans="1:13" ht="14.45" customHeight="1" x14ac:dyDescent="0.2">
      <c r="A34" s="832" t="s">
        <v>1466</v>
      </c>
      <c r="B34" s="833" t="s">
        <v>1297</v>
      </c>
      <c r="C34" s="833" t="s">
        <v>1983</v>
      </c>
      <c r="D34" s="833" t="s">
        <v>1984</v>
      </c>
      <c r="E34" s="833" t="s">
        <v>1985</v>
      </c>
      <c r="F34" s="850">
        <v>1</v>
      </c>
      <c r="G34" s="850">
        <v>111.22</v>
      </c>
      <c r="H34" s="838">
        <v>1</v>
      </c>
      <c r="I34" s="850"/>
      <c r="J34" s="850"/>
      <c r="K34" s="838">
        <v>0</v>
      </c>
      <c r="L34" s="850">
        <v>1</v>
      </c>
      <c r="M34" s="851">
        <v>111.22</v>
      </c>
    </row>
    <row r="35" spans="1:13" ht="14.45" customHeight="1" x14ac:dyDescent="0.2">
      <c r="A35" s="832" t="s">
        <v>1466</v>
      </c>
      <c r="B35" s="833" t="s">
        <v>1297</v>
      </c>
      <c r="C35" s="833" t="s">
        <v>1442</v>
      </c>
      <c r="D35" s="833" t="s">
        <v>1443</v>
      </c>
      <c r="E35" s="833" t="s">
        <v>1444</v>
      </c>
      <c r="F35" s="850"/>
      <c r="G35" s="850"/>
      <c r="H35" s="838">
        <v>0</v>
      </c>
      <c r="I35" s="850">
        <v>1</v>
      </c>
      <c r="J35" s="850">
        <v>149.52000000000001</v>
      </c>
      <c r="K35" s="838">
        <v>1</v>
      </c>
      <c r="L35" s="850">
        <v>1</v>
      </c>
      <c r="M35" s="851">
        <v>149.52000000000001</v>
      </c>
    </row>
    <row r="36" spans="1:13" ht="14.45" customHeight="1" x14ac:dyDescent="0.2">
      <c r="A36" s="832" t="s">
        <v>1466</v>
      </c>
      <c r="B36" s="833" t="s">
        <v>1297</v>
      </c>
      <c r="C36" s="833" t="s">
        <v>1796</v>
      </c>
      <c r="D36" s="833" t="s">
        <v>1016</v>
      </c>
      <c r="E36" s="833" t="s">
        <v>1299</v>
      </c>
      <c r="F36" s="850">
        <v>34</v>
      </c>
      <c r="G36" s="850">
        <v>5248.2400000000016</v>
      </c>
      <c r="H36" s="838">
        <v>1</v>
      </c>
      <c r="I36" s="850"/>
      <c r="J36" s="850"/>
      <c r="K36" s="838">
        <v>0</v>
      </c>
      <c r="L36" s="850">
        <v>34</v>
      </c>
      <c r="M36" s="851">
        <v>5248.2400000000016</v>
      </c>
    </row>
    <row r="37" spans="1:13" ht="14.45" customHeight="1" x14ac:dyDescent="0.2">
      <c r="A37" s="832" t="s">
        <v>1466</v>
      </c>
      <c r="B37" s="833" t="s">
        <v>1303</v>
      </c>
      <c r="C37" s="833" t="s">
        <v>1304</v>
      </c>
      <c r="D37" s="833" t="s">
        <v>1305</v>
      </c>
      <c r="E37" s="833" t="s">
        <v>659</v>
      </c>
      <c r="F37" s="850"/>
      <c r="G37" s="850"/>
      <c r="H37" s="838">
        <v>0</v>
      </c>
      <c r="I37" s="850">
        <v>3</v>
      </c>
      <c r="J37" s="850">
        <v>437.08000000000004</v>
      </c>
      <c r="K37" s="838">
        <v>1</v>
      </c>
      <c r="L37" s="850">
        <v>3</v>
      </c>
      <c r="M37" s="851">
        <v>437.08000000000004</v>
      </c>
    </row>
    <row r="38" spans="1:13" ht="14.45" customHeight="1" x14ac:dyDescent="0.2">
      <c r="A38" s="832" t="s">
        <v>1466</v>
      </c>
      <c r="B38" s="833" t="s">
        <v>1323</v>
      </c>
      <c r="C38" s="833" t="s">
        <v>1324</v>
      </c>
      <c r="D38" s="833" t="s">
        <v>1325</v>
      </c>
      <c r="E38" s="833" t="s">
        <v>1326</v>
      </c>
      <c r="F38" s="850"/>
      <c r="G38" s="850"/>
      <c r="H38" s="838">
        <v>0</v>
      </c>
      <c r="I38" s="850">
        <v>1</v>
      </c>
      <c r="J38" s="850">
        <v>119.7</v>
      </c>
      <c r="K38" s="838">
        <v>1</v>
      </c>
      <c r="L38" s="850">
        <v>1</v>
      </c>
      <c r="M38" s="851">
        <v>119.7</v>
      </c>
    </row>
    <row r="39" spans="1:13" ht="14.45" customHeight="1" x14ac:dyDescent="0.2">
      <c r="A39" s="832" t="s">
        <v>1466</v>
      </c>
      <c r="B39" s="833" t="s">
        <v>1369</v>
      </c>
      <c r="C39" s="833" t="s">
        <v>1372</v>
      </c>
      <c r="D39" s="833" t="s">
        <v>850</v>
      </c>
      <c r="E39" s="833" t="s">
        <v>852</v>
      </c>
      <c r="F39" s="850"/>
      <c r="G39" s="850"/>
      <c r="H39" s="838"/>
      <c r="I39" s="850">
        <v>50</v>
      </c>
      <c r="J39" s="850">
        <v>0</v>
      </c>
      <c r="K39" s="838"/>
      <c r="L39" s="850">
        <v>50</v>
      </c>
      <c r="M39" s="851">
        <v>0</v>
      </c>
    </row>
    <row r="40" spans="1:13" ht="14.45" customHeight="1" x14ac:dyDescent="0.2">
      <c r="A40" s="832" t="s">
        <v>1466</v>
      </c>
      <c r="B40" s="833" t="s">
        <v>1413</v>
      </c>
      <c r="C40" s="833" t="s">
        <v>1414</v>
      </c>
      <c r="D40" s="833" t="s">
        <v>1415</v>
      </c>
      <c r="E40" s="833" t="s">
        <v>1416</v>
      </c>
      <c r="F40" s="850"/>
      <c r="G40" s="850"/>
      <c r="H40" s="838">
        <v>0</v>
      </c>
      <c r="I40" s="850">
        <v>4</v>
      </c>
      <c r="J40" s="850">
        <v>565</v>
      </c>
      <c r="K40" s="838">
        <v>1</v>
      </c>
      <c r="L40" s="850">
        <v>4</v>
      </c>
      <c r="M40" s="851">
        <v>565</v>
      </c>
    </row>
    <row r="41" spans="1:13" ht="14.45" customHeight="1" x14ac:dyDescent="0.2">
      <c r="A41" s="832" t="s">
        <v>1467</v>
      </c>
      <c r="B41" s="833" t="s">
        <v>1297</v>
      </c>
      <c r="C41" s="833" t="s">
        <v>1298</v>
      </c>
      <c r="D41" s="833" t="s">
        <v>1016</v>
      </c>
      <c r="E41" s="833" t="s">
        <v>1299</v>
      </c>
      <c r="F41" s="850"/>
      <c r="G41" s="850"/>
      <c r="H41" s="838">
        <v>0</v>
      </c>
      <c r="I41" s="850">
        <v>24</v>
      </c>
      <c r="J41" s="850">
        <v>3704.6400000000008</v>
      </c>
      <c r="K41" s="838">
        <v>1</v>
      </c>
      <c r="L41" s="850">
        <v>24</v>
      </c>
      <c r="M41" s="851">
        <v>3704.6400000000008</v>
      </c>
    </row>
    <row r="42" spans="1:13" ht="14.45" customHeight="1" x14ac:dyDescent="0.2">
      <c r="A42" s="832" t="s">
        <v>1467</v>
      </c>
      <c r="B42" s="833" t="s">
        <v>1297</v>
      </c>
      <c r="C42" s="833" t="s">
        <v>1531</v>
      </c>
      <c r="D42" s="833" t="s">
        <v>1016</v>
      </c>
      <c r="E42" s="833" t="s">
        <v>1299</v>
      </c>
      <c r="F42" s="850">
        <v>1</v>
      </c>
      <c r="G42" s="850">
        <v>154.36000000000001</v>
      </c>
      <c r="H42" s="838">
        <v>1</v>
      </c>
      <c r="I42" s="850"/>
      <c r="J42" s="850"/>
      <c r="K42" s="838">
        <v>0</v>
      </c>
      <c r="L42" s="850">
        <v>1</v>
      </c>
      <c r="M42" s="851">
        <v>154.36000000000001</v>
      </c>
    </row>
    <row r="43" spans="1:13" ht="14.45" customHeight="1" x14ac:dyDescent="0.2">
      <c r="A43" s="832" t="s">
        <v>1468</v>
      </c>
      <c r="B43" s="833" t="s">
        <v>1212</v>
      </c>
      <c r="C43" s="833" t="s">
        <v>1215</v>
      </c>
      <c r="D43" s="833" t="s">
        <v>1216</v>
      </c>
      <c r="E43" s="833" t="s">
        <v>1217</v>
      </c>
      <c r="F43" s="850"/>
      <c r="G43" s="850"/>
      <c r="H43" s="838">
        <v>0</v>
      </c>
      <c r="I43" s="850">
        <v>1</v>
      </c>
      <c r="J43" s="850">
        <v>16.12</v>
      </c>
      <c r="K43" s="838">
        <v>1</v>
      </c>
      <c r="L43" s="850">
        <v>1</v>
      </c>
      <c r="M43" s="851">
        <v>16.12</v>
      </c>
    </row>
    <row r="44" spans="1:13" ht="14.45" customHeight="1" x14ac:dyDescent="0.2">
      <c r="A44" s="832" t="s">
        <v>1468</v>
      </c>
      <c r="B44" s="833" t="s">
        <v>2328</v>
      </c>
      <c r="C44" s="833" t="s">
        <v>2022</v>
      </c>
      <c r="D44" s="833" t="s">
        <v>2023</v>
      </c>
      <c r="E44" s="833" t="s">
        <v>1721</v>
      </c>
      <c r="F44" s="850">
        <v>3</v>
      </c>
      <c r="G44" s="850">
        <v>110.72999999999999</v>
      </c>
      <c r="H44" s="838">
        <v>1</v>
      </c>
      <c r="I44" s="850"/>
      <c r="J44" s="850"/>
      <c r="K44" s="838">
        <v>0</v>
      </c>
      <c r="L44" s="850">
        <v>3</v>
      </c>
      <c r="M44" s="851">
        <v>110.72999999999999</v>
      </c>
    </row>
    <row r="45" spans="1:13" ht="14.45" customHeight="1" x14ac:dyDescent="0.2">
      <c r="A45" s="832" t="s">
        <v>1468</v>
      </c>
      <c r="B45" s="833" t="s">
        <v>1297</v>
      </c>
      <c r="C45" s="833" t="s">
        <v>1298</v>
      </c>
      <c r="D45" s="833" t="s">
        <v>1016</v>
      </c>
      <c r="E45" s="833" t="s">
        <v>1299</v>
      </c>
      <c r="F45" s="850"/>
      <c r="G45" s="850"/>
      <c r="H45" s="838">
        <v>0</v>
      </c>
      <c r="I45" s="850">
        <v>118</v>
      </c>
      <c r="J45" s="850">
        <v>18214.48000000001</v>
      </c>
      <c r="K45" s="838">
        <v>1</v>
      </c>
      <c r="L45" s="850">
        <v>118</v>
      </c>
      <c r="M45" s="851">
        <v>18214.48000000001</v>
      </c>
    </row>
    <row r="46" spans="1:13" ht="14.45" customHeight="1" x14ac:dyDescent="0.2">
      <c r="A46" s="832" t="s">
        <v>1468</v>
      </c>
      <c r="B46" s="833" t="s">
        <v>1297</v>
      </c>
      <c r="C46" s="833" t="s">
        <v>1983</v>
      </c>
      <c r="D46" s="833" t="s">
        <v>1984</v>
      </c>
      <c r="E46" s="833" t="s">
        <v>1985</v>
      </c>
      <c r="F46" s="850">
        <v>1</v>
      </c>
      <c r="G46" s="850">
        <v>111.22</v>
      </c>
      <c r="H46" s="838">
        <v>1</v>
      </c>
      <c r="I46" s="850"/>
      <c r="J46" s="850"/>
      <c r="K46" s="838">
        <v>0</v>
      </c>
      <c r="L46" s="850">
        <v>1</v>
      </c>
      <c r="M46" s="851">
        <v>111.22</v>
      </c>
    </row>
    <row r="47" spans="1:13" ht="14.45" customHeight="1" x14ac:dyDescent="0.2">
      <c r="A47" s="832" t="s">
        <v>1468</v>
      </c>
      <c r="B47" s="833" t="s">
        <v>1297</v>
      </c>
      <c r="C47" s="833" t="s">
        <v>1442</v>
      </c>
      <c r="D47" s="833" t="s">
        <v>1443</v>
      </c>
      <c r="E47" s="833" t="s">
        <v>1444</v>
      </c>
      <c r="F47" s="850"/>
      <c r="G47" s="850"/>
      <c r="H47" s="838">
        <v>0</v>
      </c>
      <c r="I47" s="850">
        <v>5</v>
      </c>
      <c r="J47" s="850">
        <v>747.6</v>
      </c>
      <c r="K47" s="838">
        <v>1</v>
      </c>
      <c r="L47" s="850">
        <v>5</v>
      </c>
      <c r="M47" s="851">
        <v>747.6</v>
      </c>
    </row>
    <row r="48" spans="1:13" ht="14.45" customHeight="1" x14ac:dyDescent="0.2">
      <c r="A48" s="832" t="s">
        <v>1468</v>
      </c>
      <c r="B48" s="833" t="s">
        <v>1297</v>
      </c>
      <c r="C48" s="833" t="s">
        <v>1794</v>
      </c>
      <c r="D48" s="833" t="s">
        <v>1150</v>
      </c>
      <c r="E48" s="833" t="s">
        <v>1795</v>
      </c>
      <c r="F48" s="850"/>
      <c r="G48" s="850"/>
      <c r="H48" s="838">
        <v>0</v>
      </c>
      <c r="I48" s="850">
        <v>1</v>
      </c>
      <c r="J48" s="850">
        <v>80.28</v>
      </c>
      <c r="K48" s="838">
        <v>1</v>
      </c>
      <c r="L48" s="850">
        <v>1</v>
      </c>
      <c r="M48" s="851">
        <v>80.28</v>
      </c>
    </row>
    <row r="49" spans="1:13" ht="14.45" customHeight="1" x14ac:dyDescent="0.2">
      <c r="A49" s="832" t="s">
        <v>1468</v>
      </c>
      <c r="B49" s="833" t="s">
        <v>1297</v>
      </c>
      <c r="C49" s="833" t="s">
        <v>1796</v>
      </c>
      <c r="D49" s="833" t="s">
        <v>1016</v>
      </c>
      <c r="E49" s="833" t="s">
        <v>1299</v>
      </c>
      <c r="F49" s="850">
        <v>20</v>
      </c>
      <c r="G49" s="850">
        <v>3087.2000000000003</v>
      </c>
      <c r="H49" s="838">
        <v>1</v>
      </c>
      <c r="I49" s="850"/>
      <c r="J49" s="850"/>
      <c r="K49" s="838">
        <v>0</v>
      </c>
      <c r="L49" s="850">
        <v>20</v>
      </c>
      <c r="M49" s="851">
        <v>3087.2000000000003</v>
      </c>
    </row>
    <row r="50" spans="1:13" ht="14.45" customHeight="1" x14ac:dyDescent="0.2">
      <c r="A50" s="832" t="s">
        <v>1468</v>
      </c>
      <c r="B50" s="833" t="s">
        <v>1297</v>
      </c>
      <c r="C50" s="833" t="s">
        <v>2035</v>
      </c>
      <c r="D50" s="833" t="s">
        <v>1016</v>
      </c>
      <c r="E50" s="833" t="s">
        <v>1299</v>
      </c>
      <c r="F50" s="850">
        <v>4</v>
      </c>
      <c r="G50" s="850">
        <v>617.44000000000005</v>
      </c>
      <c r="H50" s="838">
        <v>1</v>
      </c>
      <c r="I50" s="850"/>
      <c r="J50" s="850"/>
      <c r="K50" s="838">
        <v>0</v>
      </c>
      <c r="L50" s="850">
        <v>4</v>
      </c>
      <c r="M50" s="851">
        <v>617.44000000000005</v>
      </c>
    </row>
    <row r="51" spans="1:13" ht="14.45" customHeight="1" x14ac:dyDescent="0.2">
      <c r="A51" s="832" t="s">
        <v>1468</v>
      </c>
      <c r="B51" s="833" t="s">
        <v>1297</v>
      </c>
      <c r="C51" s="833" t="s">
        <v>2036</v>
      </c>
      <c r="D51" s="833" t="s">
        <v>1016</v>
      </c>
      <c r="E51" s="833" t="s">
        <v>1838</v>
      </c>
      <c r="F51" s="850">
        <v>3</v>
      </c>
      <c r="G51" s="850">
        <v>675.18000000000006</v>
      </c>
      <c r="H51" s="838">
        <v>1</v>
      </c>
      <c r="I51" s="850"/>
      <c r="J51" s="850"/>
      <c r="K51" s="838">
        <v>0</v>
      </c>
      <c r="L51" s="850">
        <v>3</v>
      </c>
      <c r="M51" s="851">
        <v>675.18000000000006</v>
      </c>
    </row>
    <row r="52" spans="1:13" ht="14.45" customHeight="1" x14ac:dyDescent="0.2">
      <c r="A52" s="832" t="s">
        <v>1468</v>
      </c>
      <c r="B52" s="833" t="s">
        <v>1297</v>
      </c>
      <c r="C52" s="833" t="s">
        <v>2037</v>
      </c>
      <c r="D52" s="833" t="s">
        <v>1815</v>
      </c>
      <c r="E52" s="833" t="s">
        <v>1816</v>
      </c>
      <c r="F52" s="850">
        <v>1</v>
      </c>
      <c r="G52" s="850">
        <v>154.36000000000001</v>
      </c>
      <c r="H52" s="838">
        <v>1</v>
      </c>
      <c r="I52" s="850"/>
      <c r="J52" s="850"/>
      <c r="K52" s="838">
        <v>0</v>
      </c>
      <c r="L52" s="850">
        <v>1</v>
      </c>
      <c r="M52" s="851">
        <v>154.36000000000001</v>
      </c>
    </row>
    <row r="53" spans="1:13" ht="14.45" customHeight="1" x14ac:dyDescent="0.2">
      <c r="A53" s="832" t="s">
        <v>1468</v>
      </c>
      <c r="B53" s="833" t="s">
        <v>1303</v>
      </c>
      <c r="C53" s="833" t="s">
        <v>1797</v>
      </c>
      <c r="D53" s="833" t="s">
        <v>1642</v>
      </c>
      <c r="E53" s="833" t="s">
        <v>1798</v>
      </c>
      <c r="F53" s="850">
        <v>2</v>
      </c>
      <c r="G53" s="850">
        <v>373.16999999999996</v>
      </c>
      <c r="H53" s="838">
        <v>1</v>
      </c>
      <c r="I53" s="850"/>
      <c r="J53" s="850"/>
      <c r="K53" s="838">
        <v>0</v>
      </c>
      <c r="L53" s="850">
        <v>2</v>
      </c>
      <c r="M53" s="851">
        <v>373.16999999999996</v>
      </c>
    </row>
    <row r="54" spans="1:13" ht="14.45" customHeight="1" x14ac:dyDescent="0.2">
      <c r="A54" s="832" t="s">
        <v>1468</v>
      </c>
      <c r="B54" s="833" t="s">
        <v>1303</v>
      </c>
      <c r="C54" s="833" t="s">
        <v>1304</v>
      </c>
      <c r="D54" s="833" t="s">
        <v>1305</v>
      </c>
      <c r="E54" s="833" t="s">
        <v>659</v>
      </c>
      <c r="F54" s="850"/>
      <c r="G54" s="850"/>
      <c r="H54" s="838">
        <v>0</v>
      </c>
      <c r="I54" s="850">
        <v>2</v>
      </c>
      <c r="J54" s="850">
        <v>192.08</v>
      </c>
      <c r="K54" s="838">
        <v>1</v>
      </c>
      <c r="L54" s="850">
        <v>2</v>
      </c>
      <c r="M54" s="851">
        <v>192.08</v>
      </c>
    </row>
    <row r="55" spans="1:13" ht="14.45" customHeight="1" x14ac:dyDescent="0.2">
      <c r="A55" s="832" t="s">
        <v>1468</v>
      </c>
      <c r="B55" s="833" t="s">
        <v>1369</v>
      </c>
      <c r="C55" s="833" t="s">
        <v>1372</v>
      </c>
      <c r="D55" s="833" t="s">
        <v>850</v>
      </c>
      <c r="E55" s="833" t="s">
        <v>852</v>
      </c>
      <c r="F55" s="850"/>
      <c r="G55" s="850"/>
      <c r="H55" s="838"/>
      <c r="I55" s="850">
        <v>27</v>
      </c>
      <c r="J55" s="850">
        <v>0</v>
      </c>
      <c r="K55" s="838"/>
      <c r="L55" s="850">
        <v>27</v>
      </c>
      <c r="M55" s="851">
        <v>0</v>
      </c>
    </row>
    <row r="56" spans="1:13" ht="14.45" customHeight="1" x14ac:dyDescent="0.2">
      <c r="A56" s="832" t="s">
        <v>1468</v>
      </c>
      <c r="B56" s="833" t="s">
        <v>2326</v>
      </c>
      <c r="C56" s="833" t="s">
        <v>1990</v>
      </c>
      <c r="D56" s="833" t="s">
        <v>660</v>
      </c>
      <c r="E56" s="833" t="s">
        <v>1991</v>
      </c>
      <c r="F56" s="850"/>
      <c r="G56" s="850"/>
      <c r="H56" s="838">
        <v>0</v>
      </c>
      <c r="I56" s="850">
        <v>1</v>
      </c>
      <c r="J56" s="850">
        <v>264</v>
      </c>
      <c r="K56" s="838">
        <v>1</v>
      </c>
      <c r="L56" s="850">
        <v>1</v>
      </c>
      <c r="M56" s="851">
        <v>264</v>
      </c>
    </row>
    <row r="57" spans="1:13" ht="14.45" customHeight="1" x14ac:dyDescent="0.2">
      <c r="A57" s="832" t="s">
        <v>1468</v>
      </c>
      <c r="B57" s="833" t="s">
        <v>1399</v>
      </c>
      <c r="C57" s="833" t="s">
        <v>1400</v>
      </c>
      <c r="D57" s="833" t="s">
        <v>1401</v>
      </c>
      <c r="E57" s="833" t="s">
        <v>1402</v>
      </c>
      <c r="F57" s="850"/>
      <c r="G57" s="850"/>
      <c r="H57" s="838">
        <v>0</v>
      </c>
      <c r="I57" s="850">
        <v>1</v>
      </c>
      <c r="J57" s="850">
        <v>122.96</v>
      </c>
      <c r="K57" s="838">
        <v>1</v>
      </c>
      <c r="L57" s="850">
        <v>1</v>
      </c>
      <c r="M57" s="851">
        <v>122.96</v>
      </c>
    </row>
    <row r="58" spans="1:13" ht="14.45" customHeight="1" x14ac:dyDescent="0.2">
      <c r="A58" s="832" t="s">
        <v>1468</v>
      </c>
      <c r="B58" s="833" t="s">
        <v>2329</v>
      </c>
      <c r="C58" s="833" t="s">
        <v>1986</v>
      </c>
      <c r="D58" s="833" t="s">
        <v>1987</v>
      </c>
      <c r="E58" s="833" t="s">
        <v>1952</v>
      </c>
      <c r="F58" s="850"/>
      <c r="G58" s="850"/>
      <c r="H58" s="838">
        <v>0</v>
      </c>
      <c r="I58" s="850">
        <v>1</v>
      </c>
      <c r="J58" s="850">
        <v>103.8</v>
      </c>
      <c r="K58" s="838">
        <v>1</v>
      </c>
      <c r="L58" s="850">
        <v>1</v>
      </c>
      <c r="M58" s="851">
        <v>103.8</v>
      </c>
    </row>
    <row r="59" spans="1:13" ht="14.45" customHeight="1" x14ac:dyDescent="0.2">
      <c r="A59" s="832" t="s">
        <v>1468</v>
      </c>
      <c r="B59" s="833" t="s">
        <v>1413</v>
      </c>
      <c r="C59" s="833" t="s">
        <v>1414</v>
      </c>
      <c r="D59" s="833" t="s">
        <v>1415</v>
      </c>
      <c r="E59" s="833" t="s">
        <v>1416</v>
      </c>
      <c r="F59" s="850"/>
      <c r="G59" s="850"/>
      <c r="H59" s="838">
        <v>0</v>
      </c>
      <c r="I59" s="850">
        <v>2</v>
      </c>
      <c r="J59" s="850">
        <v>282.5</v>
      </c>
      <c r="K59" s="838">
        <v>1</v>
      </c>
      <c r="L59" s="850">
        <v>2</v>
      </c>
      <c r="M59" s="851">
        <v>282.5</v>
      </c>
    </row>
    <row r="60" spans="1:13" ht="14.45" customHeight="1" x14ac:dyDescent="0.2">
      <c r="A60" s="832" t="s">
        <v>1468</v>
      </c>
      <c r="B60" s="833" t="s">
        <v>1417</v>
      </c>
      <c r="C60" s="833" t="s">
        <v>1992</v>
      </c>
      <c r="D60" s="833" t="s">
        <v>1993</v>
      </c>
      <c r="E60" s="833" t="s">
        <v>1994</v>
      </c>
      <c r="F60" s="850">
        <v>1</v>
      </c>
      <c r="G60" s="850">
        <v>19.59</v>
      </c>
      <c r="H60" s="838">
        <v>1</v>
      </c>
      <c r="I60" s="850"/>
      <c r="J60" s="850"/>
      <c r="K60" s="838">
        <v>0</v>
      </c>
      <c r="L60" s="850">
        <v>1</v>
      </c>
      <c r="M60" s="851">
        <v>19.59</v>
      </c>
    </row>
    <row r="61" spans="1:13" ht="14.45" customHeight="1" x14ac:dyDescent="0.2">
      <c r="A61" s="832" t="s">
        <v>1468</v>
      </c>
      <c r="B61" s="833" t="s">
        <v>1353</v>
      </c>
      <c r="C61" s="833" t="s">
        <v>2033</v>
      </c>
      <c r="D61" s="833" t="s">
        <v>2034</v>
      </c>
      <c r="E61" s="833" t="s">
        <v>1859</v>
      </c>
      <c r="F61" s="850">
        <v>2</v>
      </c>
      <c r="G61" s="850">
        <v>20505.5</v>
      </c>
      <c r="H61" s="838">
        <v>1</v>
      </c>
      <c r="I61" s="850"/>
      <c r="J61" s="850"/>
      <c r="K61" s="838">
        <v>0</v>
      </c>
      <c r="L61" s="850">
        <v>2</v>
      </c>
      <c r="M61" s="851">
        <v>20505.5</v>
      </c>
    </row>
    <row r="62" spans="1:13" ht="14.45" customHeight="1" x14ac:dyDescent="0.2">
      <c r="A62" s="832" t="s">
        <v>1469</v>
      </c>
      <c r="B62" s="833" t="s">
        <v>1297</v>
      </c>
      <c r="C62" s="833" t="s">
        <v>1298</v>
      </c>
      <c r="D62" s="833" t="s">
        <v>1016</v>
      </c>
      <c r="E62" s="833" t="s">
        <v>1299</v>
      </c>
      <c r="F62" s="850"/>
      <c r="G62" s="850"/>
      <c r="H62" s="838">
        <v>0</v>
      </c>
      <c r="I62" s="850">
        <v>7</v>
      </c>
      <c r="J62" s="850">
        <v>1080.52</v>
      </c>
      <c r="K62" s="838">
        <v>1</v>
      </c>
      <c r="L62" s="850">
        <v>7</v>
      </c>
      <c r="M62" s="851">
        <v>1080.52</v>
      </c>
    </row>
    <row r="63" spans="1:13" ht="14.45" customHeight="1" x14ac:dyDescent="0.2">
      <c r="A63" s="832" t="s">
        <v>1470</v>
      </c>
      <c r="B63" s="833" t="s">
        <v>1231</v>
      </c>
      <c r="C63" s="833" t="s">
        <v>1238</v>
      </c>
      <c r="D63" s="833" t="s">
        <v>729</v>
      </c>
      <c r="E63" s="833" t="s">
        <v>1239</v>
      </c>
      <c r="F63" s="850"/>
      <c r="G63" s="850"/>
      <c r="H63" s="838">
        <v>0</v>
      </c>
      <c r="I63" s="850">
        <v>1</v>
      </c>
      <c r="J63" s="850">
        <v>490.89</v>
      </c>
      <c r="K63" s="838">
        <v>1</v>
      </c>
      <c r="L63" s="850">
        <v>1</v>
      </c>
      <c r="M63" s="851">
        <v>490.89</v>
      </c>
    </row>
    <row r="64" spans="1:13" ht="14.45" customHeight="1" x14ac:dyDescent="0.2">
      <c r="A64" s="832" t="s">
        <v>1470</v>
      </c>
      <c r="B64" s="833" t="s">
        <v>1297</v>
      </c>
      <c r="C64" s="833" t="s">
        <v>1298</v>
      </c>
      <c r="D64" s="833" t="s">
        <v>1016</v>
      </c>
      <c r="E64" s="833" t="s">
        <v>1299</v>
      </c>
      <c r="F64" s="850"/>
      <c r="G64" s="850"/>
      <c r="H64" s="838">
        <v>0</v>
      </c>
      <c r="I64" s="850">
        <v>243</v>
      </c>
      <c r="J64" s="850">
        <v>37509.48000000001</v>
      </c>
      <c r="K64" s="838">
        <v>1</v>
      </c>
      <c r="L64" s="850">
        <v>243</v>
      </c>
      <c r="M64" s="851">
        <v>37509.48000000001</v>
      </c>
    </row>
    <row r="65" spans="1:13" ht="14.45" customHeight="1" x14ac:dyDescent="0.2">
      <c r="A65" s="832" t="s">
        <v>1470</v>
      </c>
      <c r="B65" s="833" t="s">
        <v>1297</v>
      </c>
      <c r="C65" s="833" t="s">
        <v>1983</v>
      </c>
      <c r="D65" s="833" t="s">
        <v>1984</v>
      </c>
      <c r="E65" s="833" t="s">
        <v>1985</v>
      </c>
      <c r="F65" s="850">
        <v>1</v>
      </c>
      <c r="G65" s="850">
        <v>111.22</v>
      </c>
      <c r="H65" s="838">
        <v>1</v>
      </c>
      <c r="I65" s="850"/>
      <c r="J65" s="850"/>
      <c r="K65" s="838">
        <v>0</v>
      </c>
      <c r="L65" s="850">
        <v>1</v>
      </c>
      <c r="M65" s="851">
        <v>111.22</v>
      </c>
    </row>
    <row r="66" spans="1:13" ht="14.45" customHeight="1" x14ac:dyDescent="0.2">
      <c r="A66" s="832" t="s">
        <v>1470</v>
      </c>
      <c r="B66" s="833" t="s">
        <v>1297</v>
      </c>
      <c r="C66" s="833" t="s">
        <v>1796</v>
      </c>
      <c r="D66" s="833" t="s">
        <v>1016</v>
      </c>
      <c r="E66" s="833" t="s">
        <v>1299</v>
      </c>
      <c r="F66" s="850">
        <v>4</v>
      </c>
      <c r="G66" s="850">
        <v>617.44000000000005</v>
      </c>
      <c r="H66" s="838">
        <v>1</v>
      </c>
      <c r="I66" s="850"/>
      <c r="J66" s="850"/>
      <c r="K66" s="838">
        <v>0</v>
      </c>
      <c r="L66" s="850">
        <v>4</v>
      </c>
      <c r="M66" s="851">
        <v>617.44000000000005</v>
      </c>
    </row>
    <row r="67" spans="1:13" ht="14.45" customHeight="1" x14ac:dyDescent="0.2">
      <c r="A67" s="832" t="s">
        <v>1470</v>
      </c>
      <c r="B67" s="833" t="s">
        <v>1297</v>
      </c>
      <c r="C67" s="833" t="s">
        <v>2036</v>
      </c>
      <c r="D67" s="833" t="s">
        <v>1016</v>
      </c>
      <c r="E67" s="833" t="s">
        <v>1838</v>
      </c>
      <c r="F67" s="850">
        <v>1</v>
      </c>
      <c r="G67" s="850">
        <v>225.06</v>
      </c>
      <c r="H67" s="838">
        <v>1</v>
      </c>
      <c r="I67" s="850"/>
      <c r="J67" s="850"/>
      <c r="K67" s="838">
        <v>0</v>
      </c>
      <c r="L67" s="850">
        <v>1</v>
      </c>
      <c r="M67" s="851">
        <v>225.06</v>
      </c>
    </row>
    <row r="68" spans="1:13" ht="14.45" customHeight="1" x14ac:dyDescent="0.2">
      <c r="A68" s="832" t="s">
        <v>1470</v>
      </c>
      <c r="B68" s="833" t="s">
        <v>1303</v>
      </c>
      <c r="C68" s="833" t="s">
        <v>1304</v>
      </c>
      <c r="D68" s="833" t="s">
        <v>1305</v>
      </c>
      <c r="E68" s="833" t="s">
        <v>659</v>
      </c>
      <c r="F68" s="850"/>
      <c r="G68" s="850"/>
      <c r="H68" s="838">
        <v>0</v>
      </c>
      <c r="I68" s="850">
        <v>4</v>
      </c>
      <c r="J68" s="850">
        <v>533.12</v>
      </c>
      <c r="K68" s="838">
        <v>1</v>
      </c>
      <c r="L68" s="850">
        <v>4</v>
      </c>
      <c r="M68" s="851">
        <v>533.12</v>
      </c>
    </row>
    <row r="69" spans="1:13" ht="14.45" customHeight="1" x14ac:dyDescent="0.2">
      <c r="A69" s="832" t="s">
        <v>1470</v>
      </c>
      <c r="B69" s="833" t="s">
        <v>1323</v>
      </c>
      <c r="C69" s="833" t="s">
        <v>1324</v>
      </c>
      <c r="D69" s="833" t="s">
        <v>1325</v>
      </c>
      <c r="E69" s="833" t="s">
        <v>1326</v>
      </c>
      <c r="F69" s="850"/>
      <c r="G69" s="850"/>
      <c r="H69" s="838">
        <v>0</v>
      </c>
      <c r="I69" s="850">
        <v>1</v>
      </c>
      <c r="J69" s="850">
        <v>119.7</v>
      </c>
      <c r="K69" s="838">
        <v>1</v>
      </c>
      <c r="L69" s="850">
        <v>1</v>
      </c>
      <c r="M69" s="851">
        <v>119.7</v>
      </c>
    </row>
    <row r="70" spans="1:13" ht="14.45" customHeight="1" x14ac:dyDescent="0.2">
      <c r="A70" s="832" t="s">
        <v>1470</v>
      </c>
      <c r="B70" s="833" t="s">
        <v>1369</v>
      </c>
      <c r="C70" s="833" t="s">
        <v>1372</v>
      </c>
      <c r="D70" s="833" t="s">
        <v>850</v>
      </c>
      <c r="E70" s="833" t="s">
        <v>852</v>
      </c>
      <c r="F70" s="850"/>
      <c r="G70" s="850"/>
      <c r="H70" s="838"/>
      <c r="I70" s="850">
        <v>7</v>
      </c>
      <c r="J70" s="850">
        <v>0</v>
      </c>
      <c r="K70" s="838"/>
      <c r="L70" s="850">
        <v>7</v>
      </c>
      <c r="M70" s="851">
        <v>0</v>
      </c>
    </row>
    <row r="71" spans="1:13" ht="14.45" customHeight="1" x14ac:dyDescent="0.2">
      <c r="A71" s="832" t="s">
        <v>1470</v>
      </c>
      <c r="B71" s="833" t="s">
        <v>1369</v>
      </c>
      <c r="C71" s="833" t="s">
        <v>1375</v>
      </c>
      <c r="D71" s="833" t="s">
        <v>850</v>
      </c>
      <c r="E71" s="833" t="s">
        <v>1376</v>
      </c>
      <c r="F71" s="850"/>
      <c r="G71" s="850"/>
      <c r="H71" s="838">
        <v>0</v>
      </c>
      <c r="I71" s="850">
        <v>1</v>
      </c>
      <c r="J71" s="850">
        <v>61.49</v>
      </c>
      <c r="K71" s="838">
        <v>1</v>
      </c>
      <c r="L71" s="850">
        <v>1</v>
      </c>
      <c r="M71" s="851">
        <v>61.49</v>
      </c>
    </row>
    <row r="72" spans="1:13" ht="14.45" customHeight="1" x14ac:dyDescent="0.2">
      <c r="A72" s="832" t="s">
        <v>1470</v>
      </c>
      <c r="B72" s="833" t="s">
        <v>1389</v>
      </c>
      <c r="C72" s="833" t="s">
        <v>1533</v>
      </c>
      <c r="D72" s="833" t="s">
        <v>1391</v>
      </c>
      <c r="E72" s="833" t="s">
        <v>1534</v>
      </c>
      <c r="F72" s="850"/>
      <c r="G72" s="850"/>
      <c r="H72" s="838">
        <v>0</v>
      </c>
      <c r="I72" s="850">
        <v>1</v>
      </c>
      <c r="J72" s="850">
        <v>23.4</v>
      </c>
      <c r="K72" s="838">
        <v>1</v>
      </c>
      <c r="L72" s="850">
        <v>1</v>
      </c>
      <c r="M72" s="851">
        <v>23.4</v>
      </c>
    </row>
    <row r="73" spans="1:13" ht="14.45" customHeight="1" x14ac:dyDescent="0.2">
      <c r="A73" s="832" t="s">
        <v>1470</v>
      </c>
      <c r="B73" s="833" t="s">
        <v>1397</v>
      </c>
      <c r="C73" s="833" t="s">
        <v>1398</v>
      </c>
      <c r="D73" s="833" t="s">
        <v>637</v>
      </c>
      <c r="E73" s="833" t="s">
        <v>661</v>
      </c>
      <c r="F73" s="850"/>
      <c r="G73" s="850"/>
      <c r="H73" s="838">
        <v>0</v>
      </c>
      <c r="I73" s="850">
        <v>3</v>
      </c>
      <c r="J73" s="850">
        <v>396</v>
      </c>
      <c r="K73" s="838">
        <v>1</v>
      </c>
      <c r="L73" s="850">
        <v>3</v>
      </c>
      <c r="M73" s="851">
        <v>396</v>
      </c>
    </row>
    <row r="74" spans="1:13" ht="14.45" customHeight="1" x14ac:dyDescent="0.2">
      <c r="A74" s="832" t="s">
        <v>1470</v>
      </c>
      <c r="B74" s="833" t="s">
        <v>1399</v>
      </c>
      <c r="C74" s="833" t="s">
        <v>1403</v>
      </c>
      <c r="D74" s="833" t="s">
        <v>1401</v>
      </c>
      <c r="E74" s="833" t="s">
        <v>1404</v>
      </c>
      <c r="F74" s="850"/>
      <c r="G74" s="850"/>
      <c r="H74" s="838">
        <v>0</v>
      </c>
      <c r="I74" s="850">
        <v>8</v>
      </c>
      <c r="J74" s="850">
        <v>1967.28</v>
      </c>
      <c r="K74" s="838">
        <v>1</v>
      </c>
      <c r="L74" s="850">
        <v>8</v>
      </c>
      <c r="M74" s="851">
        <v>1967.28</v>
      </c>
    </row>
    <row r="75" spans="1:13" ht="14.45" customHeight="1" x14ac:dyDescent="0.2">
      <c r="A75" s="832" t="s">
        <v>1470</v>
      </c>
      <c r="B75" s="833" t="s">
        <v>1413</v>
      </c>
      <c r="C75" s="833" t="s">
        <v>1414</v>
      </c>
      <c r="D75" s="833" t="s">
        <v>1415</v>
      </c>
      <c r="E75" s="833" t="s">
        <v>1416</v>
      </c>
      <c r="F75" s="850"/>
      <c r="G75" s="850"/>
      <c r="H75" s="838">
        <v>0</v>
      </c>
      <c r="I75" s="850">
        <v>2</v>
      </c>
      <c r="J75" s="850">
        <v>282.5</v>
      </c>
      <c r="K75" s="838">
        <v>1</v>
      </c>
      <c r="L75" s="850">
        <v>2</v>
      </c>
      <c r="M75" s="851">
        <v>282.5</v>
      </c>
    </row>
    <row r="76" spans="1:13" ht="14.45" customHeight="1" x14ac:dyDescent="0.2">
      <c r="A76" s="832" t="s">
        <v>1471</v>
      </c>
      <c r="B76" s="833" t="s">
        <v>1297</v>
      </c>
      <c r="C76" s="833" t="s">
        <v>1298</v>
      </c>
      <c r="D76" s="833" t="s">
        <v>1016</v>
      </c>
      <c r="E76" s="833" t="s">
        <v>1299</v>
      </c>
      <c r="F76" s="850"/>
      <c r="G76" s="850"/>
      <c r="H76" s="838">
        <v>0</v>
      </c>
      <c r="I76" s="850">
        <v>17</v>
      </c>
      <c r="J76" s="850">
        <v>2624.1200000000003</v>
      </c>
      <c r="K76" s="838">
        <v>1</v>
      </c>
      <c r="L76" s="850">
        <v>17</v>
      </c>
      <c r="M76" s="851">
        <v>2624.1200000000003</v>
      </c>
    </row>
    <row r="77" spans="1:13" ht="14.45" customHeight="1" x14ac:dyDescent="0.2">
      <c r="A77" s="832" t="s">
        <v>1472</v>
      </c>
      <c r="B77" s="833" t="s">
        <v>1231</v>
      </c>
      <c r="C77" s="833" t="s">
        <v>1238</v>
      </c>
      <c r="D77" s="833" t="s">
        <v>729</v>
      </c>
      <c r="E77" s="833" t="s">
        <v>1239</v>
      </c>
      <c r="F77" s="850"/>
      <c r="G77" s="850"/>
      <c r="H77" s="838">
        <v>0</v>
      </c>
      <c r="I77" s="850">
        <v>1</v>
      </c>
      <c r="J77" s="850">
        <v>490.89</v>
      </c>
      <c r="K77" s="838">
        <v>1</v>
      </c>
      <c r="L77" s="850">
        <v>1</v>
      </c>
      <c r="M77" s="851">
        <v>490.89</v>
      </c>
    </row>
    <row r="78" spans="1:13" ht="14.45" customHeight="1" x14ac:dyDescent="0.2">
      <c r="A78" s="832" t="s">
        <v>1472</v>
      </c>
      <c r="B78" s="833" t="s">
        <v>1297</v>
      </c>
      <c r="C78" s="833" t="s">
        <v>1298</v>
      </c>
      <c r="D78" s="833" t="s">
        <v>1016</v>
      </c>
      <c r="E78" s="833" t="s">
        <v>1299</v>
      </c>
      <c r="F78" s="850"/>
      <c r="G78" s="850"/>
      <c r="H78" s="838">
        <v>0</v>
      </c>
      <c r="I78" s="850">
        <v>75</v>
      </c>
      <c r="J78" s="850">
        <v>11577.000000000004</v>
      </c>
      <c r="K78" s="838">
        <v>1</v>
      </c>
      <c r="L78" s="850">
        <v>75</v>
      </c>
      <c r="M78" s="851">
        <v>11577.000000000004</v>
      </c>
    </row>
    <row r="79" spans="1:13" ht="14.45" customHeight="1" x14ac:dyDescent="0.2">
      <c r="A79" s="832" t="s">
        <v>1472</v>
      </c>
      <c r="B79" s="833" t="s">
        <v>1297</v>
      </c>
      <c r="C79" s="833" t="s">
        <v>1531</v>
      </c>
      <c r="D79" s="833" t="s">
        <v>1016</v>
      </c>
      <c r="E79" s="833" t="s">
        <v>1299</v>
      </c>
      <c r="F79" s="850">
        <v>1</v>
      </c>
      <c r="G79" s="850">
        <v>154.36000000000001</v>
      </c>
      <c r="H79" s="838">
        <v>1</v>
      </c>
      <c r="I79" s="850"/>
      <c r="J79" s="850"/>
      <c r="K79" s="838">
        <v>0</v>
      </c>
      <c r="L79" s="850">
        <v>1</v>
      </c>
      <c r="M79" s="851">
        <v>154.36000000000001</v>
      </c>
    </row>
    <row r="80" spans="1:13" ht="14.45" customHeight="1" x14ac:dyDescent="0.2">
      <c r="A80" s="832" t="s">
        <v>1472</v>
      </c>
      <c r="B80" s="833" t="s">
        <v>1303</v>
      </c>
      <c r="C80" s="833" t="s">
        <v>1641</v>
      </c>
      <c r="D80" s="833" t="s">
        <v>1642</v>
      </c>
      <c r="E80" s="833" t="s">
        <v>1643</v>
      </c>
      <c r="F80" s="850">
        <v>2</v>
      </c>
      <c r="G80" s="850">
        <v>170.54</v>
      </c>
      <c r="H80" s="838">
        <v>1</v>
      </c>
      <c r="I80" s="850"/>
      <c r="J80" s="850"/>
      <c r="K80" s="838">
        <v>0</v>
      </c>
      <c r="L80" s="850">
        <v>2</v>
      </c>
      <c r="M80" s="851">
        <v>170.54</v>
      </c>
    </row>
    <row r="81" spans="1:13" ht="14.45" customHeight="1" x14ac:dyDescent="0.2">
      <c r="A81" s="832" t="s">
        <v>1472</v>
      </c>
      <c r="B81" s="833" t="s">
        <v>2330</v>
      </c>
      <c r="C81" s="833" t="s">
        <v>1704</v>
      </c>
      <c r="D81" s="833" t="s">
        <v>1705</v>
      </c>
      <c r="E81" s="833" t="s">
        <v>1706</v>
      </c>
      <c r="F81" s="850"/>
      <c r="G81" s="850"/>
      <c r="H81" s="838">
        <v>0</v>
      </c>
      <c r="I81" s="850">
        <v>1</v>
      </c>
      <c r="J81" s="850">
        <v>70.48</v>
      </c>
      <c r="K81" s="838">
        <v>1</v>
      </c>
      <c r="L81" s="850">
        <v>1</v>
      </c>
      <c r="M81" s="851">
        <v>70.48</v>
      </c>
    </row>
    <row r="82" spans="1:13" ht="14.45" customHeight="1" x14ac:dyDescent="0.2">
      <c r="A82" s="832" t="s">
        <v>1472</v>
      </c>
      <c r="B82" s="833" t="s">
        <v>1369</v>
      </c>
      <c r="C82" s="833" t="s">
        <v>1372</v>
      </c>
      <c r="D82" s="833" t="s">
        <v>850</v>
      </c>
      <c r="E82" s="833" t="s">
        <v>852</v>
      </c>
      <c r="F82" s="850"/>
      <c r="G82" s="850"/>
      <c r="H82" s="838"/>
      <c r="I82" s="850">
        <v>12</v>
      </c>
      <c r="J82" s="850">
        <v>0</v>
      </c>
      <c r="K82" s="838"/>
      <c r="L82" s="850">
        <v>12</v>
      </c>
      <c r="M82" s="851">
        <v>0</v>
      </c>
    </row>
    <row r="83" spans="1:13" ht="14.45" customHeight="1" x14ac:dyDescent="0.2">
      <c r="A83" s="832" t="s">
        <v>1472</v>
      </c>
      <c r="B83" s="833" t="s">
        <v>1389</v>
      </c>
      <c r="C83" s="833" t="s">
        <v>1390</v>
      </c>
      <c r="D83" s="833" t="s">
        <v>1391</v>
      </c>
      <c r="E83" s="833" t="s">
        <v>1392</v>
      </c>
      <c r="F83" s="850"/>
      <c r="G83" s="850"/>
      <c r="H83" s="838">
        <v>0</v>
      </c>
      <c r="I83" s="850">
        <v>1</v>
      </c>
      <c r="J83" s="850">
        <v>11.71</v>
      </c>
      <c r="K83" s="838">
        <v>1</v>
      </c>
      <c r="L83" s="850">
        <v>1</v>
      </c>
      <c r="M83" s="851">
        <v>11.71</v>
      </c>
    </row>
    <row r="84" spans="1:13" ht="14.45" customHeight="1" x14ac:dyDescent="0.2">
      <c r="A84" s="832" t="s">
        <v>1472</v>
      </c>
      <c r="B84" s="833" t="s">
        <v>1405</v>
      </c>
      <c r="C84" s="833" t="s">
        <v>1678</v>
      </c>
      <c r="D84" s="833" t="s">
        <v>1407</v>
      </c>
      <c r="E84" s="833" t="s">
        <v>1679</v>
      </c>
      <c r="F84" s="850"/>
      <c r="G84" s="850"/>
      <c r="H84" s="838">
        <v>0</v>
      </c>
      <c r="I84" s="850">
        <v>1</v>
      </c>
      <c r="J84" s="850">
        <v>246.39</v>
      </c>
      <c r="K84" s="838">
        <v>1</v>
      </c>
      <c r="L84" s="850">
        <v>1</v>
      </c>
      <c r="M84" s="851">
        <v>246.39</v>
      </c>
    </row>
    <row r="85" spans="1:13" ht="14.45" customHeight="1" x14ac:dyDescent="0.2">
      <c r="A85" s="832" t="s">
        <v>1472</v>
      </c>
      <c r="B85" s="833" t="s">
        <v>1413</v>
      </c>
      <c r="C85" s="833" t="s">
        <v>1414</v>
      </c>
      <c r="D85" s="833" t="s">
        <v>1415</v>
      </c>
      <c r="E85" s="833" t="s">
        <v>1416</v>
      </c>
      <c r="F85" s="850"/>
      <c r="G85" s="850"/>
      <c r="H85" s="838">
        <v>0</v>
      </c>
      <c r="I85" s="850">
        <v>6</v>
      </c>
      <c r="J85" s="850">
        <v>847.5</v>
      </c>
      <c r="K85" s="838">
        <v>1</v>
      </c>
      <c r="L85" s="850">
        <v>6</v>
      </c>
      <c r="M85" s="851">
        <v>847.5</v>
      </c>
    </row>
    <row r="86" spans="1:13" ht="14.45" customHeight="1" x14ac:dyDescent="0.2">
      <c r="A86" s="832" t="s">
        <v>1472</v>
      </c>
      <c r="B86" s="833" t="s">
        <v>2331</v>
      </c>
      <c r="C86" s="833" t="s">
        <v>1645</v>
      </c>
      <c r="D86" s="833" t="s">
        <v>1646</v>
      </c>
      <c r="E86" s="833" t="s">
        <v>1647</v>
      </c>
      <c r="F86" s="850"/>
      <c r="G86" s="850"/>
      <c r="H86" s="838">
        <v>0</v>
      </c>
      <c r="I86" s="850">
        <v>1</v>
      </c>
      <c r="J86" s="850">
        <v>58.77</v>
      </c>
      <c r="K86" s="838">
        <v>1</v>
      </c>
      <c r="L86" s="850">
        <v>1</v>
      </c>
      <c r="M86" s="851">
        <v>58.77</v>
      </c>
    </row>
    <row r="87" spans="1:13" ht="14.45" customHeight="1" x14ac:dyDescent="0.2">
      <c r="A87" s="832" t="s">
        <v>1472</v>
      </c>
      <c r="B87" s="833" t="s">
        <v>1417</v>
      </c>
      <c r="C87" s="833" t="s">
        <v>1654</v>
      </c>
      <c r="D87" s="833" t="s">
        <v>1650</v>
      </c>
      <c r="E87" s="833" t="s">
        <v>1655</v>
      </c>
      <c r="F87" s="850">
        <v>1</v>
      </c>
      <c r="G87" s="850">
        <v>88.16</v>
      </c>
      <c r="H87" s="838">
        <v>1</v>
      </c>
      <c r="I87" s="850"/>
      <c r="J87" s="850"/>
      <c r="K87" s="838">
        <v>0</v>
      </c>
      <c r="L87" s="850">
        <v>1</v>
      </c>
      <c r="M87" s="851">
        <v>88.16</v>
      </c>
    </row>
    <row r="88" spans="1:13" ht="14.45" customHeight="1" x14ac:dyDescent="0.2">
      <c r="A88" s="832" t="s">
        <v>1472</v>
      </c>
      <c r="B88" s="833" t="s">
        <v>1417</v>
      </c>
      <c r="C88" s="833" t="s">
        <v>1656</v>
      </c>
      <c r="D88" s="833" t="s">
        <v>1419</v>
      </c>
      <c r="E88" s="833" t="s">
        <v>1657</v>
      </c>
      <c r="F88" s="850"/>
      <c r="G88" s="850"/>
      <c r="H88" s="838">
        <v>0</v>
      </c>
      <c r="I88" s="850">
        <v>1</v>
      </c>
      <c r="J88" s="850">
        <v>176.32</v>
      </c>
      <c r="K88" s="838">
        <v>1</v>
      </c>
      <c r="L88" s="850">
        <v>1</v>
      </c>
      <c r="M88" s="851">
        <v>176.32</v>
      </c>
    </row>
    <row r="89" spans="1:13" ht="14.45" customHeight="1" x14ac:dyDescent="0.2">
      <c r="A89" s="832" t="s">
        <v>1472</v>
      </c>
      <c r="B89" s="833" t="s">
        <v>1417</v>
      </c>
      <c r="C89" s="833" t="s">
        <v>1418</v>
      </c>
      <c r="D89" s="833" t="s">
        <v>1419</v>
      </c>
      <c r="E89" s="833" t="s">
        <v>1420</v>
      </c>
      <c r="F89" s="850"/>
      <c r="G89" s="850"/>
      <c r="H89" s="838">
        <v>0</v>
      </c>
      <c r="I89" s="850">
        <v>1</v>
      </c>
      <c r="J89" s="850">
        <v>58.77</v>
      </c>
      <c r="K89" s="838">
        <v>1</v>
      </c>
      <c r="L89" s="850">
        <v>1</v>
      </c>
      <c r="M89" s="851">
        <v>58.77</v>
      </c>
    </row>
    <row r="90" spans="1:13" ht="14.45" customHeight="1" x14ac:dyDescent="0.2">
      <c r="A90" s="832" t="s">
        <v>1473</v>
      </c>
      <c r="B90" s="833" t="s">
        <v>1297</v>
      </c>
      <c r="C90" s="833" t="s">
        <v>1298</v>
      </c>
      <c r="D90" s="833" t="s">
        <v>1016</v>
      </c>
      <c r="E90" s="833" t="s">
        <v>1299</v>
      </c>
      <c r="F90" s="850"/>
      <c r="G90" s="850"/>
      <c r="H90" s="838">
        <v>0</v>
      </c>
      <c r="I90" s="850">
        <v>47</v>
      </c>
      <c r="J90" s="850">
        <v>7254.920000000001</v>
      </c>
      <c r="K90" s="838">
        <v>1</v>
      </c>
      <c r="L90" s="850">
        <v>47</v>
      </c>
      <c r="M90" s="851">
        <v>7254.920000000001</v>
      </c>
    </row>
    <row r="91" spans="1:13" ht="14.45" customHeight="1" x14ac:dyDescent="0.2">
      <c r="A91" s="832" t="s">
        <v>1473</v>
      </c>
      <c r="B91" s="833" t="s">
        <v>1413</v>
      </c>
      <c r="C91" s="833" t="s">
        <v>1414</v>
      </c>
      <c r="D91" s="833" t="s">
        <v>1415</v>
      </c>
      <c r="E91" s="833" t="s">
        <v>1416</v>
      </c>
      <c r="F91" s="850"/>
      <c r="G91" s="850"/>
      <c r="H91" s="838">
        <v>0</v>
      </c>
      <c r="I91" s="850">
        <v>2</v>
      </c>
      <c r="J91" s="850">
        <v>282.5</v>
      </c>
      <c r="K91" s="838">
        <v>1</v>
      </c>
      <c r="L91" s="850">
        <v>2</v>
      </c>
      <c r="M91" s="851">
        <v>282.5</v>
      </c>
    </row>
    <row r="92" spans="1:13" ht="14.45" customHeight="1" x14ac:dyDescent="0.2">
      <c r="A92" s="832" t="s">
        <v>1474</v>
      </c>
      <c r="B92" s="833" t="s">
        <v>1212</v>
      </c>
      <c r="C92" s="833" t="s">
        <v>1218</v>
      </c>
      <c r="D92" s="833" t="s">
        <v>1216</v>
      </c>
      <c r="E92" s="833" t="s">
        <v>1219</v>
      </c>
      <c r="F92" s="850"/>
      <c r="G92" s="850"/>
      <c r="H92" s="838">
        <v>0</v>
      </c>
      <c r="I92" s="850">
        <v>2</v>
      </c>
      <c r="J92" s="850">
        <v>160.53</v>
      </c>
      <c r="K92" s="838">
        <v>1</v>
      </c>
      <c r="L92" s="850">
        <v>2</v>
      </c>
      <c r="M92" s="851">
        <v>160.53</v>
      </c>
    </row>
    <row r="93" spans="1:13" ht="14.45" customHeight="1" x14ac:dyDescent="0.2">
      <c r="A93" s="832" t="s">
        <v>1474</v>
      </c>
      <c r="B93" s="833" t="s">
        <v>1297</v>
      </c>
      <c r="C93" s="833" t="s">
        <v>1298</v>
      </c>
      <c r="D93" s="833" t="s">
        <v>1016</v>
      </c>
      <c r="E93" s="833" t="s">
        <v>1299</v>
      </c>
      <c r="F93" s="850"/>
      <c r="G93" s="850"/>
      <c r="H93" s="838">
        <v>0</v>
      </c>
      <c r="I93" s="850">
        <v>89</v>
      </c>
      <c r="J93" s="850">
        <v>13738.04</v>
      </c>
      <c r="K93" s="838">
        <v>1</v>
      </c>
      <c r="L93" s="850">
        <v>89</v>
      </c>
      <c r="M93" s="851">
        <v>13738.04</v>
      </c>
    </row>
    <row r="94" spans="1:13" ht="14.45" customHeight="1" x14ac:dyDescent="0.2">
      <c r="A94" s="832" t="s">
        <v>1474</v>
      </c>
      <c r="B94" s="833" t="s">
        <v>1297</v>
      </c>
      <c r="C94" s="833" t="s">
        <v>1791</v>
      </c>
      <c r="D94" s="833" t="s">
        <v>1792</v>
      </c>
      <c r="E94" s="833" t="s">
        <v>1793</v>
      </c>
      <c r="F94" s="850">
        <v>1</v>
      </c>
      <c r="G94" s="850">
        <v>75.73</v>
      </c>
      <c r="H94" s="838">
        <v>1</v>
      </c>
      <c r="I94" s="850"/>
      <c r="J94" s="850"/>
      <c r="K94" s="838">
        <v>0</v>
      </c>
      <c r="L94" s="850">
        <v>1</v>
      </c>
      <c r="M94" s="851">
        <v>75.73</v>
      </c>
    </row>
    <row r="95" spans="1:13" ht="14.45" customHeight="1" x14ac:dyDescent="0.2">
      <c r="A95" s="832" t="s">
        <v>1474</v>
      </c>
      <c r="B95" s="833" t="s">
        <v>1297</v>
      </c>
      <c r="C95" s="833" t="s">
        <v>1794</v>
      </c>
      <c r="D95" s="833" t="s">
        <v>1150</v>
      </c>
      <c r="E95" s="833" t="s">
        <v>1795</v>
      </c>
      <c r="F95" s="850"/>
      <c r="G95" s="850"/>
      <c r="H95" s="838">
        <v>0</v>
      </c>
      <c r="I95" s="850">
        <v>2</v>
      </c>
      <c r="J95" s="850">
        <v>160.56</v>
      </c>
      <c r="K95" s="838">
        <v>1</v>
      </c>
      <c r="L95" s="850">
        <v>2</v>
      </c>
      <c r="M95" s="851">
        <v>160.56</v>
      </c>
    </row>
    <row r="96" spans="1:13" ht="14.45" customHeight="1" x14ac:dyDescent="0.2">
      <c r="A96" s="832" t="s">
        <v>1474</v>
      </c>
      <c r="B96" s="833" t="s">
        <v>1297</v>
      </c>
      <c r="C96" s="833" t="s">
        <v>1796</v>
      </c>
      <c r="D96" s="833" t="s">
        <v>1016</v>
      </c>
      <c r="E96" s="833" t="s">
        <v>1299</v>
      </c>
      <c r="F96" s="850">
        <v>1</v>
      </c>
      <c r="G96" s="850">
        <v>154.36000000000001</v>
      </c>
      <c r="H96" s="838">
        <v>1</v>
      </c>
      <c r="I96" s="850"/>
      <c r="J96" s="850"/>
      <c r="K96" s="838">
        <v>0</v>
      </c>
      <c r="L96" s="850">
        <v>1</v>
      </c>
      <c r="M96" s="851">
        <v>154.36000000000001</v>
      </c>
    </row>
    <row r="97" spans="1:13" ht="14.45" customHeight="1" x14ac:dyDescent="0.2">
      <c r="A97" s="832" t="s">
        <v>1474</v>
      </c>
      <c r="B97" s="833" t="s">
        <v>1303</v>
      </c>
      <c r="C97" s="833" t="s">
        <v>1304</v>
      </c>
      <c r="D97" s="833" t="s">
        <v>1305</v>
      </c>
      <c r="E97" s="833" t="s">
        <v>659</v>
      </c>
      <c r="F97" s="850"/>
      <c r="G97" s="850"/>
      <c r="H97" s="838">
        <v>0</v>
      </c>
      <c r="I97" s="850">
        <v>1</v>
      </c>
      <c r="J97" s="850">
        <v>96.04</v>
      </c>
      <c r="K97" s="838">
        <v>1</v>
      </c>
      <c r="L97" s="850">
        <v>1</v>
      </c>
      <c r="M97" s="851">
        <v>96.04</v>
      </c>
    </row>
    <row r="98" spans="1:13" ht="14.45" customHeight="1" x14ac:dyDescent="0.2">
      <c r="A98" s="832" t="s">
        <v>1474</v>
      </c>
      <c r="B98" s="833" t="s">
        <v>1344</v>
      </c>
      <c r="C98" s="833" t="s">
        <v>1749</v>
      </c>
      <c r="D98" s="833" t="s">
        <v>1750</v>
      </c>
      <c r="E98" s="833" t="s">
        <v>1751</v>
      </c>
      <c r="F98" s="850">
        <v>4</v>
      </c>
      <c r="G98" s="850">
        <v>544.16</v>
      </c>
      <c r="H98" s="838">
        <v>1</v>
      </c>
      <c r="I98" s="850"/>
      <c r="J98" s="850"/>
      <c r="K98" s="838">
        <v>0</v>
      </c>
      <c r="L98" s="850">
        <v>4</v>
      </c>
      <c r="M98" s="851">
        <v>544.16</v>
      </c>
    </row>
    <row r="99" spans="1:13" ht="14.45" customHeight="1" x14ac:dyDescent="0.2">
      <c r="A99" s="832" t="s">
        <v>1474</v>
      </c>
      <c r="B99" s="833" t="s">
        <v>1344</v>
      </c>
      <c r="C99" s="833" t="s">
        <v>1752</v>
      </c>
      <c r="D99" s="833" t="s">
        <v>1753</v>
      </c>
      <c r="E99" s="833" t="s">
        <v>1754</v>
      </c>
      <c r="F99" s="850">
        <v>1</v>
      </c>
      <c r="G99" s="850">
        <v>211.61</v>
      </c>
      <c r="H99" s="838">
        <v>1</v>
      </c>
      <c r="I99" s="850"/>
      <c r="J99" s="850"/>
      <c r="K99" s="838">
        <v>0</v>
      </c>
      <c r="L99" s="850">
        <v>1</v>
      </c>
      <c r="M99" s="851">
        <v>211.61</v>
      </c>
    </row>
    <row r="100" spans="1:13" ht="14.45" customHeight="1" x14ac:dyDescent="0.2">
      <c r="A100" s="832" t="s">
        <v>1474</v>
      </c>
      <c r="B100" s="833" t="s">
        <v>1369</v>
      </c>
      <c r="C100" s="833" t="s">
        <v>1372</v>
      </c>
      <c r="D100" s="833" t="s">
        <v>850</v>
      </c>
      <c r="E100" s="833" t="s">
        <v>852</v>
      </c>
      <c r="F100" s="850"/>
      <c r="G100" s="850"/>
      <c r="H100" s="838"/>
      <c r="I100" s="850">
        <v>2</v>
      </c>
      <c r="J100" s="850">
        <v>0</v>
      </c>
      <c r="K100" s="838"/>
      <c r="L100" s="850">
        <v>2</v>
      </c>
      <c r="M100" s="851">
        <v>0</v>
      </c>
    </row>
    <row r="101" spans="1:13" ht="14.45" customHeight="1" x14ac:dyDescent="0.2">
      <c r="A101" s="832" t="s">
        <v>1474</v>
      </c>
      <c r="B101" s="833" t="s">
        <v>1385</v>
      </c>
      <c r="C101" s="833" t="s">
        <v>1386</v>
      </c>
      <c r="D101" s="833" t="s">
        <v>1387</v>
      </c>
      <c r="E101" s="833" t="s">
        <v>1388</v>
      </c>
      <c r="F101" s="850"/>
      <c r="G101" s="850"/>
      <c r="H101" s="838">
        <v>0</v>
      </c>
      <c r="I101" s="850">
        <v>2</v>
      </c>
      <c r="J101" s="850">
        <v>226.32</v>
      </c>
      <c r="K101" s="838">
        <v>1</v>
      </c>
      <c r="L101" s="850">
        <v>2</v>
      </c>
      <c r="M101" s="851">
        <v>226.32</v>
      </c>
    </row>
    <row r="102" spans="1:13" ht="14.45" customHeight="1" x14ac:dyDescent="0.2">
      <c r="A102" s="832" t="s">
        <v>1474</v>
      </c>
      <c r="B102" s="833" t="s">
        <v>1385</v>
      </c>
      <c r="C102" s="833" t="s">
        <v>1755</v>
      </c>
      <c r="D102" s="833" t="s">
        <v>1387</v>
      </c>
      <c r="E102" s="833" t="s">
        <v>1756</v>
      </c>
      <c r="F102" s="850"/>
      <c r="G102" s="850"/>
      <c r="H102" s="838">
        <v>0</v>
      </c>
      <c r="I102" s="850">
        <v>1</v>
      </c>
      <c r="J102" s="850">
        <v>339.47</v>
      </c>
      <c r="K102" s="838">
        <v>1</v>
      </c>
      <c r="L102" s="850">
        <v>1</v>
      </c>
      <c r="M102" s="851">
        <v>339.47</v>
      </c>
    </row>
    <row r="103" spans="1:13" ht="14.45" customHeight="1" x14ac:dyDescent="0.2">
      <c r="A103" s="832" t="s">
        <v>1474</v>
      </c>
      <c r="B103" s="833" t="s">
        <v>1393</v>
      </c>
      <c r="C103" s="833" t="s">
        <v>1394</v>
      </c>
      <c r="D103" s="833" t="s">
        <v>957</v>
      </c>
      <c r="E103" s="833" t="s">
        <v>1395</v>
      </c>
      <c r="F103" s="850">
        <v>6</v>
      </c>
      <c r="G103" s="850">
        <v>0</v>
      </c>
      <c r="H103" s="838"/>
      <c r="I103" s="850"/>
      <c r="J103" s="850"/>
      <c r="K103" s="838"/>
      <c r="L103" s="850">
        <v>6</v>
      </c>
      <c r="M103" s="851">
        <v>0</v>
      </c>
    </row>
    <row r="104" spans="1:13" ht="14.45" customHeight="1" x14ac:dyDescent="0.2">
      <c r="A104" s="832" t="s">
        <v>1474</v>
      </c>
      <c r="B104" s="833" t="s">
        <v>1393</v>
      </c>
      <c r="C104" s="833" t="s">
        <v>1396</v>
      </c>
      <c r="D104" s="833" t="s">
        <v>957</v>
      </c>
      <c r="E104" s="833" t="s">
        <v>1395</v>
      </c>
      <c r="F104" s="850"/>
      <c r="G104" s="850"/>
      <c r="H104" s="838"/>
      <c r="I104" s="850">
        <v>2</v>
      </c>
      <c r="J104" s="850">
        <v>0</v>
      </c>
      <c r="K104" s="838"/>
      <c r="L104" s="850">
        <v>2</v>
      </c>
      <c r="M104" s="851">
        <v>0</v>
      </c>
    </row>
    <row r="105" spans="1:13" ht="14.45" customHeight="1" x14ac:dyDescent="0.2">
      <c r="A105" s="832" t="s">
        <v>1474</v>
      </c>
      <c r="B105" s="833" t="s">
        <v>2326</v>
      </c>
      <c r="C105" s="833" t="s">
        <v>1736</v>
      </c>
      <c r="D105" s="833" t="s">
        <v>660</v>
      </c>
      <c r="E105" s="833" t="s">
        <v>661</v>
      </c>
      <c r="F105" s="850"/>
      <c r="G105" s="850"/>
      <c r="H105" s="838">
        <v>0</v>
      </c>
      <c r="I105" s="850">
        <v>1</v>
      </c>
      <c r="J105" s="850">
        <v>132</v>
      </c>
      <c r="K105" s="838">
        <v>1</v>
      </c>
      <c r="L105" s="850">
        <v>1</v>
      </c>
      <c r="M105" s="851">
        <v>132</v>
      </c>
    </row>
    <row r="106" spans="1:13" ht="14.45" customHeight="1" x14ac:dyDescent="0.2">
      <c r="A106" s="832" t="s">
        <v>1474</v>
      </c>
      <c r="B106" s="833" t="s">
        <v>1417</v>
      </c>
      <c r="C106" s="833" t="s">
        <v>1739</v>
      </c>
      <c r="D106" s="833" t="s">
        <v>1740</v>
      </c>
      <c r="E106" s="833" t="s">
        <v>1741</v>
      </c>
      <c r="F106" s="850">
        <v>2</v>
      </c>
      <c r="G106" s="850">
        <v>39.18</v>
      </c>
      <c r="H106" s="838">
        <v>1</v>
      </c>
      <c r="I106" s="850"/>
      <c r="J106" s="850"/>
      <c r="K106" s="838">
        <v>0</v>
      </c>
      <c r="L106" s="850">
        <v>2</v>
      </c>
      <c r="M106" s="851">
        <v>39.18</v>
      </c>
    </row>
    <row r="107" spans="1:13" ht="14.45" customHeight="1" x14ac:dyDescent="0.2">
      <c r="A107" s="832" t="s">
        <v>1474</v>
      </c>
      <c r="B107" s="833" t="s">
        <v>1417</v>
      </c>
      <c r="C107" s="833" t="s">
        <v>1742</v>
      </c>
      <c r="D107" s="833" t="s">
        <v>1740</v>
      </c>
      <c r="E107" s="833" t="s">
        <v>1743</v>
      </c>
      <c r="F107" s="850">
        <v>2</v>
      </c>
      <c r="G107" s="850">
        <v>352.64</v>
      </c>
      <c r="H107" s="838">
        <v>1</v>
      </c>
      <c r="I107" s="850"/>
      <c r="J107" s="850"/>
      <c r="K107" s="838">
        <v>0</v>
      </c>
      <c r="L107" s="850">
        <v>2</v>
      </c>
      <c r="M107" s="851">
        <v>352.64</v>
      </c>
    </row>
    <row r="108" spans="1:13" ht="14.45" customHeight="1" x14ac:dyDescent="0.2">
      <c r="A108" s="832" t="s">
        <v>1475</v>
      </c>
      <c r="B108" s="833" t="s">
        <v>1297</v>
      </c>
      <c r="C108" s="833" t="s">
        <v>1298</v>
      </c>
      <c r="D108" s="833" t="s">
        <v>1016</v>
      </c>
      <c r="E108" s="833" t="s">
        <v>1299</v>
      </c>
      <c r="F108" s="850"/>
      <c r="G108" s="850"/>
      <c r="H108" s="838">
        <v>0</v>
      </c>
      <c r="I108" s="850">
        <v>41</v>
      </c>
      <c r="J108" s="850">
        <v>6328.76</v>
      </c>
      <c r="K108" s="838">
        <v>1</v>
      </c>
      <c r="L108" s="850">
        <v>41</v>
      </c>
      <c r="M108" s="851">
        <v>6328.76</v>
      </c>
    </row>
    <row r="109" spans="1:13" ht="14.45" customHeight="1" x14ac:dyDescent="0.2">
      <c r="A109" s="832" t="s">
        <v>1475</v>
      </c>
      <c r="B109" s="833" t="s">
        <v>1297</v>
      </c>
      <c r="C109" s="833" t="s">
        <v>1794</v>
      </c>
      <c r="D109" s="833" t="s">
        <v>1150</v>
      </c>
      <c r="E109" s="833" t="s">
        <v>1795</v>
      </c>
      <c r="F109" s="850"/>
      <c r="G109" s="850"/>
      <c r="H109" s="838">
        <v>0</v>
      </c>
      <c r="I109" s="850">
        <v>2</v>
      </c>
      <c r="J109" s="850">
        <v>160.56</v>
      </c>
      <c r="K109" s="838">
        <v>1</v>
      </c>
      <c r="L109" s="850">
        <v>2</v>
      </c>
      <c r="M109" s="851">
        <v>160.56</v>
      </c>
    </row>
    <row r="110" spans="1:13" ht="14.45" customHeight="1" x14ac:dyDescent="0.2">
      <c r="A110" s="832" t="s">
        <v>1475</v>
      </c>
      <c r="B110" s="833" t="s">
        <v>1297</v>
      </c>
      <c r="C110" s="833" t="s">
        <v>1796</v>
      </c>
      <c r="D110" s="833" t="s">
        <v>1016</v>
      </c>
      <c r="E110" s="833" t="s">
        <v>1299</v>
      </c>
      <c r="F110" s="850">
        <v>1</v>
      </c>
      <c r="G110" s="850">
        <v>154.36000000000001</v>
      </c>
      <c r="H110" s="838">
        <v>1</v>
      </c>
      <c r="I110" s="850"/>
      <c r="J110" s="850"/>
      <c r="K110" s="838">
        <v>0</v>
      </c>
      <c r="L110" s="850">
        <v>1</v>
      </c>
      <c r="M110" s="851">
        <v>154.36000000000001</v>
      </c>
    </row>
    <row r="111" spans="1:13" ht="14.45" customHeight="1" x14ac:dyDescent="0.2">
      <c r="A111" s="832" t="s">
        <v>1476</v>
      </c>
      <c r="B111" s="833" t="s">
        <v>1297</v>
      </c>
      <c r="C111" s="833" t="s">
        <v>1298</v>
      </c>
      <c r="D111" s="833" t="s">
        <v>1016</v>
      </c>
      <c r="E111" s="833" t="s">
        <v>1299</v>
      </c>
      <c r="F111" s="850"/>
      <c r="G111" s="850"/>
      <c r="H111" s="838">
        <v>0</v>
      </c>
      <c r="I111" s="850">
        <v>7</v>
      </c>
      <c r="J111" s="850">
        <v>1080.52</v>
      </c>
      <c r="K111" s="838">
        <v>1</v>
      </c>
      <c r="L111" s="850">
        <v>7</v>
      </c>
      <c r="M111" s="851">
        <v>1080.52</v>
      </c>
    </row>
    <row r="112" spans="1:13" ht="14.45" customHeight="1" x14ac:dyDescent="0.2">
      <c r="A112" s="832" t="s">
        <v>1477</v>
      </c>
      <c r="B112" s="833" t="s">
        <v>1297</v>
      </c>
      <c r="C112" s="833" t="s">
        <v>1298</v>
      </c>
      <c r="D112" s="833" t="s">
        <v>1016</v>
      </c>
      <c r="E112" s="833" t="s">
        <v>1299</v>
      </c>
      <c r="F112" s="850"/>
      <c r="G112" s="850"/>
      <c r="H112" s="838">
        <v>0</v>
      </c>
      <c r="I112" s="850">
        <v>32</v>
      </c>
      <c r="J112" s="850">
        <v>4939.5199999999995</v>
      </c>
      <c r="K112" s="838">
        <v>1</v>
      </c>
      <c r="L112" s="850">
        <v>32</v>
      </c>
      <c r="M112" s="851">
        <v>4939.5199999999995</v>
      </c>
    </row>
    <row r="113" spans="1:13" ht="14.45" customHeight="1" x14ac:dyDescent="0.2">
      <c r="A113" s="832" t="s">
        <v>1478</v>
      </c>
      <c r="B113" s="833" t="s">
        <v>1297</v>
      </c>
      <c r="C113" s="833" t="s">
        <v>1298</v>
      </c>
      <c r="D113" s="833" t="s">
        <v>1016</v>
      </c>
      <c r="E113" s="833" t="s">
        <v>1299</v>
      </c>
      <c r="F113" s="850"/>
      <c r="G113" s="850"/>
      <c r="H113" s="838">
        <v>0</v>
      </c>
      <c r="I113" s="850">
        <v>15</v>
      </c>
      <c r="J113" s="850">
        <v>2315.4</v>
      </c>
      <c r="K113" s="838">
        <v>1</v>
      </c>
      <c r="L113" s="850">
        <v>15</v>
      </c>
      <c r="M113" s="851">
        <v>2315.4</v>
      </c>
    </row>
    <row r="114" spans="1:13" ht="14.45" customHeight="1" x14ac:dyDescent="0.2">
      <c r="A114" s="832" t="s">
        <v>1478</v>
      </c>
      <c r="B114" s="833" t="s">
        <v>1344</v>
      </c>
      <c r="C114" s="833" t="s">
        <v>1749</v>
      </c>
      <c r="D114" s="833" t="s">
        <v>1750</v>
      </c>
      <c r="E114" s="833" t="s">
        <v>1751</v>
      </c>
      <c r="F114" s="850">
        <v>4</v>
      </c>
      <c r="G114" s="850">
        <v>544.16</v>
      </c>
      <c r="H114" s="838">
        <v>1</v>
      </c>
      <c r="I114" s="850"/>
      <c r="J114" s="850"/>
      <c r="K114" s="838">
        <v>0</v>
      </c>
      <c r="L114" s="850">
        <v>4</v>
      </c>
      <c r="M114" s="851">
        <v>544.16</v>
      </c>
    </row>
    <row r="115" spans="1:13" ht="14.45" customHeight="1" x14ac:dyDescent="0.2">
      <c r="A115" s="832" t="s">
        <v>1478</v>
      </c>
      <c r="B115" s="833" t="s">
        <v>1393</v>
      </c>
      <c r="C115" s="833" t="s">
        <v>2296</v>
      </c>
      <c r="D115" s="833" t="s">
        <v>2297</v>
      </c>
      <c r="E115" s="833" t="s">
        <v>1395</v>
      </c>
      <c r="F115" s="850">
        <v>1</v>
      </c>
      <c r="G115" s="850">
        <v>0</v>
      </c>
      <c r="H115" s="838"/>
      <c r="I115" s="850"/>
      <c r="J115" s="850"/>
      <c r="K115" s="838"/>
      <c r="L115" s="850">
        <v>1</v>
      </c>
      <c r="M115" s="851">
        <v>0</v>
      </c>
    </row>
    <row r="116" spans="1:13" ht="14.45" customHeight="1" x14ac:dyDescent="0.2">
      <c r="A116" s="832" t="s">
        <v>1479</v>
      </c>
      <c r="B116" s="833" t="s">
        <v>1297</v>
      </c>
      <c r="C116" s="833" t="s">
        <v>1298</v>
      </c>
      <c r="D116" s="833" t="s">
        <v>1016</v>
      </c>
      <c r="E116" s="833" t="s">
        <v>1299</v>
      </c>
      <c r="F116" s="850"/>
      <c r="G116" s="850"/>
      <c r="H116" s="838">
        <v>0</v>
      </c>
      <c r="I116" s="850">
        <v>37</v>
      </c>
      <c r="J116" s="850">
        <v>5711.3199999999988</v>
      </c>
      <c r="K116" s="838">
        <v>1</v>
      </c>
      <c r="L116" s="850">
        <v>37</v>
      </c>
      <c r="M116" s="851">
        <v>5711.3199999999988</v>
      </c>
    </row>
    <row r="117" spans="1:13" ht="14.45" customHeight="1" x14ac:dyDescent="0.2">
      <c r="A117" s="832" t="s">
        <v>1479</v>
      </c>
      <c r="B117" s="833" t="s">
        <v>2330</v>
      </c>
      <c r="C117" s="833" t="s">
        <v>2242</v>
      </c>
      <c r="D117" s="833" t="s">
        <v>1705</v>
      </c>
      <c r="E117" s="833" t="s">
        <v>2243</v>
      </c>
      <c r="F117" s="850"/>
      <c r="G117" s="850"/>
      <c r="H117" s="838">
        <v>0</v>
      </c>
      <c r="I117" s="850">
        <v>1</v>
      </c>
      <c r="J117" s="850">
        <v>140.96</v>
      </c>
      <c r="K117" s="838">
        <v>1</v>
      </c>
      <c r="L117" s="850">
        <v>1</v>
      </c>
      <c r="M117" s="851">
        <v>140.96</v>
      </c>
    </row>
    <row r="118" spans="1:13" ht="14.45" customHeight="1" x14ac:dyDescent="0.2">
      <c r="A118" s="832" t="s">
        <v>1480</v>
      </c>
      <c r="B118" s="833" t="s">
        <v>1297</v>
      </c>
      <c r="C118" s="833" t="s">
        <v>1298</v>
      </c>
      <c r="D118" s="833" t="s">
        <v>1016</v>
      </c>
      <c r="E118" s="833" t="s">
        <v>1299</v>
      </c>
      <c r="F118" s="850"/>
      <c r="G118" s="850"/>
      <c r="H118" s="838">
        <v>0</v>
      </c>
      <c r="I118" s="850">
        <v>71</v>
      </c>
      <c r="J118" s="850">
        <v>10959.560000000001</v>
      </c>
      <c r="K118" s="838">
        <v>1</v>
      </c>
      <c r="L118" s="850">
        <v>71</v>
      </c>
      <c r="M118" s="851">
        <v>10959.560000000001</v>
      </c>
    </row>
    <row r="119" spans="1:13" ht="14.45" customHeight="1" x14ac:dyDescent="0.2">
      <c r="A119" s="832" t="s">
        <v>1480</v>
      </c>
      <c r="B119" s="833" t="s">
        <v>1297</v>
      </c>
      <c r="C119" s="833" t="s">
        <v>1983</v>
      </c>
      <c r="D119" s="833" t="s">
        <v>1984</v>
      </c>
      <c r="E119" s="833" t="s">
        <v>1985</v>
      </c>
      <c r="F119" s="850">
        <v>1</v>
      </c>
      <c r="G119" s="850">
        <v>111.22</v>
      </c>
      <c r="H119" s="838">
        <v>1</v>
      </c>
      <c r="I119" s="850"/>
      <c r="J119" s="850"/>
      <c r="K119" s="838">
        <v>0</v>
      </c>
      <c r="L119" s="850">
        <v>1</v>
      </c>
      <c r="M119" s="851">
        <v>111.22</v>
      </c>
    </row>
    <row r="120" spans="1:13" ht="14.45" customHeight="1" x14ac:dyDescent="0.2">
      <c r="A120" s="832" t="s">
        <v>1481</v>
      </c>
      <c r="B120" s="833" t="s">
        <v>1297</v>
      </c>
      <c r="C120" s="833" t="s">
        <v>1814</v>
      </c>
      <c r="D120" s="833" t="s">
        <v>1815</v>
      </c>
      <c r="E120" s="833" t="s">
        <v>1816</v>
      </c>
      <c r="F120" s="850">
        <v>1</v>
      </c>
      <c r="G120" s="850">
        <v>154.36000000000001</v>
      </c>
      <c r="H120" s="838">
        <v>1</v>
      </c>
      <c r="I120" s="850"/>
      <c r="J120" s="850"/>
      <c r="K120" s="838">
        <v>0</v>
      </c>
      <c r="L120" s="850">
        <v>1</v>
      </c>
      <c r="M120" s="851">
        <v>154.36000000000001</v>
      </c>
    </row>
    <row r="121" spans="1:13" ht="14.45" customHeight="1" x14ac:dyDescent="0.2">
      <c r="A121" s="832" t="s">
        <v>1481</v>
      </c>
      <c r="B121" s="833" t="s">
        <v>1297</v>
      </c>
      <c r="C121" s="833" t="s">
        <v>1298</v>
      </c>
      <c r="D121" s="833" t="s">
        <v>1016</v>
      </c>
      <c r="E121" s="833" t="s">
        <v>1299</v>
      </c>
      <c r="F121" s="850"/>
      <c r="G121" s="850"/>
      <c r="H121" s="838">
        <v>0</v>
      </c>
      <c r="I121" s="850">
        <v>373</v>
      </c>
      <c r="J121" s="850">
        <v>57576.279999999992</v>
      </c>
      <c r="K121" s="838">
        <v>1</v>
      </c>
      <c r="L121" s="850">
        <v>373</v>
      </c>
      <c r="M121" s="851">
        <v>57576.279999999992</v>
      </c>
    </row>
    <row r="122" spans="1:13" ht="14.45" customHeight="1" x14ac:dyDescent="0.2">
      <c r="A122" s="832" t="s">
        <v>1481</v>
      </c>
      <c r="B122" s="833" t="s">
        <v>1297</v>
      </c>
      <c r="C122" s="833" t="s">
        <v>1983</v>
      </c>
      <c r="D122" s="833" t="s">
        <v>1984</v>
      </c>
      <c r="E122" s="833" t="s">
        <v>1985</v>
      </c>
      <c r="F122" s="850">
        <v>1</v>
      </c>
      <c r="G122" s="850">
        <v>111.22</v>
      </c>
      <c r="H122" s="838">
        <v>1</v>
      </c>
      <c r="I122" s="850"/>
      <c r="J122" s="850"/>
      <c r="K122" s="838">
        <v>0</v>
      </c>
      <c r="L122" s="850">
        <v>1</v>
      </c>
      <c r="M122" s="851">
        <v>111.22</v>
      </c>
    </row>
    <row r="123" spans="1:13" ht="14.45" customHeight="1" x14ac:dyDescent="0.2">
      <c r="A123" s="832" t="s">
        <v>1481</v>
      </c>
      <c r="B123" s="833" t="s">
        <v>1297</v>
      </c>
      <c r="C123" s="833" t="s">
        <v>1442</v>
      </c>
      <c r="D123" s="833" t="s">
        <v>1443</v>
      </c>
      <c r="E123" s="833" t="s">
        <v>1444</v>
      </c>
      <c r="F123" s="850"/>
      <c r="G123" s="850"/>
      <c r="H123" s="838">
        <v>0</v>
      </c>
      <c r="I123" s="850">
        <v>4</v>
      </c>
      <c r="J123" s="850">
        <v>598.08000000000004</v>
      </c>
      <c r="K123" s="838">
        <v>1</v>
      </c>
      <c r="L123" s="850">
        <v>4</v>
      </c>
      <c r="M123" s="851">
        <v>598.08000000000004</v>
      </c>
    </row>
    <row r="124" spans="1:13" ht="14.45" customHeight="1" x14ac:dyDescent="0.2">
      <c r="A124" s="832" t="s">
        <v>1481</v>
      </c>
      <c r="B124" s="833" t="s">
        <v>1303</v>
      </c>
      <c r="C124" s="833" t="s">
        <v>1797</v>
      </c>
      <c r="D124" s="833" t="s">
        <v>1642</v>
      </c>
      <c r="E124" s="833" t="s">
        <v>1798</v>
      </c>
      <c r="F124" s="850">
        <v>2</v>
      </c>
      <c r="G124" s="850">
        <v>477.44</v>
      </c>
      <c r="H124" s="838">
        <v>1</v>
      </c>
      <c r="I124" s="850"/>
      <c r="J124" s="850"/>
      <c r="K124" s="838">
        <v>0</v>
      </c>
      <c r="L124" s="850">
        <v>2</v>
      </c>
      <c r="M124" s="851">
        <v>477.44</v>
      </c>
    </row>
    <row r="125" spans="1:13" ht="14.45" customHeight="1" x14ac:dyDescent="0.2">
      <c r="A125" s="832" t="s">
        <v>1481</v>
      </c>
      <c r="B125" s="833" t="s">
        <v>1303</v>
      </c>
      <c r="C125" s="833" t="s">
        <v>1304</v>
      </c>
      <c r="D125" s="833" t="s">
        <v>1305</v>
      </c>
      <c r="E125" s="833" t="s">
        <v>659</v>
      </c>
      <c r="F125" s="850"/>
      <c r="G125" s="850"/>
      <c r="H125" s="838">
        <v>0</v>
      </c>
      <c r="I125" s="850">
        <v>1</v>
      </c>
      <c r="J125" s="850">
        <v>96.04</v>
      </c>
      <c r="K125" s="838">
        <v>1</v>
      </c>
      <c r="L125" s="850">
        <v>1</v>
      </c>
      <c r="M125" s="851">
        <v>96.04</v>
      </c>
    </row>
    <row r="126" spans="1:13" ht="14.45" customHeight="1" x14ac:dyDescent="0.2">
      <c r="A126" s="832" t="s">
        <v>1481</v>
      </c>
      <c r="B126" s="833" t="s">
        <v>1389</v>
      </c>
      <c r="C126" s="833" t="s">
        <v>1533</v>
      </c>
      <c r="D126" s="833" t="s">
        <v>1391</v>
      </c>
      <c r="E126" s="833" t="s">
        <v>1534</v>
      </c>
      <c r="F126" s="850"/>
      <c r="G126" s="850"/>
      <c r="H126" s="838">
        <v>0</v>
      </c>
      <c r="I126" s="850">
        <v>1</v>
      </c>
      <c r="J126" s="850">
        <v>9.4</v>
      </c>
      <c r="K126" s="838">
        <v>1</v>
      </c>
      <c r="L126" s="850">
        <v>1</v>
      </c>
      <c r="M126" s="851">
        <v>9.4</v>
      </c>
    </row>
    <row r="127" spans="1:13" ht="14.45" customHeight="1" x14ac:dyDescent="0.2">
      <c r="A127" s="832" t="s">
        <v>1481</v>
      </c>
      <c r="B127" s="833" t="s">
        <v>1413</v>
      </c>
      <c r="C127" s="833" t="s">
        <v>1414</v>
      </c>
      <c r="D127" s="833" t="s">
        <v>1415</v>
      </c>
      <c r="E127" s="833" t="s">
        <v>1416</v>
      </c>
      <c r="F127" s="850"/>
      <c r="G127" s="850"/>
      <c r="H127" s="838">
        <v>0</v>
      </c>
      <c r="I127" s="850">
        <v>1</v>
      </c>
      <c r="J127" s="850">
        <v>141.25</v>
      </c>
      <c r="K127" s="838">
        <v>1</v>
      </c>
      <c r="L127" s="850">
        <v>1</v>
      </c>
      <c r="M127" s="851">
        <v>141.25</v>
      </c>
    </row>
    <row r="128" spans="1:13" ht="14.45" customHeight="1" x14ac:dyDescent="0.2">
      <c r="A128" s="832" t="s">
        <v>1481</v>
      </c>
      <c r="B128" s="833" t="s">
        <v>2331</v>
      </c>
      <c r="C128" s="833" t="s">
        <v>1799</v>
      </c>
      <c r="D128" s="833" t="s">
        <v>1800</v>
      </c>
      <c r="E128" s="833" t="s">
        <v>1801</v>
      </c>
      <c r="F128" s="850">
        <v>1</v>
      </c>
      <c r="G128" s="850">
        <v>0</v>
      </c>
      <c r="H128" s="838"/>
      <c r="I128" s="850"/>
      <c r="J128" s="850"/>
      <c r="K128" s="838"/>
      <c r="L128" s="850">
        <v>1</v>
      </c>
      <c r="M128" s="851">
        <v>0</v>
      </c>
    </row>
    <row r="129" spans="1:13" ht="14.45" customHeight="1" x14ac:dyDescent="0.2">
      <c r="A129" s="832" t="s">
        <v>1481</v>
      </c>
      <c r="B129" s="833" t="s">
        <v>1417</v>
      </c>
      <c r="C129" s="833" t="s">
        <v>1802</v>
      </c>
      <c r="D129" s="833" t="s">
        <v>1650</v>
      </c>
      <c r="E129" s="833" t="s">
        <v>1741</v>
      </c>
      <c r="F129" s="850">
        <v>1</v>
      </c>
      <c r="G129" s="850">
        <v>19.59</v>
      </c>
      <c r="H129" s="838">
        <v>1</v>
      </c>
      <c r="I129" s="850"/>
      <c r="J129" s="850"/>
      <c r="K129" s="838">
        <v>0</v>
      </c>
      <c r="L129" s="850">
        <v>1</v>
      </c>
      <c r="M129" s="851">
        <v>19.59</v>
      </c>
    </row>
    <row r="130" spans="1:13" ht="14.45" customHeight="1" x14ac:dyDescent="0.2">
      <c r="A130" s="832" t="s">
        <v>1482</v>
      </c>
      <c r="B130" s="833" t="s">
        <v>1297</v>
      </c>
      <c r="C130" s="833" t="s">
        <v>1298</v>
      </c>
      <c r="D130" s="833" t="s">
        <v>1016</v>
      </c>
      <c r="E130" s="833" t="s">
        <v>1299</v>
      </c>
      <c r="F130" s="850"/>
      <c r="G130" s="850"/>
      <c r="H130" s="838">
        <v>0</v>
      </c>
      <c r="I130" s="850">
        <v>47</v>
      </c>
      <c r="J130" s="850">
        <v>7254.9200000000019</v>
      </c>
      <c r="K130" s="838">
        <v>1</v>
      </c>
      <c r="L130" s="850">
        <v>47</v>
      </c>
      <c r="M130" s="851">
        <v>7254.9200000000019</v>
      </c>
    </row>
    <row r="131" spans="1:13" ht="14.45" customHeight="1" x14ac:dyDescent="0.2">
      <c r="A131" s="832" t="s">
        <v>1482</v>
      </c>
      <c r="B131" s="833" t="s">
        <v>1297</v>
      </c>
      <c r="C131" s="833" t="s">
        <v>1442</v>
      </c>
      <c r="D131" s="833" t="s">
        <v>1443</v>
      </c>
      <c r="E131" s="833" t="s">
        <v>1444</v>
      </c>
      <c r="F131" s="850"/>
      <c r="G131" s="850"/>
      <c r="H131" s="838">
        <v>0</v>
      </c>
      <c r="I131" s="850">
        <v>1</v>
      </c>
      <c r="J131" s="850">
        <v>149.52000000000001</v>
      </c>
      <c r="K131" s="838">
        <v>1</v>
      </c>
      <c r="L131" s="850">
        <v>1</v>
      </c>
      <c r="M131" s="851">
        <v>149.52000000000001</v>
      </c>
    </row>
    <row r="132" spans="1:13" ht="14.45" customHeight="1" x14ac:dyDescent="0.2">
      <c r="A132" s="832" t="s">
        <v>1482</v>
      </c>
      <c r="B132" s="833" t="s">
        <v>1297</v>
      </c>
      <c r="C132" s="833" t="s">
        <v>1794</v>
      </c>
      <c r="D132" s="833" t="s">
        <v>1150</v>
      </c>
      <c r="E132" s="833" t="s">
        <v>1795</v>
      </c>
      <c r="F132" s="850"/>
      <c r="G132" s="850"/>
      <c r="H132" s="838">
        <v>0</v>
      </c>
      <c r="I132" s="850">
        <v>1</v>
      </c>
      <c r="J132" s="850">
        <v>80.28</v>
      </c>
      <c r="K132" s="838">
        <v>1</v>
      </c>
      <c r="L132" s="850">
        <v>1</v>
      </c>
      <c r="M132" s="851">
        <v>80.28</v>
      </c>
    </row>
    <row r="133" spans="1:13" ht="14.45" customHeight="1" x14ac:dyDescent="0.2">
      <c r="A133" s="832" t="s">
        <v>1482</v>
      </c>
      <c r="B133" s="833" t="s">
        <v>1369</v>
      </c>
      <c r="C133" s="833" t="s">
        <v>1372</v>
      </c>
      <c r="D133" s="833" t="s">
        <v>850</v>
      </c>
      <c r="E133" s="833" t="s">
        <v>852</v>
      </c>
      <c r="F133" s="850"/>
      <c r="G133" s="850"/>
      <c r="H133" s="838"/>
      <c r="I133" s="850">
        <v>1</v>
      </c>
      <c r="J133" s="850">
        <v>0</v>
      </c>
      <c r="K133" s="838"/>
      <c r="L133" s="850">
        <v>1</v>
      </c>
      <c r="M133" s="851">
        <v>0</v>
      </c>
    </row>
    <row r="134" spans="1:13" ht="14.45" customHeight="1" x14ac:dyDescent="0.2">
      <c r="A134" s="832" t="s">
        <v>1483</v>
      </c>
      <c r="B134" s="833" t="s">
        <v>1297</v>
      </c>
      <c r="C134" s="833" t="s">
        <v>1298</v>
      </c>
      <c r="D134" s="833" t="s">
        <v>1016</v>
      </c>
      <c r="E134" s="833" t="s">
        <v>1299</v>
      </c>
      <c r="F134" s="850"/>
      <c r="G134" s="850"/>
      <c r="H134" s="838">
        <v>0</v>
      </c>
      <c r="I134" s="850">
        <v>36</v>
      </c>
      <c r="J134" s="850">
        <v>5556.9600000000009</v>
      </c>
      <c r="K134" s="838">
        <v>1</v>
      </c>
      <c r="L134" s="850">
        <v>36</v>
      </c>
      <c r="M134" s="851">
        <v>5556.9600000000009</v>
      </c>
    </row>
    <row r="135" spans="1:13" ht="14.45" customHeight="1" x14ac:dyDescent="0.2">
      <c r="A135" s="832" t="s">
        <v>1483</v>
      </c>
      <c r="B135" s="833" t="s">
        <v>1297</v>
      </c>
      <c r="C135" s="833" t="s">
        <v>1442</v>
      </c>
      <c r="D135" s="833" t="s">
        <v>1443</v>
      </c>
      <c r="E135" s="833" t="s">
        <v>1444</v>
      </c>
      <c r="F135" s="850"/>
      <c r="G135" s="850"/>
      <c r="H135" s="838">
        <v>0</v>
      </c>
      <c r="I135" s="850">
        <v>1</v>
      </c>
      <c r="J135" s="850">
        <v>149.52000000000001</v>
      </c>
      <c r="K135" s="838">
        <v>1</v>
      </c>
      <c r="L135" s="850">
        <v>1</v>
      </c>
      <c r="M135" s="851">
        <v>149.52000000000001</v>
      </c>
    </row>
    <row r="136" spans="1:13" ht="14.45" customHeight="1" x14ac:dyDescent="0.2">
      <c r="A136" s="832" t="s">
        <v>1484</v>
      </c>
      <c r="B136" s="833" t="s">
        <v>1231</v>
      </c>
      <c r="C136" s="833" t="s">
        <v>1234</v>
      </c>
      <c r="D136" s="833" t="s">
        <v>729</v>
      </c>
      <c r="E136" s="833" t="s">
        <v>1235</v>
      </c>
      <c r="F136" s="850"/>
      <c r="G136" s="850"/>
      <c r="H136" s="838">
        <v>0</v>
      </c>
      <c r="I136" s="850">
        <v>2</v>
      </c>
      <c r="J136" s="850">
        <v>736.32</v>
      </c>
      <c r="K136" s="838">
        <v>1</v>
      </c>
      <c r="L136" s="850">
        <v>2</v>
      </c>
      <c r="M136" s="851">
        <v>736.32</v>
      </c>
    </row>
    <row r="137" spans="1:13" ht="14.45" customHeight="1" x14ac:dyDescent="0.2">
      <c r="A137" s="832" t="s">
        <v>1484</v>
      </c>
      <c r="B137" s="833" t="s">
        <v>1231</v>
      </c>
      <c r="C137" s="833" t="s">
        <v>1236</v>
      </c>
      <c r="D137" s="833" t="s">
        <v>729</v>
      </c>
      <c r="E137" s="833" t="s">
        <v>1237</v>
      </c>
      <c r="F137" s="850"/>
      <c r="G137" s="850"/>
      <c r="H137" s="838">
        <v>0</v>
      </c>
      <c r="I137" s="850">
        <v>1</v>
      </c>
      <c r="J137" s="850">
        <v>736.33</v>
      </c>
      <c r="K137" s="838">
        <v>1</v>
      </c>
      <c r="L137" s="850">
        <v>1</v>
      </c>
      <c r="M137" s="851">
        <v>736.33</v>
      </c>
    </row>
    <row r="138" spans="1:13" ht="14.45" customHeight="1" x14ac:dyDescent="0.2">
      <c r="A138" s="832" t="s">
        <v>1484</v>
      </c>
      <c r="B138" s="833" t="s">
        <v>1297</v>
      </c>
      <c r="C138" s="833" t="s">
        <v>1298</v>
      </c>
      <c r="D138" s="833" t="s">
        <v>1016</v>
      </c>
      <c r="E138" s="833" t="s">
        <v>1299</v>
      </c>
      <c r="F138" s="850"/>
      <c r="G138" s="850"/>
      <c r="H138" s="838">
        <v>0</v>
      </c>
      <c r="I138" s="850">
        <v>95</v>
      </c>
      <c r="J138" s="850">
        <v>14664.200000000006</v>
      </c>
      <c r="K138" s="838">
        <v>1</v>
      </c>
      <c r="L138" s="850">
        <v>95</v>
      </c>
      <c r="M138" s="851">
        <v>14664.200000000006</v>
      </c>
    </row>
    <row r="139" spans="1:13" ht="14.45" customHeight="1" x14ac:dyDescent="0.2">
      <c r="A139" s="832" t="s">
        <v>1484</v>
      </c>
      <c r="B139" s="833" t="s">
        <v>1297</v>
      </c>
      <c r="C139" s="833" t="s">
        <v>1442</v>
      </c>
      <c r="D139" s="833" t="s">
        <v>1443</v>
      </c>
      <c r="E139" s="833" t="s">
        <v>1444</v>
      </c>
      <c r="F139" s="850"/>
      <c r="G139" s="850"/>
      <c r="H139" s="838">
        <v>0</v>
      </c>
      <c r="I139" s="850">
        <v>2</v>
      </c>
      <c r="J139" s="850">
        <v>299.04000000000002</v>
      </c>
      <c r="K139" s="838">
        <v>1</v>
      </c>
      <c r="L139" s="850">
        <v>2</v>
      </c>
      <c r="M139" s="851">
        <v>299.04000000000002</v>
      </c>
    </row>
    <row r="140" spans="1:13" ht="14.45" customHeight="1" x14ac:dyDescent="0.2">
      <c r="A140" s="832" t="s">
        <v>1484</v>
      </c>
      <c r="B140" s="833" t="s">
        <v>1297</v>
      </c>
      <c r="C140" s="833" t="s">
        <v>1796</v>
      </c>
      <c r="D140" s="833" t="s">
        <v>1016</v>
      </c>
      <c r="E140" s="833" t="s">
        <v>1299</v>
      </c>
      <c r="F140" s="850">
        <v>6</v>
      </c>
      <c r="G140" s="850">
        <v>926.16000000000008</v>
      </c>
      <c r="H140" s="838">
        <v>1</v>
      </c>
      <c r="I140" s="850"/>
      <c r="J140" s="850"/>
      <c r="K140" s="838">
        <v>0</v>
      </c>
      <c r="L140" s="850">
        <v>6</v>
      </c>
      <c r="M140" s="851">
        <v>926.16000000000008</v>
      </c>
    </row>
    <row r="141" spans="1:13" ht="14.45" customHeight="1" x14ac:dyDescent="0.2">
      <c r="A141" s="832" t="s">
        <v>1484</v>
      </c>
      <c r="B141" s="833" t="s">
        <v>1303</v>
      </c>
      <c r="C141" s="833" t="s">
        <v>1304</v>
      </c>
      <c r="D141" s="833" t="s">
        <v>1305</v>
      </c>
      <c r="E141" s="833" t="s">
        <v>659</v>
      </c>
      <c r="F141" s="850"/>
      <c r="G141" s="850"/>
      <c r="H141" s="838">
        <v>0</v>
      </c>
      <c r="I141" s="850">
        <v>1</v>
      </c>
      <c r="J141" s="850">
        <v>170.52</v>
      </c>
      <c r="K141" s="838">
        <v>1</v>
      </c>
      <c r="L141" s="850">
        <v>1</v>
      </c>
      <c r="M141" s="851">
        <v>170.52</v>
      </c>
    </row>
    <row r="142" spans="1:13" ht="14.45" customHeight="1" x14ac:dyDescent="0.2">
      <c r="A142" s="832" t="s">
        <v>1484</v>
      </c>
      <c r="B142" s="833" t="s">
        <v>1369</v>
      </c>
      <c r="C142" s="833" t="s">
        <v>1372</v>
      </c>
      <c r="D142" s="833" t="s">
        <v>850</v>
      </c>
      <c r="E142" s="833" t="s">
        <v>852</v>
      </c>
      <c r="F142" s="850"/>
      <c r="G142" s="850"/>
      <c r="H142" s="838"/>
      <c r="I142" s="850">
        <v>8</v>
      </c>
      <c r="J142" s="850">
        <v>0</v>
      </c>
      <c r="K142" s="838"/>
      <c r="L142" s="850">
        <v>8</v>
      </c>
      <c r="M142" s="851">
        <v>0</v>
      </c>
    </row>
    <row r="143" spans="1:13" ht="14.45" customHeight="1" x14ac:dyDescent="0.2">
      <c r="A143" s="832" t="s">
        <v>1484</v>
      </c>
      <c r="B143" s="833" t="s">
        <v>2329</v>
      </c>
      <c r="C143" s="833" t="s">
        <v>1819</v>
      </c>
      <c r="D143" s="833" t="s">
        <v>1820</v>
      </c>
      <c r="E143" s="833" t="s">
        <v>1821</v>
      </c>
      <c r="F143" s="850"/>
      <c r="G143" s="850"/>
      <c r="H143" s="838">
        <v>0</v>
      </c>
      <c r="I143" s="850">
        <v>1</v>
      </c>
      <c r="J143" s="850">
        <v>129.75</v>
      </c>
      <c r="K143" s="838">
        <v>1</v>
      </c>
      <c r="L143" s="850">
        <v>1</v>
      </c>
      <c r="M143" s="851">
        <v>129.75</v>
      </c>
    </row>
    <row r="144" spans="1:13" ht="14.45" customHeight="1" x14ac:dyDescent="0.2">
      <c r="A144" s="832" t="s">
        <v>1484</v>
      </c>
      <c r="B144" s="833" t="s">
        <v>1413</v>
      </c>
      <c r="C144" s="833" t="s">
        <v>1414</v>
      </c>
      <c r="D144" s="833" t="s">
        <v>1415</v>
      </c>
      <c r="E144" s="833" t="s">
        <v>1416</v>
      </c>
      <c r="F144" s="850"/>
      <c r="G144" s="850"/>
      <c r="H144" s="838">
        <v>0</v>
      </c>
      <c r="I144" s="850">
        <v>1</v>
      </c>
      <c r="J144" s="850">
        <v>141.25</v>
      </c>
      <c r="K144" s="838">
        <v>1</v>
      </c>
      <c r="L144" s="850">
        <v>1</v>
      </c>
      <c r="M144" s="851">
        <v>141.25</v>
      </c>
    </row>
    <row r="145" spans="1:13" ht="14.45" customHeight="1" x14ac:dyDescent="0.2">
      <c r="A145" s="832" t="s">
        <v>1485</v>
      </c>
      <c r="B145" s="833" t="s">
        <v>1297</v>
      </c>
      <c r="C145" s="833" t="s">
        <v>1298</v>
      </c>
      <c r="D145" s="833" t="s">
        <v>1016</v>
      </c>
      <c r="E145" s="833" t="s">
        <v>1299</v>
      </c>
      <c r="F145" s="850"/>
      <c r="G145" s="850"/>
      <c r="H145" s="838">
        <v>0</v>
      </c>
      <c r="I145" s="850">
        <v>1</v>
      </c>
      <c r="J145" s="850">
        <v>154.36000000000001</v>
      </c>
      <c r="K145" s="838">
        <v>1</v>
      </c>
      <c r="L145" s="850">
        <v>1</v>
      </c>
      <c r="M145" s="851">
        <v>154.36000000000001</v>
      </c>
    </row>
    <row r="146" spans="1:13" ht="14.45" customHeight="1" x14ac:dyDescent="0.2">
      <c r="A146" s="832" t="s">
        <v>1486</v>
      </c>
      <c r="B146" s="833" t="s">
        <v>1297</v>
      </c>
      <c r="C146" s="833" t="s">
        <v>1298</v>
      </c>
      <c r="D146" s="833" t="s">
        <v>1016</v>
      </c>
      <c r="E146" s="833" t="s">
        <v>1299</v>
      </c>
      <c r="F146" s="850"/>
      <c r="G146" s="850"/>
      <c r="H146" s="838">
        <v>0</v>
      </c>
      <c r="I146" s="850">
        <v>18</v>
      </c>
      <c r="J146" s="850">
        <v>2778.4800000000005</v>
      </c>
      <c r="K146" s="838">
        <v>1</v>
      </c>
      <c r="L146" s="850">
        <v>18</v>
      </c>
      <c r="M146" s="851">
        <v>2778.4800000000005</v>
      </c>
    </row>
    <row r="147" spans="1:13" ht="14.45" customHeight="1" x14ac:dyDescent="0.2">
      <c r="A147" s="832" t="s">
        <v>1486</v>
      </c>
      <c r="B147" s="833" t="s">
        <v>1297</v>
      </c>
      <c r="C147" s="833" t="s">
        <v>1442</v>
      </c>
      <c r="D147" s="833" t="s">
        <v>1443</v>
      </c>
      <c r="E147" s="833" t="s">
        <v>1444</v>
      </c>
      <c r="F147" s="850"/>
      <c r="G147" s="850"/>
      <c r="H147" s="838">
        <v>0</v>
      </c>
      <c r="I147" s="850">
        <v>1</v>
      </c>
      <c r="J147" s="850">
        <v>149.52000000000001</v>
      </c>
      <c r="K147" s="838">
        <v>1</v>
      </c>
      <c r="L147" s="850">
        <v>1</v>
      </c>
      <c r="M147" s="851">
        <v>149.52000000000001</v>
      </c>
    </row>
    <row r="148" spans="1:13" ht="14.45" customHeight="1" x14ac:dyDescent="0.2">
      <c r="A148" s="832" t="s">
        <v>1486</v>
      </c>
      <c r="B148" s="833" t="s">
        <v>1297</v>
      </c>
      <c r="C148" s="833" t="s">
        <v>1794</v>
      </c>
      <c r="D148" s="833" t="s">
        <v>1150</v>
      </c>
      <c r="E148" s="833" t="s">
        <v>1795</v>
      </c>
      <c r="F148" s="850"/>
      <c r="G148" s="850"/>
      <c r="H148" s="838">
        <v>0</v>
      </c>
      <c r="I148" s="850">
        <v>1</v>
      </c>
      <c r="J148" s="850">
        <v>80.28</v>
      </c>
      <c r="K148" s="838">
        <v>1</v>
      </c>
      <c r="L148" s="850">
        <v>1</v>
      </c>
      <c r="M148" s="851">
        <v>80.28</v>
      </c>
    </row>
    <row r="149" spans="1:13" ht="14.45" customHeight="1" x14ac:dyDescent="0.2">
      <c r="A149" s="832" t="s">
        <v>1487</v>
      </c>
      <c r="B149" s="833" t="s">
        <v>1297</v>
      </c>
      <c r="C149" s="833" t="s">
        <v>1298</v>
      </c>
      <c r="D149" s="833" t="s">
        <v>1016</v>
      </c>
      <c r="E149" s="833" t="s">
        <v>1299</v>
      </c>
      <c r="F149" s="850"/>
      <c r="G149" s="850"/>
      <c r="H149" s="838">
        <v>0</v>
      </c>
      <c r="I149" s="850">
        <v>86</v>
      </c>
      <c r="J149" s="850">
        <v>13274.960000000001</v>
      </c>
      <c r="K149" s="838">
        <v>1</v>
      </c>
      <c r="L149" s="850">
        <v>86</v>
      </c>
      <c r="M149" s="851">
        <v>13274.960000000001</v>
      </c>
    </row>
    <row r="150" spans="1:13" ht="14.45" customHeight="1" x14ac:dyDescent="0.2">
      <c r="A150" s="832" t="s">
        <v>1487</v>
      </c>
      <c r="B150" s="833" t="s">
        <v>1297</v>
      </c>
      <c r="C150" s="833" t="s">
        <v>1983</v>
      </c>
      <c r="D150" s="833" t="s">
        <v>1984</v>
      </c>
      <c r="E150" s="833" t="s">
        <v>1985</v>
      </c>
      <c r="F150" s="850">
        <v>1</v>
      </c>
      <c r="G150" s="850">
        <v>111.22</v>
      </c>
      <c r="H150" s="838">
        <v>1</v>
      </c>
      <c r="I150" s="850"/>
      <c r="J150" s="850"/>
      <c r="K150" s="838">
        <v>0</v>
      </c>
      <c r="L150" s="850">
        <v>1</v>
      </c>
      <c r="M150" s="851">
        <v>111.22</v>
      </c>
    </row>
    <row r="151" spans="1:13" ht="14.45" customHeight="1" x14ac:dyDescent="0.2">
      <c r="A151" s="832" t="s">
        <v>1487</v>
      </c>
      <c r="B151" s="833" t="s">
        <v>1297</v>
      </c>
      <c r="C151" s="833" t="s">
        <v>1442</v>
      </c>
      <c r="D151" s="833" t="s">
        <v>1443</v>
      </c>
      <c r="E151" s="833" t="s">
        <v>1444</v>
      </c>
      <c r="F151" s="850"/>
      <c r="G151" s="850"/>
      <c r="H151" s="838">
        <v>0</v>
      </c>
      <c r="I151" s="850">
        <v>1</v>
      </c>
      <c r="J151" s="850">
        <v>149.52000000000001</v>
      </c>
      <c r="K151" s="838">
        <v>1</v>
      </c>
      <c r="L151" s="850">
        <v>1</v>
      </c>
      <c r="M151" s="851">
        <v>149.52000000000001</v>
      </c>
    </row>
    <row r="152" spans="1:13" ht="14.45" customHeight="1" x14ac:dyDescent="0.2">
      <c r="A152" s="832" t="s">
        <v>1488</v>
      </c>
      <c r="B152" s="833" t="s">
        <v>1231</v>
      </c>
      <c r="C152" s="833" t="s">
        <v>1234</v>
      </c>
      <c r="D152" s="833" t="s">
        <v>729</v>
      </c>
      <c r="E152" s="833" t="s">
        <v>1235</v>
      </c>
      <c r="F152" s="850"/>
      <c r="G152" s="850"/>
      <c r="H152" s="838">
        <v>0</v>
      </c>
      <c r="I152" s="850">
        <v>1</v>
      </c>
      <c r="J152" s="850">
        <v>368.16</v>
      </c>
      <c r="K152" s="838">
        <v>1</v>
      </c>
      <c r="L152" s="850">
        <v>1</v>
      </c>
      <c r="M152" s="851">
        <v>368.16</v>
      </c>
    </row>
    <row r="153" spans="1:13" ht="14.45" customHeight="1" x14ac:dyDescent="0.2">
      <c r="A153" s="832" t="s">
        <v>1488</v>
      </c>
      <c r="B153" s="833" t="s">
        <v>1297</v>
      </c>
      <c r="C153" s="833" t="s">
        <v>1298</v>
      </c>
      <c r="D153" s="833" t="s">
        <v>1016</v>
      </c>
      <c r="E153" s="833" t="s">
        <v>1299</v>
      </c>
      <c r="F153" s="850"/>
      <c r="G153" s="850"/>
      <c r="H153" s="838">
        <v>0</v>
      </c>
      <c r="I153" s="850">
        <v>36</v>
      </c>
      <c r="J153" s="850">
        <v>5556.9600000000019</v>
      </c>
      <c r="K153" s="838">
        <v>1</v>
      </c>
      <c r="L153" s="850">
        <v>36</v>
      </c>
      <c r="M153" s="851">
        <v>5556.9600000000019</v>
      </c>
    </row>
    <row r="154" spans="1:13" ht="14.45" customHeight="1" x14ac:dyDescent="0.2">
      <c r="A154" s="832" t="s">
        <v>1488</v>
      </c>
      <c r="B154" s="833" t="s">
        <v>1297</v>
      </c>
      <c r="C154" s="833" t="s">
        <v>1442</v>
      </c>
      <c r="D154" s="833" t="s">
        <v>1443</v>
      </c>
      <c r="E154" s="833" t="s">
        <v>1444</v>
      </c>
      <c r="F154" s="850"/>
      <c r="G154" s="850"/>
      <c r="H154" s="838">
        <v>0</v>
      </c>
      <c r="I154" s="850">
        <v>1</v>
      </c>
      <c r="J154" s="850">
        <v>149.52000000000001</v>
      </c>
      <c r="K154" s="838">
        <v>1</v>
      </c>
      <c r="L154" s="850">
        <v>1</v>
      </c>
      <c r="M154" s="851">
        <v>149.52000000000001</v>
      </c>
    </row>
    <row r="155" spans="1:13" ht="14.45" customHeight="1" x14ac:dyDescent="0.2">
      <c r="A155" s="832" t="s">
        <v>1488</v>
      </c>
      <c r="B155" s="833" t="s">
        <v>1297</v>
      </c>
      <c r="C155" s="833" t="s">
        <v>1796</v>
      </c>
      <c r="D155" s="833" t="s">
        <v>1016</v>
      </c>
      <c r="E155" s="833" t="s">
        <v>1299</v>
      </c>
      <c r="F155" s="850">
        <v>1</v>
      </c>
      <c r="G155" s="850">
        <v>154.36000000000001</v>
      </c>
      <c r="H155" s="838">
        <v>1</v>
      </c>
      <c r="I155" s="850"/>
      <c r="J155" s="850"/>
      <c r="K155" s="838">
        <v>0</v>
      </c>
      <c r="L155" s="850">
        <v>1</v>
      </c>
      <c r="M155" s="851">
        <v>154.36000000000001</v>
      </c>
    </row>
    <row r="156" spans="1:13" ht="14.45" customHeight="1" x14ac:dyDescent="0.2">
      <c r="A156" s="832" t="s">
        <v>1488</v>
      </c>
      <c r="B156" s="833" t="s">
        <v>1297</v>
      </c>
      <c r="C156" s="833" t="s">
        <v>1531</v>
      </c>
      <c r="D156" s="833" t="s">
        <v>1016</v>
      </c>
      <c r="E156" s="833" t="s">
        <v>1299</v>
      </c>
      <c r="F156" s="850">
        <v>1</v>
      </c>
      <c r="G156" s="850">
        <v>154.36000000000001</v>
      </c>
      <c r="H156" s="838">
        <v>1</v>
      </c>
      <c r="I156" s="850"/>
      <c r="J156" s="850"/>
      <c r="K156" s="838">
        <v>0</v>
      </c>
      <c r="L156" s="850">
        <v>1</v>
      </c>
      <c r="M156" s="851">
        <v>154.36000000000001</v>
      </c>
    </row>
    <row r="157" spans="1:13" ht="14.45" customHeight="1" x14ac:dyDescent="0.2">
      <c r="A157" s="832" t="s">
        <v>1488</v>
      </c>
      <c r="B157" s="833" t="s">
        <v>1303</v>
      </c>
      <c r="C157" s="833" t="s">
        <v>1304</v>
      </c>
      <c r="D157" s="833" t="s">
        <v>1305</v>
      </c>
      <c r="E157" s="833" t="s">
        <v>659</v>
      </c>
      <c r="F157" s="850"/>
      <c r="G157" s="850"/>
      <c r="H157" s="838">
        <v>0</v>
      </c>
      <c r="I157" s="850">
        <v>1</v>
      </c>
      <c r="J157" s="850">
        <v>170.52</v>
      </c>
      <c r="K157" s="838">
        <v>1</v>
      </c>
      <c r="L157" s="850">
        <v>1</v>
      </c>
      <c r="M157" s="851">
        <v>170.52</v>
      </c>
    </row>
    <row r="158" spans="1:13" ht="14.45" customHeight="1" x14ac:dyDescent="0.2">
      <c r="A158" s="832" t="s">
        <v>1488</v>
      </c>
      <c r="B158" s="833" t="s">
        <v>2332</v>
      </c>
      <c r="C158" s="833" t="s">
        <v>1844</v>
      </c>
      <c r="D158" s="833" t="s">
        <v>1845</v>
      </c>
      <c r="E158" s="833" t="s">
        <v>659</v>
      </c>
      <c r="F158" s="850"/>
      <c r="G158" s="850"/>
      <c r="H158" s="838">
        <v>0</v>
      </c>
      <c r="I158" s="850">
        <v>1</v>
      </c>
      <c r="J158" s="850">
        <v>78.33</v>
      </c>
      <c r="K158" s="838">
        <v>1</v>
      </c>
      <c r="L158" s="850">
        <v>1</v>
      </c>
      <c r="M158" s="851">
        <v>78.33</v>
      </c>
    </row>
    <row r="159" spans="1:13" ht="14.45" customHeight="1" x14ac:dyDescent="0.2">
      <c r="A159" s="832" t="s">
        <v>1488</v>
      </c>
      <c r="B159" s="833" t="s">
        <v>1369</v>
      </c>
      <c r="C159" s="833" t="s">
        <v>1372</v>
      </c>
      <c r="D159" s="833" t="s">
        <v>850</v>
      </c>
      <c r="E159" s="833" t="s">
        <v>852</v>
      </c>
      <c r="F159" s="850"/>
      <c r="G159" s="850"/>
      <c r="H159" s="838"/>
      <c r="I159" s="850">
        <v>4</v>
      </c>
      <c r="J159" s="850">
        <v>0</v>
      </c>
      <c r="K159" s="838"/>
      <c r="L159" s="850">
        <v>4</v>
      </c>
      <c r="M159" s="851">
        <v>0</v>
      </c>
    </row>
    <row r="160" spans="1:13" ht="14.45" customHeight="1" x14ac:dyDescent="0.2">
      <c r="A160" s="832" t="s">
        <v>1488</v>
      </c>
      <c r="B160" s="833" t="s">
        <v>1353</v>
      </c>
      <c r="C160" s="833" t="s">
        <v>1858</v>
      </c>
      <c r="D160" s="833" t="s">
        <v>1355</v>
      </c>
      <c r="E160" s="833" t="s">
        <v>1859</v>
      </c>
      <c r="F160" s="850"/>
      <c r="G160" s="850"/>
      <c r="H160" s="838">
        <v>0</v>
      </c>
      <c r="I160" s="850">
        <v>1</v>
      </c>
      <c r="J160" s="850">
        <v>10252.75</v>
      </c>
      <c r="K160" s="838">
        <v>1</v>
      </c>
      <c r="L160" s="850">
        <v>1</v>
      </c>
      <c r="M160" s="851">
        <v>10252.75</v>
      </c>
    </row>
    <row r="161" spans="1:13" ht="14.45" customHeight="1" x14ac:dyDescent="0.2">
      <c r="A161" s="832" t="s">
        <v>1489</v>
      </c>
      <c r="B161" s="833" t="s">
        <v>1297</v>
      </c>
      <c r="C161" s="833" t="s">
        <v>1298</v>
      </c>
      <c r="D161" s="833" t="s">
        <v>1016</v>
      </c>
      <c r="E161" s="833" t="s">
        <v>1299</v>
      </c>
      <c r="F161" s="850"/>
      <c r="G161" s="850"/>
      <c r="H161" s="838">
        <v>0</v>
      </c>
      <c r="I161" s="850">
        <v>6</v>
      </c>
      <c r="J161" s="850">
        <v>926.16000000000008</v>
      </c>
      <c r="K161" s="838">
        <v>1</v>
      </c>
      <c r="L161" s="850">
        <v>6</v>
      </c>
      <c r="M161" s="851">
        <v>926.16000000000008</v>
      </c>
    </row>
    <row r="162" spans="1:13" ht="14.45" customHeight="1" x14ac:dyDescent="0.2">
      <c r="A162" s="832" t="s">
        <v>1489</v>
      </c>
      <c r="B162" s="833" t="s">
        <v>1297</v>
      </c>
      <c r="C162" s="833" t="s">
        <v>1531</v>
      </c>
      <c r="D162" s="833" t="s">
        <v>1016</v>
      </c>
      <c r="E162" s="833" t="s">
        <v>1299</v>
      </c>
      <c r="F162" s="850">
        <v>1</v>
      </c>
      <c r="G162" s="850">
        <v>154.36000000000001</v>
      </c>
      <c r="H162" s="838">
        <v>1</v>
      </c>
      <c r="I162" s="850"/>
      <c r="J162" s="850"/>
      <c r="K162" s="838">
        <v>0</v>
      </c>
      <c r="L162" s="850">
        <v>1</v>
      </c>
      <c r="M162" s="851">
        <v>154.36000000000001</v>
      </c>
    </row>
    <row r="163" spans="1:13" ht="14.45" customHeight="1" x14ac:dyDescent="0.2">
      <c r="A163" s="832" t="s">
        <v>1490</v>
      </c>
      <c r="B163" s="833" t="s">
        <v>2333</v>
      </c>
      <c r="C163" s="833" t="s">
        <v>1885</v>
      </c>
      <c r="D163" s="833" t="s">
        <v>1886</v>
      </c>
      <c r="E163" s="833" t="s">
        <v>1887</v>
      </c>
      <c r="F163" s="850"/>
      <c r="G163" s="850"/>
      <c r="H163" s="838">
        <v>0</v>
      </c>
      <c r="I163" s="850">
        <v>3</v>
      </c>
      <c r="J163" s="850">
        <v>554.22</v>
      </c>
      <c r="K163" s="838">
        <v>1</v>
      </c>
      <c r="L163" s="850">
        <v>3</v>
      </c>
      <c r="M163" s="851">
        <v>554.22</v>
      </c>
    </row>
    <row r="164" spans="1:13" ht="14.45" customHeight="1" x14ac:dyDescent="0.2">
      <c r="A164" s="832" t="s">
        <v>1490</v>
      </c>
      <c r="B164" s="833" t="s">
        <v>2334</v>
      </c>
      <c r="C164" s="833" t="s">
        <v>1871</v>
      </c>
      <c r="D164" s="833" t="s">
        <v>1872</v>
      </c>
      <c r="E164" s="833" t="s">
        <v>1873</v>
      </c>
      <c r="F164" s="850"/>
      <c r="G164" s="850"/>
      <c r="H164" s="838">
        <v>0</v>
      </c>
      <c r="I164" s="850">
        <v>3</v>
      </c>
      <c r="J164" s="850">
        <v>351.09000000000003</v>
      </c>
      <c r="K164" s="838">
        <v>1</v>
      </c>
      <c r="L164" s="850">
        <v>3</v>
      </c>
      <c r="M164" s="851">
        <v>351.09000000000003</v>
      </c>
    </row>
    <row r="165" spans="1:13" ht="14.45" customHeight="1" x14ac:dyDescent="0.2">
      <c r="A165" s="832" t="s">
        <v>1490</v>
      </c>
      <c r="B165" s="833" t="s">
        <v>1268</v>
      </c>
      <c r="C165" s="833" t="s">
        <v>1882</v>
      </c>
      <c r="D165" s="833" t="s">
        <v>1270</v>
      </c>
      <c r="E165" s="833" t="s">
        <v>1883</v>
      </c>
      <c r="F165" s="850"/>
      <c r="G165" s="850"/>
      <c r="H165" s="838">
        <v>0</v>
      </c>
      <c r="I165" s="850">
        <v>3</v>
      </c>
      <c r="J165" s="850">
        <v>388.75</v>
      </c>
      <c r="K165" s="838">
        <v>1</v>
      </c>
      <c r="L165" s="850">
        <v>3</v>
      </c>
      <c r="M165" s="851">
        <v>388.75</v>
      </c>
    </row>
    <row r="166" spans="1:13" ht="14.45" customHeight="1" x14ac:dyDescent="0.2">
      <c r="A166" s="832" t="s">
        <v>1490</v>
      </c>
      <c r="B166" s="833" t="s">
        <v>1297</v>
      </c>
      <c r="C166" s="833" t="s">
        <v>1298</v>
      </c>
      <c r="D166" s="833" t="s">
        <v>1016</v>
      </c>
      <c r="E166" s="833" t="s">
        <v>1299</v>
      </c>
      <c r="F166" s="850"/>
      <c r="G166" s="850"/>
      <c r="H166" s="838">
        <v>0</v>
      </c>
      <c r="I166" s="850">
        <v>81</v>
      </c>
      <c r="J166" s="850">
        <v>12503.160000000003</v>
      </c>
      <c r="K166" s="838">
        <v>1</v>
      </c>
      <c r="L166" s="850">
        <v>81</v>
      </c>
      <c r="M166" s="851">
        <v>12503.160000000003</v>
      </c>
    </row>
    <row r="167" spans="1:13" ht="14.45" customHeight="1" x14ac:dyDescent="0.2">
      <c r="A167" s="832" t="s">
        <v>1490</v>
      </c>
      <c r="B167" s="833" t="s">
        <v>1303</v>
      </c>
      <c r="C167" s="833" t="s">
        <v>1797</v>
      </c>
      <c r="D167" s="833" t="s">
        <v>1642</v>
      </c>
      <c r="E167" s="833" t="s">
        <v>1798</v>
      </c>
      <c r="F167" s="850">
        <v>4</v>
      </c>
      <c r="G167" s="850">
        <v>537.79999999999995</v>
      </c>
      <c r="H167" s="838">
        <v>1</v>
      </c>
      <c r="I167" s="850"/>
      <c r="J167" s="850"/>
      <c r="K167" s="838">
        <v>0</v>
      </c>
      <c r="L167" s="850">
        <v>4</v>
      </c>
      <c r="M167" s="851">
        <v>537.79999999999995</v>
      </c>
    </row>
    <row r="168" spans="1:13" ht="14.45" customHeight="1" x14ac:dyDescent="0.2">
      <c r="A168" s="832" t="s">
        <v>1490</v>
      </c>
      <c r="B168" s="833" t="s">
        <v>2335</v>
      </c>
      <c r="C168" s="833" t="s">
        <v>1879</v>
      </c>
      <c r="D168" s="833" t="s">
        <v>1877</v>
      </c>
      <c r="E168" s="833" t="s">
        <v>1880</v>
      </c>
      <c r="F168" s="850">
        <v>3</v>
      </c>
      <c r="G168" s="850">
        <v>2031.54</v>
      </c>
      <c r="H168" s="838">
        <v>1</v>
      </c>
      <c r="I168" s="850"/>
      <c r="J168" s="850"/>
      <c r="K168" s="838">
        <v>0</v>
      </c>
      <c r="L168" s="850">
        <v>3</v>
      </c>
      <c r="M168" s="851">
        <v>2031.54</v>
      </c>
    </row>
    <row r="169" spans="1:13" ht="14.45" customHeight="1" x14ac:dyDescent="0.2">
      <c r="A169" s="832" t="s">
        <v>1490</v>
      </c>
      <c r="B169" s="833" t="s">
        <v>1389</v>
      </c>
      <c r="C169" s="833" t="s">
        <v>1390</v>
      </c>
      <c r="D169" s="833" t="s">
        <v>1391</v>
      </c>
      <c r="E169" s="833" t="s">
        <v>1392</v>
      </c>
      <c r="F169" s="850"/>
      <c r="G169" s="850"/>
      <c r="H169" s="838">
        <v>0</v>
      </c>
      <c r="I169" s="850">
        <v>1</v>
      </c>
      <c r="J169" s="850">
        <v>4.7</v>
      </c>
      <c r="K169" s="838">
        <v>1</v>
      </c>
      <c r="L169" s="850">
        <v>1</v>
      </c>
      <c r="M169" s="851">
        <v>4.7</v>
      </c>
    </row>
    <row r="170" spans="1:13" ht="14.45" customHeight="1" x14ac:dyDescent="0.2">
      <c r="A170" s="832" t="s">
        <v>1490</v>
      </c>
      <c r="B170" s="833" t="s">
        <v>1413</v>
      </c>
      <c r="C170" s="833" t="s">
        <v>1414</v>
      </c>
      <c r="D170" s="833" t="s">
        <v>1415</v>
      </c>
      <c r="E170" s="833" t="s">
        <v>1416</v>
      </c>
      <c r="F170" s="850"/>
      <c r="G170" s="850"/>
      <c r="H170" s="838">
        <v>0</v>
      </c>
      <c r="I170" s="850">
        <v>1</v>
      </c>
      <c r="J170" s="850">
        <v>141.25</v>
      </c>
      <c r="K170" s="838">
        <v>1</v>
      </c>
      <c r="L170" s="850">
        <v>1</v>
      </c>
      <c r="M170" s="851">
        <v>141.25</v>
      </c>
    </row>
    <row r="171" spans="1:13" ht="14.45" customHeight="1" x14ac:dyDescent="0.2">
      <c r="A171" s="832" t="s">
        <v>1491</v>
      </c>
      <c r="B171" s="833" t="s">
        <v>1212</v>
      </c>
      <c r="C171" s="833" t="s">
        <v>1215</v>
      </c>
      <c r="D171" s="833" t="s">
        <v>1216</v>
      </c>
      <c r="E171" s="833" t="s">
        <v>1217</v>
      </c>
      <c r="F171" s="850"/>
      <c r="G171" s="850"/>
      <c r="H171" s="838">
        <v>0</v>
      </c>
      <c r="I171" s="850">
        <v>1</v>
      </c>
      <c r="J171" s="850">
        <v>16.12</v>
      </c>
      <c r="K171" s="838">
        <v>1</v>
      </c>
      <c r="L171" s="850">
        <v>1</v>
      </c>
      <c r="M171" s="851">
        <v>16.12</v>
      </c>
    </row>
    <row r="172" spans="1:13" ht="14.45" customHeight="1" x14ac:dyDescent="0.2">
      <c r="A172" s="832" t="s">
        <v>1491</v>
      </c>
      <c r="B172" s="833" t="s">
        <v>1231</v>
      </c>
      <c r="C172" s="833" t="s">
        <v>1236</v>
      </c>
      <c r="D172" s="833" t="s">
        <v>729</v>
      </c>
      <c r="E172" s="833" t="s">
        <v>1237</v>
      </c>
      <c r="F172" s="850"/>
      <c r="G172" s="850"/>
      <c r="H172" s="838">
        <v>0</v>
      </c>
      <c r="I172" s="850">
        <v>1</v>
      </c>
      <c r="J172" s="850">
        <v>736.33</v>
      </c>
      <c r="K172" s="838">
        <v>1</v>
      </c>
      <c r="L172" s="850">
        <v>1</v>
      </c>
      <c r="M172" s="851">
        <v>736.33</v>
      </c>
    </row>
    <row r="173" spans="1:13" ht="14.45" customHeight="1" x14ac:dyDescent="0.2">
      <c r="A173" s="832" t="s">
        <v>1491</v>
      </c>
      <c r="B173" s="833" t="s">
        <v>1231</v>
      </c>
      <c r="C173" s="833" t="s">
        <v>1232</v>
      </c>
      <c r="D173" s="833" t="s">
        <v>729</v>
      </c>
      <c r="E173" s="833" t="s">
        <v>1233</v>
      </c>
      <c r="F173" s="850"/>
      <c r="G173" s="850"/>
      <c r="H173" s="838">
        <v>0</v>
      </c>
      <c r="I173" s="850">
        <v>1</v>
      </c>
      <c r="J173" s="850">
        <v>923.74</v>
      </c>
      <c r="K173" s="838">
        <v>1</v>
      </c>
      <c r="L173" s="850">
        <v>1</v>
      </c>
      <c r="M173" s="851">
        <v>923.74</v>
      </c>
    </row>
    <row r="174" spans="1:13" ht="14.45" customHeight="1" x14ac:dyDescent="0.2">
      <c r="A174" s="832" t="s">
        <v>1491</v>
      </c>
      <c r="B174" s="833" t="s">
        <v>1282</v>
      </c>
      <c r="C174" s="833" t="s">
        <v>2106</v>
      </c>
      <c r="D174" s="833" t="s">
        <v>2107</v>
      </c>
      <c r="E174" s="833" t="s">
        <v>2108</v>
      </c>
      <c r="F174" s="850"/>
      <c r="G174" s="850"/>
      <c r="H174" s="838">
        <v>0</v>
      </c>
      <c r="I174" s="850">
        <v>1</v>
      </c>
      <c r="J174" s="850">
        <v>219.18</v>
      </c>
      <c r="K174" s="838">
        <v>1</v>
      </c>
      <c r="L174" s="850">
        <v>1</v>
      </c>
      <c r="M174" s="851">
        <v>219.18</v>
      </c>
    </row>
    <row r="175" spans="1:13" ht="14.45" customHeight="1" x14ac:dyDescent="0.2">
      <c r="A175" s="832" t="s">
        <v>1491</v>
      </c>
      <c r="B175" s="833" t="s">
        <v>1282</v>
      </c>
      <c r="C175" s="833" t="s">
        <v>2109</v>
      </c>
      <c r="D175" s="833" t="s">
        <v>2107</v>
      </c>
      <c r="E175" s="833" t="s">
        <v>2110</v>
      </c>
      <c r="F175" s="850"/>
      <c r="G175" s="850"/>
      <c r="H175" s="838">
        <v>0</v>
      </c>
      <c r="I175" s="850">
        <v>1</v>
      </c>
      <c r="J175" s="850">
        <v>135.5</v>
      </c>
      <c r="K175" s="838">
        <v>1</v>
      </c>
      <c r="L175" s="850">
        <v>1</v>
      </c>
      <c r="M175" s="851">
        <v>135.5</v>
      </c>
    </row>
    <row r="176" spans="1:13" ht="14.45" customHeight="1" x14ac:dyDescent="0.2">
      <c r="A176" s="832" t="s">
        <v>1491</v>
      </c>
      <c r="B176" s="833" t="s">
        <v>1297</v>
      </c>
      <c r="C176" s="833" t="s">
        <v>1298</v>
      </c>
      <c r="D176" s="833" t="s">
        <v>1016</v>
      </c>
      <c r="E176" s="833" t="s">
        <v>1299</v>
      </c>
      <c r="F176" s="850"/>
      <c r="G176" s="850"/>
      <c r="H176" s="838">
        <v>0</v>
      </c>
      <c r="I176" s="850">
        <v>252</v>
      </c>
      <c r="J176" s="850">
        <v>38898.720000000016</v>
      </c>
      <c r="K176" s="838">
        <v>1</v>
      </c>
      <c r="L176" s="850">
        <v>252</v>
      </c>
      <c r="M176" s="851">
        <v>38898.720000000016</v>
      </c>
    </row>
    <row r="177" spans="1:13" ht="14.45" customHeight="1" x14ac:dyDescent="0.2">
      <c r="A177" s="832" t="s">
        <v>1491</v>
      </c>
      <c r="B177" s="833" t="s">
        <v>1297</v>
      </c>
      <c r="C177" s="833" t="s">
        <v>1442</v>
      </c>
      <c r="D177" s="833" t="s">
        <v>1443</v>
      </c>
      <c r="E177" s="833" t="s">
        <v>1444</v>
      </c>
      <c r="F177" s="850"/>
      <c r="G177" s="850"/>
      <c r="H177" s="838">
        <v>0</v>
      </c>
      <c r="I177" s="850">
        <v>1</v>
      </c>
      <c r="J177" s="850">
        <v>149.52000000000001</v>
      </c>
      <c r="K177" s="838">
        <v>1</v>
      </c>
      <c r="L177" s="850">
        <v>1</v>
      </c>
      <c r="M177" s="851">
        <v>149.52000000000001</v>
      </c>
    </row>
    <row r="178" spans="1:13" ht="14.45" customHeight="1" x14ac:dyDescent="0.2">
      <c r="A178" s="832" t="s">
        <v>1491</v>
      </c>
      <c r="B178" s="833" t="s">
        <v>1297</v>
      </c>
      <c r="C178" s="833" t="s">
        <v>1794</v>
      </c>
      <c r="D178" s="833" t="s">
        <v>1150</v>
      </c>
      <c r="E178" s="833" t="s">
        <v>1795</v>
      </c>
      <c r="F178" s="850"/>
      <c r="G178" s="850"/>
      <c r="H178" s="838">
        <v>0</v>
      </c>
      <c r="I178" s="850">
        <v>2</v>
      </c>
      <c r="J178" s="850">
        <v>160.56</v>
      </c>
      <c r="K178" s="838">
        <v>1</v>
      </c>
      <c r="L178" s="850">
        <v>2</v>
      </c>
      <c r="M178" s="851">
        <v>160.56</v>
      </c>
    </row>
    <row r="179" spans="1:13" ht="14.45" customHeight="1" x14ac:dyDescent="0.2">
      <c r="A179" s="832" t="s">
        <v>1491</v>
      </c>
      <c r="B179" s="833" t="s">
        <v>1297</v>
      </c>
      <c r="C179" s="833" t="s">
        <v>1796</v>
      </c>
      <c r="D179" s="833" t="s">
        <v>1016</v>
      </c>
      <c r="E179" s="833" t="s">
        <v>1299</v>
      </c>
      <c r="F179" s="850">
        <v>12</v>
      </c>
      <c r="G179" s="850">
        <v>1852.3200000000002</v>
      </c>
      <c r="H179" s="838">
        <v>1</v>
      </c>
      <c r="I179" s="850"/>
      <c r="J179" s="850"/>
      <c r="K179" s="838">
        <v>0</v>
      </c>
      <c r="L179" s="850">
        <v>12</v>
      </c>
      <c r="M179" s="851">
        <v>1852.3200000000002</v>
      </c>
    </row>
    <row r="180" spans="1:13" ht="14.45" customHeight="1" x14ac:dyDescent="0.2">
      <c r="A180" s="832" t="s">
        <v>1491</v>
      </c>
      <c r="B180" s="833" t="s">
        <v>1297</v>
      </c>
      <c r="C180" s="833" t="s">
        <v>2262</v>
      </c>
      <c r="D180" s="833" t="s">
        <v>1815</v>
      </c>
      <c r="E180" s="833" t="s">
        <v>2263</v>
      </c>
      <c r="F180" s="850">
        <v>1</v>
      </c>
      <c r="G180" s="850">
        <v>154.36000000000001</v>
      </c>
      <c r="H180" s="838">
        <v>1</v>
      </c>
      <c r="I180" s="850"/>
      <c r="J180" s="850"/>
      <c r="K180" s="838">
        <v>0</v>
      </c>
      <c r="L180" s="850">
        <v>1</v>
      </c>
      <c r="M180" s="851">
        <v>154.36000000000001</v>
      </c>
    </row>
    <row r="181" spans="1:13" ht="14.45" customHeight="1" x14ac:dyDescent="0.2">
      <c r="A181" s="832" t="s">
        <v>1491</v>
      </c>
      <c r="B181" s="833" t="s">
        <v>1303</v>
      </c>
      <c r="C181" s="833" t="s">
        <v>1797</v>
      </c>
      <c r="D181" s="833" t="s">
        <v>1642</v>
      </c>
      <c r="E181" s="833" t="s">
        <v>1798</v>
      </c>
      <c r="F181" s="850">
        <v>2</v>
      </c>
      <c r="G181" s="850">
        <v>477.44</v>
      </c>
      <c r="H181" s="838">
        <v>1</v>
      </c>
      <c r="I181" s="850"/>
      <c r="J181" s="850"/>
      <c r="K181" s="838">
        <v>0</v>
      </c>
      <c r="L181" s="850">
        <v>2</v>
      </c>
      <c r="M181" s="851">
        <v>477.44</v>
      </c>
    </row>
    <row r="182" spans="1:13" ht="14.45" customHeight="1" x14ac:dyDescent="0.2">
      <c r="A182" s="832" t="s">
        <v>1491</v>
      </c>
      <c r="B182" s="833" t="s">
        <v>1303</v>
      </c>
      <c r="C182" s="833" t="s">
        <v>1953</v>
      </c>
      <c r="D182" s="833" t="s">
        <v>1305</v>
      </c>
      <c r="E182" s="833" t="s">
        <v>1643</v>
      </c>
      <c r="F182" s="850"/>
      <c r="G182" s="850"/>
      <c r="H182" s="838">
        <v>0</v>
      </c>
      <c r="I182" s="850">
        <v>2</v>
      </c>
      <c r="J182" s="850">
        <v>96.02</v>
      </c>
      <c r="K182" s="838">
        <v>1</v>
      </c>
      <c r="L182" s="850">
        <v>2</v>
      </c>
      <c r="M182" s="851">
        <v>96.02</v>
      </c>
    </row>
    <row r="183" spans="1:13" ht="14.45" customHeight="1" x14ac:dyDescent="0.2">
      <c r="A183" s="832" t="s">
        <v>1491</v>
      </c>
      <c r="B183" s="833" t="s">
        <v>1303</v>
      </c>
      <c r="C183" s="833" t="s">
        <v>2074</v>
      </c>
      <c r="D183" s="833" t="s">
        <v>1642</v>
      </c>
      <c r="E183" s="833" t="s">
        <v>1798</v>
      </c>
      <c r="F183" s="850">
        <v>1</v>
      </c>
      <c r="G183" s="850">
        <v>238.72</v>
      </c>
      <c r="H183" s="838">
        <v>1</v>
      </c>
      <c r="I183" s="850"/>
      <c r="J183" s="850"/>
      <c r="K183" s="838">
        <v>0</v>
      </c>
      <c r="L183" s="850">
        <v>1</v>
      </c>
      <c r="M183" s="851">
        <v>238.72</v>
      </c>
    </row>
    <row r="184" spans="1:13" ht="14.45" customHeight="1" x14ac:dyDescent="0.2">
      <c r="A184" s="832" t="s">
        <v>1491</v>
      </c>
      <c r="B184" s="833" t="s">
        <v>1323</v>
      </c>
      <c r="C184" s="833" t="s">
        <v>2069</v>
      </c>
      <c r="D184" s="833" t="s">
        <v>2070</v>
      </c>
      <c r="E184" s="833" t="s">
        <v>1326</v>
      </c>
      <c r="F184" s="850">
        <v>1</v>
      </c>
      <c r="G184" s="850">
        <v>119.7</v>
      </c>
      <c r="H184" s="838">
        <v>1</v>
      </c>
      <c r="I184" s="850"/>
      <c r="J184" s="850"/>
      <c r="K184" s="838">
        <v>0</v>
      </c>
      <c r="L184" s="850">
        <v>1</v>
      </c>
      <c r="M184" s="851">
        <v>119.7</v>
      </c>
    </row>
    <row r="185" spans="1:13" ht="14.45" customHeight="1" x14ac:dyDescent="0.2">
      <c r="A185" s="832" t="s">
        <v>1491</v>
      </c>
      <c r="B185" s="833" t="s">
        <v>1344</v>
      </c>
      <c r="C185" s="833" t="s">
        <v>1350</v>
      </c>
      <c r="D185" s="833" t="s">
        <v>1351</v>
      </c>
      <c r="E185" s="833" t="s">
        <v>1352</v>
      </c>
      <c r="F185" s="850"/>
      <c r="G185" s="850"/>
      <c r="H185" s="838">
        <v>0</v>
      </c>
      <c r="I185" s="850">
        <v>5</v>
      </c>
      <c r="J185" s="850">
        <v>16159.05</v>
      </c>
      <c r="K185" s="838">
        <v>1</v>
      </c>
      <c r="L185" s="850">
        <v>5</v>
      </c>
      <c r="M185" s="851">
        <v>16159.05</v>
      </c>
    </row>
    <row r="186" spans="1:13" ht="14.45" customHeight="1" x14ac:dyDescent="0.2">
      <c r="A186" s="832" t="s">
        <v>1491</v>
      </c>
      <c r="B186" s="833" t="s">
        <v>1369</v>
      </c>
      <c r="C186" s="833" t="s">
        <v>1372</v>
      </c>
      <c r="D186" s="833" t="s">
        <v>850</v>
      </c>
      <c r="E186" s="833" t="s">
        <v>852</v>
      </c>
      <c r="F186" s="850"/>
      <c r="G186" s="850"/>
      <c r="H186" s="838"/>
      <c r="I186" s="850">
        <v>7</v>
      </c>
      <c r="J186" s="850">
        <v>0</v>
      </c>
      <c r="K186" s="838"/>
      <c r="L186" s="850">
        <v>7</v>
      </c>
      <c r="M186" s="851">
        <v>0</v>
      </c>
    </row>
    <row r="187" spans="1:13" ht="14.45" customHeight="1" x14ac:dyDescent="0.2">
      <c r="A187" s="832" t="s">
        <v>1491</v>
      </c>
      <c r="B187" s="833" t="s">
        <v>1389</v>
      </c>
      <c r="C187" s="833" t="s">
        <v>1390</v>
      </c>
      <c r="D187" s="833" t="s">
        <v>1391</v>
      </c>
      <c r="E187" s="833" t="s">
        <v>1392</v>
      </c>
      <c r="F187" s="850"/>
      <c r="G187" s="850"/>
      <c r="H187" s="838">
        <v>0</v>
      </c>
      <c r="I187" s="850">
        <v>1</v>
      </c>
      <c r="J187" s="850">
        <v>11.71</v>
      </c>
      <c r="K187" s="838">
        <v>1</v>
      </c>
      <c r="L187" s="850">
        <v>1</v>
      </c>
      <c r="M187" s="851">
        <v>11.71</v>
      </c>
    </row>
    <row r="188" spans="1:13" ht="14.45" customHeight="1" x14ac:dyDescent="0.2">
      <c r="A188" s="832" t="s">
        <v>1491</v>
      </c>
      <c r="B188" s="833" t="s">
        <v>2336</v>
      </c>
      <c r="C188" s="833" t="s">
        <v>2112</v>
      </c>
      <c r="D188" s="833" t="s">
        <v>2113</v>
      </c>
      <c r="E188" s="833" t="s">
        <v>2114</v>
      </c>
      <c r="F188" s="850">
        <v>1</v>
      </c>
      <c r="G188" s="850">
        <v>0</v>
      </c>
      <c r="H188" s="838"/>
      <c r="I188" s="850"/>
      <c r="J188" s="850"/>
      <c r="K188" s="838"/>
      <c r="L188" s="850">
        <v>1</v>
      </c>
      <c r="M188" s="851">
        <v>0</v>
      </c>
    </row>
    <row r="189" spans="1:13" ht="14.45" customHeight="1" x14ac:dyDescent="0.2">
      <c r="A189" s="832" t="s">
        <v>1491</v>
      </c>
      <c r="B189" s="833" t="s">
        <v>1413</v>
      </c>
      <c r="C189" s="833" t="s">
        <v>1414</v>
      </c>
      <c r="D189" s="833" t="s">
        <v>1415</v>
      </c>
      <c r="E189" s="833" t="s">
        <v>1416</v>
      </c>
      <c r="F189" s="850"/>
      <c r="G189" s="850"/>
      <c r="H189" s="838">
        <v>0</v>
      </c>
      <c r="I189" s="850">
        <v>9</v>
      </c>
      <c r="J189" s="850">
        <v>1271.25</v>
      </c>
      <c r="K189" s="838">
        <v>1</v>
      </c>
      <c r="L189" s="850">
        <v>9</v>
      </c>
      <c r="M189" s="851">
        <v>1271.25</v>
      </c>
    </row>
    <row r="190" spans="1:13" ht="14.45" customHeight="1" x14ac:dyDescent="0.2">
      <c r="A190" s="832" t="s">
        <v>1491</v>
      </c>
      <c r="B190" s="833" t="s">
        <v>2331</v>
      </c>
      <c r="C190" s="833" t="s">
        <v>2075</v>
      </c>
      <c r="D190" s="833" t="s">
        <v>1646</v>
      </c>
      <c r="E190" s="833" t="s">
        <v>2076</v>
      </c>
      <c r="F190" s="850"/>
      <c r="G190" s="850"/>
      <c r="H190" s="838">
        <v>0</v>
      </c>
      <c r="I190" s="850">
        <v>1</v>
      </c>
      <c r="J190" s="850">
        <v>117.55</v>
      </c>
      <c r="K190" s="838">
        <v>1</v>
      </c>
      <c r="L190" s="850">
        <v>1</v>
      </c>
      <c r="M190" s="851">
        <v>117.55</v>
      </c>
    </row>
    <row r="191" spans="1:13" ht="14.45" customHeight="1" x14ac:dyDescent="0.2">
      <c r="A191" s="832" t="s">
        <v>1491</v>
      </c>
      <c r="B191" s="833" t="s">
        <v>1417</v>
      </c>
      <c r="C191" s="833" t="s">
        <v>1418</v>
      </c>
      <c r="D191" s="833" t="s">
        <v>1419</v>
      </c>
      <c r="E191" s="833" t="s">
        <v>1420</v>
      </c>
      <c r="F191" s="850"/>
      <c r="G191" s="850"/>
      <c r="H191" s="838">
        <v>0</v>
      </c>
      <c r="I191" s="850">
        <v>3</v>
      </c>
      <c r="J191" s="850">
        <v>176.31</v>
      </c>
      <c r="K191" s="838">
        <v>1</v>
      </c>
      <c r="L191" s="850">
        <v>3</v>
      </c>
      <c r="M191" s="851">
        <v>176.31</v>
      </c>
    </row>
    <row r="192" spans="1:13" ht="14.45" customHeight="1" x14ac:dyDescent="0.2">
      <c r="A192" s="832" t="s">
        <v>1491</v>
      </c>
      <c r="B192" s="833" t="s">
        <v>1417</v>
      </c>
      <c r="C192" s="833" t="s">
        <v>2077</v>
      </c>
      <c r="D192" s="833" t="s">
        <v>1419</v>
      </c>
      <c r="E192" s="833" t="s">
        <v>2078</v>
      </c>
      <c r="F192" s="850"/>
      <c r="G192" s="850"/>
      <c r="H192" s="838">
        <v>0</v>
      </c>
      <c r="I192" s="850">
        <v>1</v>
      </c>
      <c r="J192" s="850">
        <v>97.96</v>
      </c>
      <c r="K192" s="838">
        <v>1</v>
      </c>
      <c r="L192" s="850">
        <v>1</v>
      </c>
      <c r="M192" s="851">
        <v>97.96</v>
      </c>
    </row>
    <row r="193" spans="1:13" ht="14.45" customHeight="1" x14ac:dyDescent="0.2">
      <c r="A193" s="832" t="s">
        <v>1491</v>
      </c>
      <c r="B193" s="833" t="s">
        <v>1417</v>
      </c>
      <c r="C193" s="833" t="s">
        <v>2079</v>
      </c>
      <c r="D193" s="833" t="s">
        <v>2080</v>
      </c>
      <c r="E193" s="833" t="s">
        <v>1743</v>
      </c>
      <c r="F193" s="850">
        <v>1</v>
      </c>
      <c r="G193" s="850">
        <v>176.32</v>
      </c>
      <c r="H193" s="838">
        <v>1</v>
      </c>
      <c r="I193" s="850"/>
      <c r="J193" s="850"/>
      <c r="K193" s="838">
        <v>0</v>
      </c>
      <c r="L193" s="850">
        <v>1</v>
      </c>
      <c r="M193" s="851">
        <v>176.32</v>
      </c>
    </row>
    <row r="194" spans="1:13" ht="14.45" customHeight="1" x14ac:dyDescent="0.2">
      <c r="A194" s="832" t="s">
        <v>1491</v>
      </c>
      <c r="B194" s="833" t="s">
        <v>1417</v>
      </c>
      <c r="C194" s="833" t="s">
        <v>2259</v>
      </c>
      <c r="D194" s="833" t="s">
        <v>2260</v>
      </c>
      <c r="E194" s="833" t="s">
        <v>2261</v>
      </c>
      <c r="F194" s="850">
        <v>1</v>
      </c>
      <c r="G194" s="850">
        <v>97.96</v>
      </c>
      <c r="H194" s="838">
        <v>1</v>
      </c>
      <c r="I194" s="850"/>
      <c r="J194" s="850"/>
      <c r="K194" s="838">
        <v>0</v>
      </c>
      <c r="L194" s="850">
        <v>1</v>
      </c>
      <c r="M194" s="851">
        <v>97.96</v>
      </c>
    </row>
    <row r="195" spans="1:13" ht="14.45" customHeight="1" x14ac:dyDescent="0.2">
      <c r="A195" s="832" t="s">
        <v>1491</v>
      </c>
      <c r="B195" s="833" t="s">
        <v>2337</v>
      </c>
      <c r="C195" s="833" t="s">
        <v>2132</v>
      </c>
      <c r="D195" s="833" t="s">
        <v>1729</v>
      </c>
      <c r="E195" s="833" t="s">
        <v>2133</v>
      </c>
      <c r="F195" s="850">
        <v>1</v>
      </c>
      <c r="G195" s="850">
        <v>50.32</v>
      </c>
      <c r="H195" s="838">
        <v>1</v>
      </c>
      <c r="I195" s="850"/>
      <c r="J195" s="850"/>
      <c r="K195" s="838">
        <v>0</v>
      </c>
      <c r="L195" s="850">
        <v>1</v>
      </c>
      <c r="M195" s="851">
        <v>50.32</v>
      </c>
    </row>
    <row r="196" spans="1:13" ht="14.45" customHeight="1" x14ac:dyDescent="0.2">
      <c r="A196" s="832" t="s">
        <v>1492</v>
      </c>
      <c r="B196" s="833" t="s">
        <v>1297</v>
      </c>
      <c r="C196" s="833" t="s">
        <v>1298</v>
      </c>
      <c r="D196" s="833" t="s">
        <v>1016</v>
      </c>
      <c r="E196" s="833" t="s">
        <v>1299</v>
      </c>
      <c r="F196" s="850"/>
      <c r="G196" s="850"/>
      <c r="H196" s="838">
        <v>0</v>
      </c>
      <c r="I196" s="850">
        <v>35</v>
      </c>
      <c r="J196" s="850">
        <v>5402.6000000000013</v>
      </c>
      <c r="K196" s="838">
        <v>1</v>
      </c>
      <c r="L196" s="850">
        <v>35</v>
      </c>
      <c r="M196" s="851">
        <v>5402.6000000000013</v>
      </c>
    </row>
    <row r="197" spans="1:13" ht="14.45" customHeight="1" x14ac:dyDescent="0.2">
      <c r="A197" s="832" t="s">
        <v>1492</v>
      </c>
      <c r="B197" s="833" t="s">
        <v>1369</v>
      </c>
      <c r="C197" s="833" t="s">
        <v>1372</v>
      </c>
      <c r="D197" s="833" t="s">
        <v>850</v>
      </c>
      <c r="E197" s="833" t="s">
        <v>852</v>
      </c>
      <c r="F197" s="850"/>
      <c r="G197" s="850"/>
      <c r="H197" s="838"/>
      <c r="I197" s="850">
        <v>1</v>
      </c>
      <c r="J197" s="850">
        <v>0</v>
      </c>
      <c r="K197" s="838"/>
      <c r="L197" s="850">
        <v>1</v>
      </c>
      <c r="M197" s="851">
        <v>0</v>
      </c>
    </row>
    <row r="198" spans="1:13" ht="14.45" customHeight="1" x14ac:dyDescent="0.2">
      <c r="A198" s="832" t="s">
        <v>1493</v>
      </c>
      <c r="B198" s="833" t="s">
        <v>1297</v>
      </c>
      <c r="C198" s="833" t="s">
        <v>1298</v>
      </c>
      <c r="D198" s="833" t="s">
        <v>1016</v>
      </c>
      <c r="E198" s="833" t="s">
        <v>1299</v>
      </c>
      <c r="F198" s="850"/>
      <c r="G198" s="850"/>
      <c r="H198" s="838">
        <v>0</v>
      </c>
      <c r="I198" s="850">
        <v>61</v>
      </c>
      <c r="J198" s="850">
        <v>9415.9600000000028</v>
      </c>
      <c r="K198" s="838">
        <v>1</v>
      </c>
      <c r="L198" s="850">
        <v>61</v>
      </c>
      <c r="M198" s="851">
        <v>9415.9600000000028</v>
      </c>
    </row>
    <row r="199" spans="1:13" ht="14.45" customHeight="1" x14ac:dyDescent="0.2">
      <c r="A199" s="832" t="s">
        <v>1493</v>
      </c>
      <c r="B199" s="833" t="s">
        <v>1297</v>
      </c>
      <c r="C199" s="833" t="s">
        <v>1796</v>
      </c>
      <c r="D199" s="833" t="s">
        <v>1016</v>
      </c>
      <c r="E199" s="833" t="s">
        <v>1299</v>
      </c>
      <c r="F199" s="850">
        <v>1</v>
      </c>
      <c r="G199" s="850">
        <v>154.36000000000001</v>
      </c>
      <c r="H199" s="838">
        <v>1</v>
      </c>
      <c r="I199" s="850"/>
      <c r="J199" s="850"/>
      <c r="K199" s="838">
        <v>0</v>
      </c>
      <c r="L199" s="850">
        <v>1</v>
      </c>
      <c r="M199" s="851">
        <v>154.36000000000001</v>
      </c>
    </row>
    <row r="200" spans="1:13" ht="14.45" customHeight="1" x14ac:dyDescent="0.2">
      <c r="A200" s="832" t="s">
        <v>1493</v>
      </c>
      <c r="B200" s="833" t="s">
        <v>1297</v>
      </c>
      <c r="C200" s="833" t="s">
        <v>1531</v>
      </c>
      <c r="D200" s="833" t="s">
        <v>1016</v>
      </c>
      <c r="E200" s="833" t="s">
        <v>1299</v>
      </c>
      <c r="F200" s="850">
        <v>1</v>
      </c>
      <c r="G200" s="850">
        <v>154.36000000000001</v>
      </c>
      <c r="H200" s="838">
        <v>1</v>
      </c>
      <c r="I200" s="850"/>
      <c r="J200" s="850"/>
      <c r="K200" s="838">
        <v>0</v>
      </c>
      <c r="L200" s="850">
        <v>1</v>
      </c>
      <c r="M200" s="851">
        <v>154.36000000000001</v>
      </c>
    </row>
    <row r="201" spans="1:13" ht="14.45" customHeight="1" x14ac:dyDescent="0.2">
      <c r="A201" s="832" t="s">
        <v>1493</v>
      </c>
      <c r="B201" s="833" t="s">
        <v>1303</v>
      </c>
      <c r="C201" s="833" t="s">
        <v>1892</v>
      </c>
      <c r="D201" s="833" t="s">
        <v>1636</v>
      </c>
      <c r="E201" s="833"/>
      <c r="F201" s="850">
        <v>2</v>
      </c>
      <c r="G201" s="850">
        <v>477.44</v>
      </c>
      <c r="H201" s="838">
        <v>1</v>
      </c>
      <c r="I201" s="850"/>
      <c r="J201" s="850"/>
      <c r="K201" s="838">
        <v>0</v>
      </c>
      <c r="L201" s="850">
        <v>2</v>
      </c>
      <c r="M201" s="851">
        <v>477.44</v>
      </c>
    </row>
    <row r="202" spans="1:13" ht="14.45" customHeight="1" x14ac:dyDescent="0.2">
      <c r="A202" s="832" t="s">
        <v>1494</v>
      </c>
      <c r="B202" s="833" t="s">
        <v>1297</v>
      </c>
      <c r="C202" s="833" t="s">
        <v>1298</v>
      </c>
      <c r="D202" s="833" t="s">
        <v>1016</v>
      </c>
      <c r="E202" s="833" t="s">
        <v>1299</v>
      </c>
      <c r="F202" s="850"/>
      <c r="G202" s="850"/>
      <c r="H202" s="838">
        <v>0</v>
      </c>
      <c r="I202" s="850">
        <v>40</v>
      </c>
      <c r="J202" s="850">
        <v>6174.4000000000015</v>
      </c>
      <c r="K202" s="838">
        <v>1</v>
      </c>
      <c r="L202" s="850">
        <v>40</v>
      </c>
      <c r="M202" s="851">
        <v>6174.4000000000015</v>
      </c>
    </row>
    <row r="203" spans="1:13" ht="14.45" customHeight="1" x14ac:dyDescent="0.2">
      <c r="A203" s="832" t="s">
        <v>1495</v>
      </c>
      <c r="B203" s="833" t="s">
        <v>1212</v>
      </c>
      <c r="C203" s="833" t="s">
        <v>1215</v>
      </c>
      <c r="D203" s="833" t="s">
        <v>1216</v>
      </c>
      <c r="E203" s="833" t="s">
        <v>1217</v>
      </c>
      <c r="F203" s="850"/>
      <c r="G203" s="850"/>
      <c r="H203" s="838">
        <v>0</v>
      </c>
      <c r="I203" s="850">
        <v>1</v>
      </c>
      <c r="J203" s="850">
        <v>16.12</v>
      </c>
      <c r="K203" s="838">
        <v>1</v>
      </c>
      <c r="L203" s="850">
        <v>1</v>
      </c>
      <c r="M203" s="851">
        <v>16.12</v>
      </c>
    </row>
    <row r="204" spans="1:13" ht="14.45" customHeight="1" x14ac:dyDescent="0.2">
      <c r="A204" s="832" t="s">
        <v>1495</v>
      </c>
      <c r="B204" s="833" t="s">
        <v>1297</v>
      </c>
      <c r="C204" s="833" t="s">
        <v>1298</v>
      </c>
      <c r="D204" s="833" t="s">
        <v>1016</v>
      </c>
      <c r="E204" s="833" t="s">
        <v>1299</v>
      </c>
      <c r="F204" s="850"/>
      <c r="G204" s="850"/>
      <c r="H204" s="838">
        <v>0</v>
      </c>
      <c r="I204" s="850">
        <v>35</v>
      </c>
      <c r="J204" s="850">
        <v>5402.6</v>
      </c>
      <c r="K204" s="838">
        <v>1</v>
      </c>
      <c r="L204" s="850">
        <v>35</v>
      </c>
      <c r="M204" s="851">
        <v>5402.6</v>
      </c>
    </row>
    <row r="205" spans="1:13" ht="14.45" customHeight="1" x14ac:dyDescent="0.2">
      <c r="A205" s="832" t="s">
        <v>1495</v>
      </c>
      <c r="B205" s="833" t="s">
        <v>1297</v>
      </c>
      <c r="C205" s="833" t="s">
        <v>1442</v>
      </c>
      <c r="D205" s="833" t="s">
        <v>1443</v>
      </c>
      <c r="E205" s="833" t="s">
        <v>1444</v>
      </c>
      <c r="F205" s="850"/>
      <c r="G205" s="850"/>
      <c r="H205" s="838">
        <v>0</v>
      </c>
      <c r="I205" s="850">
        <v>1</v>
      </c>
      <c r="J205" s="850">
        <v>149.52000000000001</v>
      </c>
      <c r="K205" s="838">
        <v>1</v>
      </c>
      <c r="L205" s="850">
        <v>1</v>
      </c>
      <c r="M205" s="851">
        <v>149.52000000000001</v>
      </c>
    </row>
    <row r="206" spans="1:13" ht="14.45" customHeight="1" x14ac:dyDescent="0.2">
      <c r="A206" s="832" t="s">
        <v>1495</v>
      </c>
      <c r="B206" s="833" t="s">
        <v>1297</v>
      </c>
      <c r="C206" s="833" t="s">
        <v>1796</v>
      </c>
      <c r="D206" s="833" t="s">
        <v>1016</v>
      </c>
      <c r="E206" s="833" t="s">
        <v>1299</v>
      </c>
      <c r="F206" s="850">
        <v>1</v>
      </c>
      <c r="G206" s="850">
        <v>154.36000000000001</v>
      </c>
      <c r="H206" s="838">
        <v>1</v>
      </c>
      <c r="I206" s="850"/>
      <c r="J206" s="850"/>
      <c r="K206" s="838">
        <v>0</v>
      </c>
      <c r="L206" s="850">
        <v>1</v>
      </c>
      <c r="M206" s="851">
        <v>154.36000000000001</v>
      </c>
    </row>
    <row r="207" spans="1:13" ht="14.45" customHeight="1" x14ac:dyDescent="0.2">
      <c r="A207" s="832" t="s">
        <v>1495</v>
      </c>
      <c r="B207" s="833" t="s">
        <v>1297</v>
      </c>
      <c r="C207" s="833" t="s">
        <v>1531</v>
      </c>
      <c r="D207" s="833" t="s">
        <v>1016</v>
      </c>
      <c r="E207" s="833" t="s">
        <v>1299</v>
      </c>
      <c r="F207" s="850">
        <v>2</v>
      </c>
      <c r="G207" s="850">
        <v>308.72000000000003</v>
      </c>
      <c r="H207" s="838">
        <v>1</v>
      </c>
      <c r="I207" s="850"/>
      <c r="J207" s="850"/>
      <c r="K207" s="838">
        <v>0</v>
      </c>
      <c r="L207" s="850">
        <v>2</v>
      </c>
      <c r="M207" s="851">
        <v>308.72000000000003</v>
      </c>
    </row>
    <row r="208" spans="1:13" ht="14.45" customHeight="1" x14ac:dyDescent="0.2">
      <c r="A208" s="832" t="s">
        <v>1495</v>
      </c>
      <c r="B208" s="833" t="s">
        <v>1297</v>
      </c>
      <c r="C208" s="833" t="s">
        <v>1929</v>
      </c>
      <c r="D208" s="833" t="s">
        <v>1930</v>
      </c>
      <c r="E208" s="833" t="s">
        <v>1299</v>
      </c>
      <c r="F208" s="850">
        <v>1</v>
      </c>
      <c r="G208" s="850">
        <v>154.36000000000001</v>
      </c>
      <c r="H208" s="838">
        <v>1</v>
      </c>
      <c r="I208" s="850"/>
      <c r="J208" s="850"/>
      <c r="K208" s="838">
        <v>0</v>
      </c>
      <c r="L208" s="850">
        <v>1</v>
      </c>
      <c r="M208" s="851">
        <v>154.36000000000001</v>
      </c>
    </row>
    <row r="209" spans="1:13" ht="14.45" customHeight="1" x14ac:dyDescent="0.2">
      <c r="A209" s="832" t="s">
        <v>1495</v>
      </c>
      <c r="B209" s="833" t="s">
        <v>1303</v>
      </c>
      <c r="C209" s="833" t="s">
        <v>1797</v>
      </c>
      <c r="D209" s="833" t="s">
        <v>1642</v>
      </c>
      <c r="E209" s="833" t="s">
        <v>1798</v>
      </c>
      <c r="F209" s="850">
        <v>5</v>
      </c>
      <c r="G209" s="850">
        <v>776.52</v>
      </c>
      <c r="H209" s="838">
        <v>1</v>
      </c>
      <c r="I209" s="850"/>
      <c r="J209" s="850"/>
      <c r="K209" s="838">
        <v>0</v>
      </c>
      <c r="L209" s="850">
        <v>5</v>
      </c>
      <c r="M209" s="851">
        <v>776.52</v>
      </c>
    </row>
    <row r="210" spans="1:13" ht="14.45" customHeight="1" x14ac:dyDescent="0.2">
      <c r="A210" s="832" t="s">
        <v>1495</v>
      </c>
      <c r="B210" s="833" t="s">
        <v>1303</v>
      </c>
      <c r="C210" s="833" t="s">
        <v>1304</v>
      </c>
      <c r="D210" s="833" t="s">
        <v>1305</v>
      </c>
      <c r="E210" s="833" t="s">
        <v>659</v>
      </c>
      <c r="F210" s="850"/>
      <c r="G210" s="850"/>
      <c r="H210" s="838">
        <v>0</v>
      </c>
      <c r="I210" s="850">
        <v>1</v>
      </c>
      <c r="J210" s="850">
        <v>96.04</v>
      </c>
      <c r="K210" s="838">
        <v>1</v>
      </c>
      <c r="L210" s="850">
        <v>1</v>
      </c>
      <c r="M210" s="851">
        <v>96.04</v>
      </c>
    </row>
    <row r="211" spans="1:13" ht="14.45" customHeight="1" x14ac:dyDescent="0.2">
      <c r="A211" s="832" t="s">
        <v>1495</v>
      </c>
      <c r="B211" s="833" t="s">
        <v>1344</v>
      </c>
      <c r="C211" s="833" t="s">
        <v>1918</v>
      </c>
      <c r="D211" s="833" t="s">
        <v>1750</v>
      </c>
      <c r="E211" s="833" t="s">
        <v>1919</v>
      </c>
      <c r="F211" s="850">
        <v>2</v>
      </c>
      <c r="G211" s="850">
        <v>423.22</v>
      </c>
      <c r="H211" s="838">
        <v>1</v>
      </c>
      <c r="I211" s="850"/>
      <c r="J211" s="850"/>
      <c r="K211" s="838">
        <v>0</v>
      </c>
      <c r="L211" s="850">
        <v>2</v>
      </c>
      <c r="M211" s="851">
        <v>423.22</v>
      </c>
    </row>
    <row r="212" spans="1:13" ht="14.45" customHeight="1" x14ac:dyDescent="0.2">
      <c r="A212" s="832" t="s">
        <v>1495</v>
      </c>
      <c r="B212" s="833" t="s">
        <v>1344</v>
      </c>
      <c r="C212" s="833" t="s">
        <v>1920</v>
      </c>
      <c r="D212" s="833" t="s">
        <v>1921</v>
      </c>
      <c r="E212" s="833" t="s">
        <v>1922</v>
      </c>
      <c r="F212" s="850">
        <v>1</v>
      </c>
      <c r="G212" s="850">
        <v>846.47</v>
      </c>
      <c r="H212" s="838">
        <v>1</v>
      </c>
      <c r="I212" s="850"/>
      <c r="J212" s="850"/>
      <c r="K212" s="838">
        <v>0</v>
      </c>
      <c r="L212" s="850">
        <v>1</v>
      </c>
      <c r="M212" s="851">
        <v>846.47</v>
      </c>
    </row>
    <row r="213" spans="1:13" ht="14.45" customHeight="1" x14ac:dyDescent="0.2">
      <c r="A213" s="832" t="s">
        <v>1495</v>
      </c>
      <c r="B213" s="833" t="s">
        <v>1369</v>
      </c>
      <c r="C213" s="833" t="s">
        <v>1372</v>
      </c>
      <c r="D213" s="833" t="s">
        <v>850</v>
      </c>
      <c r="E213" s="833" t="s">
        <v>852</v>
      </c>
      <c r="F213" s="850"/>
      <c r="G213" s="850"/>
      <c r="H213" s="838"/>
      <c r="I213" s="850">
        <v>1</v>
      </c>
      <c r="J213" s="850">
        <v>0</v>
      </c>
      <c r="K213" s="838"/>
      <c r="L213" s="850">
        <v>1</v>
      </c>
      <c r="M213" s="851">
        <v>0</v>
      </c>
    </row>
    <row r="214" spans="1:13" ht="14.45" customHeight="1" x14ac:dyDescent="0.2">
      <c r="A214" s="832" t="s">
        <v>1495</v>
      </c>
      <c r="B214" s="833" t="s">
        <v>1389</v>
      </c>
      <c r="C214" s="833" t="s">
        <v>1533</v>
      </c>
      <c r="D214" s="833" t="s">
        <v>1391</v>
      </c>
      <c r="E214" s="833" t="s">
        <v>1534</v>
      </c>
      <c r="F214" s="850"/>
      <c r="G214" s="850"/>
      <c r="H214" s="838">
        <v>0</v>
      </c>
      <c r="I214" s="850">
        <v>1</v>
      </c>
      <c r="J214" s="850">
        <v>9.4</v>
      </c>
      <c r="K214" s="838">
        <v>1</v>
      </c>
      <c r="L214" s="850">
        <v>1</v>
      </c>
      <c r="M214" s="851">
        <v>9.4</v>
      </c>
    </row>
    <row r="215" spans="1:13" ht="14.45" customHeight="1" x14ac:dyDescent="0.2">
      <c r="A215" s="832" t="s">
        <v>1495</v>
      </c>
      <c r="B215" s="833" t="s">
        <v>1389</v>
      </c>
      <c r="C215" s="833" t="s">
        <v>1390</v>
      </c>
      <c r="D215" s="833" t="s">
        <v>1391</v>
      </c>
      <c r="E215" s="833" t="s">
        <v>1392</v>
      </c>
      <c r="F215" s="850"/>
      <c r="G215" s="850"/>
      <c r="H215" s="838">
        <v>0</v>
      </c>
      <c r="I215" s="850">
        <v>3</v>
      </c>
      <c r="J215" s="850">
        <v>14.100000000000001</v>
      </c>
      <c r="K215" s="838">
        <v>1</v>
      </c>
      <c r="L215" s="850">
        <v>3</v>
      </c>
      <c r="M215" s="851">
        <v>14.100000000000001</v>
      </c>
    </row>
    <row r="216" spans="1:13" ht="14.45" customHeight="1" x14ac:dyDescent="0.2">
      <c r="A216" s="832" t="s">
        <v>1495</v>
      </c>
      <c r="B216" s="833" t="s">
        <v>1413</v>
      </c>
      <c r="C216" s="833" t="s">
        <v>1414</v>
      </c>
      <c r="D216" s="833" t="s">
        <v>1415</v>
      </c>
      <c r="E216" s="833" t="s">
        <v>1416</v>
      </c>
      <c r="F216" s="850"/>
      <c r="G216" s="850"/>
      <c r="H216" s="838">
        <v>0</v>
      </c>
      <c r="I216" s="850">
        <v>1</v>
      </c>
      <c r="J216" s="850">
        <v>141.25</v>
      </c>
      <c r="K216" s="838">
        <v>1</v>
      </c>
      <c r="L216" s="850">
        <v>1</v>
      </c>
      <c r="M216" s="851">
        <v>141.25</v>
      </c>
    </row>
    <row r="217" spans="1:13" ht="14.45" customHeight="1" x14ac:dyDescent="0.2">
      <c r="A217" s="832" t="s">
        <v>1495</v>
      </c>
      <c r="B217" s="833" t="s">
        <v>1353</v>
      </c>
      <c r="C217" s="833" t="s">
        <v>1926</v>
      </c>
      <c r="D217" s="833" t="s">
        <v>1927</v>
      </c>
      <c r="E217" s="833" t="s">
        <v>1928</v>
      </c>
      <c r="F217" s="850">
        <v>2</v>
      </c>
      <c r="G217" s="850">
        <v>20505.5</v>
      </c>
      <c r="H217" s="838">
        <v>1</v>
      </c>
      <c r="I217" s="850"/>
      <c r="J217" s="850"/>
      <c r="K217" s="838">
        <v>0</v>
      </c>
      <c r="L217" s="850">
        <v>2</v>
      </c>
      <c r="M217" s="851">
        <v>20505.5</v>
      </c>
    </row>
    <row r="218" spans="1:13" ht="14.45" customHeight="1" x14ac:dyDescent="0.2">
      <c r="A218" s="832" t="s">
        <v>1496</v>
      </c>
      <c r="B218" s="833" t="s">
        <v>1297</v>
      </c>
      <c r="C218" s="833" t="s">
        <v>1298</v>
      </c>
      <c r="D218" s="833" t="s">
        <v>1016</v>
      </c>
      <c r="E218" s="833" t="s">
        <v>1299</v>
      </c>
      <c r="F218" s="850"/>
      <c r="G218" s="850"/>
      <c r="H218" s="838">
        <v>0</v>
      </c>
      <c r="I218" s="850">
        <v>27</v>
      </c>
      <c r="J218" s="850">
        <v>4167.72</v>
      </c>
      <c r="K218" s="838">
        <v>1</v>
      </c>
      <c r="L218" s="850">
        <v>27</v>
      </c>
      <c r="M218" s="851">
        <v>4167.72</v>
      </c>
    </row>
    <row r="219" spans="1:13" ht="14.45" customHeight="1" x14ac:dyDescent="0.2">
      <c r="A219" s="832" t="s">
        <v>1496</v>
      </c>
      <c r="B219" s="833" t="s">
        <v>1303</v>
      </c>
      <c r="C219" s="833" t="s">
        <v>1304</v>
      </c>
      <c r="D219" s="833" t="s">
        <v>1305</v>
      </c>
      <c r="E219" s="833" t="s">
        <v>659</v>
      </c>
      <c r="F219" s="850"/>
      <c r="G219" s="850"/>
      <c r="H219" s="838">
        <v>0</v>
      </c>
      <c r="I219" s="850">
        <v>1</v>
      </c>
      <c r="J219" s="850">
        <v>96.04</v>
      </c>
      <c r="K219" s="838">
        <v>1</v>
      </c>
      <c r="L219" s="850">
        <v>1</v>
      </c>
      <c r="M219" s="851">
        <v>96.04</v>
      </c>
    </row>
    <row r="220" spans="1:13" ht="14.45" customHeight="1" x14ac:dyDescent="0.2">
      <c r="A220" s="832" t="s">
        <v>1497</v>
      </c>
      <c r="B220" s="833" t="s">
        <v>1297</v>
      </c>
      <c r="C220" s="833" t="s">
        <v>1298</v>
      </c>
      <c r="D220" s="833" t="s">
        <v>1016</v>
      </c>
      <c r="E220" s="833" t="s">
        <v>1299</v>
      </c>
      <c r="F220" s="850"/>
      <c r="G220" s="850"/>
      <c r="H220" s="838">
        <v>0</v>
      </c>
      <c r="I220" s="850">
        <v>8</v>
      </c>
      <c r="J220" s="850">
        <v>1234.8800000000001</v>
      </c>
      <c r="K220" s="838">
        <v>1</v>
      </c>
      <c r="L220" s="850">
        <v>8</v>
      </c>
      <c r="M220" s="851">
        <v>1234.8800000000001</v>
      </c>
    </row>
    <row r="221" spans="1:13" ht="14.45" customHeight="1" x14ac:dyDescent="0.2">
      <c r="A221" s="832" t="s">
        <v>1498</v>
      </c>
      <c r="B221" s="833" t="s">
        <v>1297</v>
      </c>
      <c r="C221" s="833" t="s">
        <v>1298</v>
      </c>
      <c r="D221" s="833" t="s">
        <v>1016</v>
      </c>
      <c r="E221" s="833" t="s">
        <v>1299</v>
      </c>
      <c r="F221" s="850"/>
      <c r="G221" s="850"/>
      <c r="H221" s="838">
        <v>0</v>
      </c>
      <c r="I221" s="850">
        <v>13</v>
      </c>
      <c r="J221" s="850">
        <v>2006.68</v>
      </c>
      <c r="K221" s="838">
        <v>1</v>
      </c>
      <c r="L221" s="850">
        <v>13</v>
      </c>
      <c r="M221" s="851">
        <v>2006.68</v>
      </c>
    </row>
    <row r="222" spans="1:13" ht="14.45" customHeight="1" x14ac:dyDescent="0.2">
      <c r="A222" s="832" t="s">
        <v>1498</v>
      </c>
      <c r="B222" s="833" t="s">
        <v>1323</v>
      </c>
      <c r="C222" s="833" t="s">
        <v>1324</v>
      </c>
      <c r="D222" s="833" t="s">
        <v>1325</v>
      </c>
      <c r="E222" s="833" t="s">
        <v>1326</v>
      </c>
      <c r="F222" s="850"/>
      <c r="G222" s="850"/>
      <c r="H222" s="838">
        <v>0</v>
      </c>
      <c r="I222" s="850">
        <v>1</v>
      </c>
      <c r="J222" s="850">
        <v>119.7</v>
      </c>
      <c r="K222" s="838">
        <v>1</v>
      </c>
      <c r="L222" s="850">
        <v>1</v>
      </c>
      <c r="M222" s="851">
        <v>119.7</v>
      </c>
    </row>
    <row r="223" spans="1:13" ht="14.45" customHeight="1" x14ac:dyDescent="0.2">
      <c r="A223" s="832" t="s">
        <v>1499</v>
      </c>
      <c r="B223" s="833" t="s">
        <v>2324</v>
      </c>
      <c r="C223" s="833" t="s">
        <v>2177</v>
      </c>
      <c r="D223" s="833" t="s">
        <v>746</v>
      </c>
      <c r="E223" s="833" t="s">
        <v>2178</v>
      </c>
      <c r="F223" s="850">
        <v>2</v>
      </c>
      <c r="G223" s="850">
        <v>207.34</v>
      </c>
      <c r="H223" s="838">
        <v>1</v>
      </c>
      <c r="I223" s="850"/>
      <c r="J223" s="850"/>
      <c r="K223" s="838">
        <v>0</v>
      </c>
      <c r="L223" s="850">
        <v>2</v>
      </c>
      <c r="M223" s="851">
        <v>207.34</v>
      </c>
    </row>
    <row r="224" spans="1:13" ht="14.45" customHeight="1" x14ac:dyDescent="0.2">
      <c r="A224" s="832" t="s">
        <v>1499</v>
      </c>
      <c r="B224" s="833" t="s">
        <v>2338</v>
      </c>
      <c r="C224" s="833" t="s">
        <v>2202</v>
      </c>
      <c r="D224" s="833" t="s">
        <v>2203</v>
      </c>
      <c r="E224" s="833" t="s">
        <v>2204</v>
      </c>
      <c r="F224" s="850"/>
      <c r="G224" s="850"/>
      <c r="H224" s="838">
        <v>0</v>
      </c>
      <c r="I224" s="850">
        <v>1</v>
      </c>
      <c r="J224" s="850">
        <v>16.12</v>
      </c>
      <c r="K224" s="838">
        <v>1</v>
      </c>
      <c r="L224" s="850">
        <v>1</v>
      </c>
      <c r="M224" s="851">
        <v>16.12</v>
      </c>
    </row>
    <row r="225" spans="1:13" ht="14.45" customHeight="1" x14ac:dyDescent="0.2">
      <c r="A225" s="832" t="s">
        <v>1499</v>
      </c>
      <c r="B225" s="833" t="s">
        <v>1255</v>
      </c>
      <c r="C225" s="833" t="s">
        <v>2207</v>
      </c>
      <c r="D225" s="833" t="s">
        <v>752</v>
      </c>
      <c r="E225" s="833" t="s">
        <v>2208</v>
      </c>
      <c r="F225" s="850"/>
      <c r="G225" s="850"/>
      <c r="H225" s="838"/>
      <c r="I225" s="850">
        <v>1</v>
      </c>
      <c r="J225" s="850">
        <v>0</v>
      </c>
      <c r="K225" s="838"/>
      <c r="L225" s="850">
        <v>1</v>
      </c>
      <c r="M225" s="851">
        <v>0</v>
      </c>
    </row>
    <row r="226" spans="1:13" ht="14.45" customHeight="1" x14ac:dyDescent="0.2">
      <c r="A226" s="832" t="s">
        <v>1499</v>
      </c>
      <c r="B226" s="833" t="s">
        <v>1297</v>
      </c>
      <c r="C226" s="833" t="s">
        <v>1298</v>
      </c>
      <c r="D226" s="833" t="s">
        <v>1016</v>
      </c>
      <c r="E226" s="833" t="s">
        <v>1299</v>
      </c>
      <c r="F226" s="850"/>
      <c r="G226" s="850"/>
      <c r="H226" s="838">
        <v>0</v>
      </c>
      <c r="I226" s="850">
        <v>142</v>
      </c>
      <c r="J226" s="850">
        <v>21919.120000000006</v>
      </c>
      <c r="K226" s="838">
        <v>1</v>
      </c>
      <c r="L226" s="850">
        <v>142</v>
      </c>
      <c r="M226" s="851">
        <v>21919.120000000006</v>
      </c>
    </row>
    <row r="227" spans="1:13" ht="14.45" customHeight="1" x14ac:dyDescent="0.2">
      <c r="A227" s="832" t="s">
        <v>1499</v>
      </c>
      <c r="B227" s="833" t="s">
        <v>1297</v>
      </c>
      <c r="C227" s="833" t="s">
        <v>1442</v>
      </c>
      <c r="D227" s="833" t="s">
        <v>1443</v>
      </c>
      <c r="E227" s="833" t="s">
        <v>1444</v>
      </c>
      <c r="F227" s="850"/>
      <c r="G227" s="850"/>
      <c r="H227" s="838">
        <v>0</v>
      </c>
      <c r="I227" s="850">
        <v>10</v>
      </c>
      <c r="J227" s="850">
        <v>1495.2000000000003</v>
      </c>
      <c r="K227" s="838">
        <v>1</v>
      </c>
      <c r="L227" s="850">
        <v>10</v>
      </c>
      <c r="M227" s="851">
        <v>1495.2000000000003</v>
      </c>
    </row>
    <row r="228" spans="1:13" ht="14.45" customHeight="1" x14ac:dyDescent="0.2">
      <c r="A228" s="832" t="s">
        <v>1499</v>
      </c>
      <c r="B228" s="833" t="s">
        <v>1297</v>
      </c>
      <c r="C228" s="833" t="s">
        <v>1794</v>
      </c>
      <c r="D228" s="833" t="s">
        <v>1150</v>
      </c>
      <c r="E228" s="833" t="s">
        <v>1795</v>
      </c>
      <c r="F228" s="850"/>
      <c r="G228" s="850"/>
      <c r="H228" s="838">
        <v>0</v>
      </c>
      <c r="I228" s="850">
        <v>1</v>
      </c>
      <c r="J228" s="850">
        <v>80.28</v>
      </c>
      <c r="K228" s="838">
        <v>1</v>
      </c>
      <c r="L228" s="850">
        <v>1</v>
      </c>
      <c r="M228" s="851">
        <v>80.28</v>
      </c>
    </row>
    <row r="229" spans="1:13" ht="14.45" customHeight="1" x14ac:dyDescent="0.2">
      <c r="A229" s="832" t="s">
        <v>1499</v>
      </c>
      <c r="B229" s="833" t="s">
        <v>1297</v>
      </c>
      <c r="C229" s="833" t="s">
        <v>1531</v>
      </c>
      <c r="D229" s="833" t="s">
        <v>1016</v>
      </c>
      <c r="E229" s="833" t="s">
        <v>1299</v>
      </c>
      <c r="F229" s="850">
        <v>1</v>
      </c>
      <c r="G229" s="850">
        <v>154.36000000000001</v>
      </c>
      <c r="H229" s="838">
        <v>1</v>
      </c>
      <c r="I229" s="850"/>
      <c r="J229" s="850"/>
      <c r="K229" s="838">
        <v>0</v>
      </c>
      <c r="L229" s="850">
        <v>1</v>
      </c>
      <c r="M229" s="851">
        <v>154.36000000000001</v>
      </c>
    </row>
    <row r="230" spans="1:13" ht="14.45" customHeight="1" x14ac:dyDescent="0.2">
      <c r="A230" s="832" t="s">
        <v>1499</v>
      </c>
      <c r="B230" s="833" t="s">
        <v>1303</v>
      </c>
      <c r="C230" s="833" t="s">
        <v>1304</v>
      </c>
      <c r="D230" s="833" t="s">
        <v>1305</v>
      </c>
      <c r="E230" s="833" t="s">
        <v>659</v>
      </c>
      <c r="F230" s="850"/>
      <c r="G230" s="850"/>
      <c r="H230" s="838">
        <v>0</v>
      </c>
      <c r="I230" s="850">
        <v>2</v>
      </c>
      <c r="J230" s="850">
        <v>341.04</v>
      </c>
      <c r="K230" s="838">
        <v>1</v>
      </c>
      <c r="L230" s="850">
        <v>2</v>
      </c>
      <c r="M230" s="851">
        <v>341.04</v>
      </c>
    </row>
    <row r="231" spans="1:13" ht="14.45" customHeight="1" x14ac:dyDescent="0.2">
      <c r="A231" s="832" t="s">
        <v>1499</v>
      </c>
      <c r="B231" s="833" t="s">
        <v>1344</v>
      </c>
      <c r="C231" s="833" t="s">
        <v>1350</v>
      </c>
      <c r="D231" s="833" t="s">
        <v>1351</v>
      </c>
      <c r="E231" s="833" t="s">
        <v>1352</v>
      </c>
      <c r="F231" s="850"/>
      <c r="G231" s="850"/>
      <c r="H231" s="838">
        <v>0</v>
      </c>
      <c r="I231" s="850">
        <v>2</v>
      </c>
      <c r="J231" s="850">
        <v>6463.62</v>
      </c>
      <c r="K231" s="838">
        <v>1</v>
      </c>
      <c r="L231" s="850">
        <v>2</v>
      </c>
      <c r="M231" s="851">
        <v>6463.62</v>
      </c>
    </row>
    <row r="232" spans="1:13" ht="14.45" customHeight="1" x14ac:dyDescent="0.2">
      <c r="A232" s="832" t="s">
        <v>1499</v>
      </c>
      <c r="B232" s="833" t="s">
        <v>1369</v>
      </c>
      <c r="C232" s="833" t="s">
        <v>1372</v>
      </c>
      <c r="D232" s="833" t="s">
        <v>850</v>
      </c>
      <c r="E232" s="833" t="s">
        <v>852</v>
      </c>
      <c r="F232" s="850"/>
      <c r="G232" s="850"/>
      <c r="H232" s="838"/>
      <c r="I232" s="850">
        <v>22</v>
      </c>
      <c r="J232" s="850">
        <v>0</v>
      </c>
      <c r="K232" s="838"/>
      <c r="L232" s="850">
        <v>22</v>
      </c>
      <c r="M232" s="851">
        <v>0</v>
      </c>
    </row>
    <row r="233" spans="1:13" ht="14.45" customHeight="1" x14ac:dyDescent="0.2">
      <c r="A233" s="832" t="s">
        <v>1499</v>
      </c>
      <c r="B233" s="833" t="s">
        <v>1389</v>
      </c>
      <c r="C233" s="833" t="s">
        <v>1390</v>
      </c>
      <c r="D233" s="833" t="s">
        <v>1391</v>
      </c>
      <c r="E233" s="833" t="s">
        <v>1392</v>
      </c>
      <c r="F233" s="850"/>
      <c r="G233" s="850"/>
      <c r="H233" s="838">
        <v>0</v>
      </c>
      <c r="I233" s="850">
        <v>1</v>
      </c>
      <c r="J233" s="850">
        <v>4.7</v>
      </c>
      <c r="K233" s="838">
        <v>1</v>
      </c>
      <c r="L233" s="850">
        <v>1</v>
      </c>
      <c r="M233" s="851">
        <v>4.7</v>
      </c>
    </row>
    <row r="234" spans="1:13" ht="14.45" customHeight="1" x14ac:dyDescent="0.2">
      <c r="A234" s="832" t="s">
        <v>1499</v>
      </c>
      <c r="B234" s="833" t="s">
        <v>2326</v>
      </c>
      <c r="C234" s="833" t="s">
        <v>1990</v>
      </c>
      <c r="D234" s="833" t="s">
        <v>660</v>
      </c>
      <c r="E234" s="833" t="s">
        <v>1991</v>
      </c>
      <c r="F234" s="850"/>
      <c r="G234" s="850"/>
      <c r="H234" s="838">
        <v>0</v>
      </c>
      <c r="I234" s="850">
        <v>1</v>
      </c>
      <c r="J234" s="850">
        <v>264</v>
      </c>
      <c r="K234" s="838">
        <v>1</v>
      </c>
      <c r="L234" s="850">
        <v>1</v>
      </c>
      <c r="M234" s="851">
        <v>264</v>
      </c>
    </row>
    <row r="235" spans="1:13" ht="14.45" customHeight="1" x14ac:dyDescent="0.2">
      <c r="A235" s="832" t="s">
        <v>1499</v>
      </c>
      <c r="B235" s="833" t="s">
        <v>1413</v>
      </c>
      <c r="C235" s="833" t="s">
        <v>1414</v>
      </c>
      <c r="D235" s="833" t="s">
        <v>1415</v>
      </c>
      <c r="E235" s="833" t="s">
        <v>1416</v>
      </c>
      <c r="F235" s="850"/>
      <c r="G235" s="850"/>
      <c r="H235" s="838">
        <v>0</v>
      </c>
      <c r="I235" s="850">
        <v>7</v>
      </c>
      <c r="J235" s="850">
        <v>988.75</v>
      </c>
      <c r="K235" s="838">
        <v>1</v>
      </c>
      <c r="L235" s="850">
        <v>7</v>
      </c>
      <c r="M235" s="851">
        <v>988.75</v>
      </c>
    </row>
    <row r="236" spans="1:13" ht="14.45" customHeight="1" x14ac:dyDescent="0.2">
      <c r="A236" s="832" t="s">
        <v>1499</v>
      </c>
      <c r="B236" s="833" t="s">
        <v>2339</v>
      </c>
      <c r="C236" s="833" t="s">
        <v>2281</v>
      </c>
      <c r="D236" s="833" t="s">
        <v>2282</v>
      </c>
      <c r="E236" s="833" t="s">
        <v>2283</v>
      </c>
      <c r="F236" s="850"/>
      <c r="G236" s="850"/>
      <c r="H236" s="838">
        <v>0</v>
      </c>
      <c r="I236" s="850">
        <v>1</v>
      </c>
      <c r="J236" s="850">
        <v>25.5</v>
      </c>
      <c r="K236" s="838">
        <v>1</v>
      </c>
      <c r="L236" s="850">
        <v>1</v>
      </c>
      <c r="M236" s="851">
        <v>25.5</v>
      </c>
    </row>
    <row r="237" spans="1:13" ht="14.45" customHeight="1" x14ac:dyDescent="0.2">
      <c r="A237" s="832" t="s">
        <v>1499</v>
      </c>
      <c r="B237" s="833" t="s">
        <v>1417</v>
      </c>
      <c r="C237" s="833" t="s">
        <v>1656</v>
      </c>
      <c r="D237" s="833" t="s">
        <v>1419</v>
      </c>
      <c r="E237" s="833" t="s">
        <v>1657</v>
      </c>
      <c r="F237" s="850"/>
      <c r="G237" s="850"/>
      <c r="H237" s="838">
        <v>0</v>
      </c>
      <c r="I237" s="850">
        <v>1</v>
      </c>
      <c r="J237" s="850">
        <v>176.32</v>
      </c>
      <c r="K237" s="838">
        <v>1</v>
      </c>
      <c r="L237" s="850">
        <v>1</v>
      </c>
      <c r="M237" s="851">
        <v>176.32</v>
      </c>
    </row>
    <row r="238" spans="1:13" ht="14.45" customHeight="1" x14ac:dyDescent="0.2">
      <c r="A238" s="832" t="s">
        <v>1499</v>
      </c>
      <c r="B238" s="833" t="s">
        <v>1417</v>
      </c>
      <c r="C238" s="833" t="s">
        <v>2077</v>
      </c>
      <c r="D238" s="833" t="s">
        <v>1419</v>
      </c>
      <c r="E238" s="833" t="s">
        <v>2078</v>
      </c>
      <c r="F238" s="850"/>
      <c r="G238" s="850"/>
      <c r="H238" s="838">
        <v>0</v>
      </c>
      <c r="I238" s="850">
        <v>1</v>
      </c>
      <c r="J238" s="850">
        <v>97.96</v>
      </c>
      <c r="K238" s="838">
        <v>1</v>
      </c>
      <c r="L238" s="850">
        <v>1</v>
      </c>
      <c r="M238" s="851">
        <v>97.96</v>
      </c>
    </row>
    <row r="239" spans="1:13" ht="14.45" customHeight="1" x14ac:dyDescent="0.2">
      <c r="A239" s="832" t="s">
        <v>1500</v>
      </c>
      <c r="B239" s="833" t="s">
        <v>1297</v>
      </c>
      <c r="C239" s="833" t="s">
        <v>1298</v>
      </c>
      <c r="D239" s="833" t="s">
        <v>1016</v>
      </c>
      <c r="E239" s="833" t="s">
        <v>1299</v>
      </c>
      <c r="F239" s="850"/>
      <c r="G239" s="850"/>
      <c r="H239" s="838">
        <v>0</v>
      </c>
      <c r="I239" s="850">
        <v>14</v>
      </c>
      <c r="J239" s="850">
        <v>2161.04</v>
      </c>
      <c r="K239" s="838">
        <v>1</v>
      </c>
      <c r="L239" s="850">
        <v>14</v>
      </c>
      <c r="M239" s="851">
        <v>2161.04</v>
      </c>
    </row>
    <row r="240" spans="1:13" ht="14.45" customHeight="1" x14ac:dyDescent="0.2">
      <c r="A240" s="832" t="s">
        <v>1500</v>
      </c>
      <c r="B240" s="833" t="s">
        <v>1303</v>
      </c>
      <c r="C240" s="833" t="s">
        <v>1304</v>
      </c>
      <c r="D240" s="833" t="s">
        <v>1305</v>
      </c>
      <c r="E240" s="833" t="s">
        <v>659</v>
      </c>
      <c r="F240" s="850"/>
      <c r="G240" s="850"/>
      <c r="H240" s="838">
        <v>0</v>
      </c>
      <c r="I240" s="850">
        <v>4</v>
      </c>
      <c r="J240" s="850">
        <v>533.12</v>
      </c>
      <c r="K240" s="838">
        <v>1</v>
      </c>
      <c r="L240" s="850">
        <v>4</v>
      </c>
      <c r="M240" s="851">
        <v>533.12</v>
      </c>
    </row>
    <row r="241" spans="1:13" ht="14.45" customHeight="1" x14ac:dyDescent="0.2">
      <c r="A241" s="832" t="s">
        <v>1500</v>
      </c>
      <c r="B241" s="833" t="s">
        <v>1393</v>
      </c>
      <c r="C241" s="833" t="s">
        <v>1944</v>
      </c>
      <c r="D241" s="833" t="s">
        <v>957</v>
      </c>
      <c r="E241" s="833" t="s">
        <v>1801</v>
      </c>
      <c r="F241" s="850"/>
      <c r="G241" s="850"/>
      <c r="H241" s="838"/>
      <c r="I241" s="850">
        <v>6</v>
      </c>
      <c r="J241" s="850">
        <v>0</v>
      </c>
      <c r="K241" s="838"/>
      <c r="L241" s="850">
        <v>6</v>
      </c>
      <c r="M241" s="851">
        <v>0</v>
      </c>
    </row>
    <row r="242" spans="1:13" ht="14.45" customHeight="1" x14ac:dyDescent="0.2">
      <c r="A242" s="832" t="s">
        <v>1500</v>
      </c>
      <c r="B242" s="833" t="s">
        <v>1413</v>
      </c>
      <c r="C242" s="833" t="s">
        <v>1414</v>
      </c>
      <c r="D242" s="833" t="s">
        <v>1415</v>
      </c>
      <c r="E242" s="833" t="s">
        <v>1416</v>
      </c>
      <c r="F242" s="850"/>
      <c r="G242" s="850"/>
      <c r="H242" s="838">
        <v>0</v>
      </c>
      <c r="I242" s="850">
        <v>2</v>
      </c>
      <c r="J242" s="850">
        <v>282.5</v>
      </c>
      <c r="K242" s="838">
        <v>1</v>
      </c>
      <c r="L242" s="850">
        <v>2</v>
      </c>
      <c r="M242" s="851">
        <v>282.5</v>
      </c>
    </row>
    <row r="243" spans="1:13" ht="14.45" customHeight="1" x14ac:dyDescent="0.2">
      <c r="A243" s="832" t="s">
        <v>1501</v>
      </c>
      <c r="B243" s="833" t="s">
        <v>1212</v>
      </c>
      <c r="C243" s="833" t="s">
        <v>1218</v>
      </c>
      <c r="D243" s="833" t="s">
        <v>1216</v>
      </c>
      <c r="E243" s="833" t="s">
        <v>1219</v>
      </c>
      <c r="F243" s="850"/>
      <c r="G243" s="850"/>
      <c r="H243" s="838">
        <v>0</v>
      </c>
      <c r="I243" s="850">
        <v>4</v>
      </c>
      <c r="J243" s="850">
        <v>230.4</v>
      </c>
      <c r="K243" s="838">
        <v>1</v>
      </c>
      <c r="L243" s="850">
        <v>4</v>
      </c>
      <c r="M243" s="851">
        <v>230.4</v>
      </c>
    </row>
    <row r="244" spans="1:13" ht="14.45" customHeight="1" x14ac:dyDescent="0.2">
      <c r="A244" s="832" t="s">
        <v>1501</v>
      </c>
      <c r="B244" s="833" t="s">
        <v>2340</v>
      </c>
      <c r="C244" s="833" t="s">
        <v>1975</v>
      </c>
      <c r="D244" s="833" t="s">
        <v>1976</v>
      </c>
      <c r="E244" s="833" t="s">
        <v>1949</v>
      </c>
      <c r="F244" s="850">
        <v>1</v>
      </c>
      <c r="G244" s="850">
        <v>105.32</v>
      </c>
      <c r="H244" s="838">
        <v>1</v>
      </c>
      <c r="I244" s="850"/>
      <c r="J244" s="850"/>
      <c r="K244" s="838">
        <v>0</v>
      </c>
      <c r="L244" s="850">
        <v>1</v>
      </c>
      <c r="M244" s="851">
        <v>105.32</v>
      </c>
    </row>
    <row r="245" spans="1:13" ht="14.45" customHeight="1" x14ac:dyDescent="0.2">
      <c r="A245" s="832" t="s">
        <v>1501</v>
      </c>
      <c r="B245" s="833" t="s">
        <v>1261</v>
      </c>
      <c r="C245" s="833" t="s">
        <v>1948</v>
      </c>
      <c r="D245" s="833" t="s">
        <v>1263</v>
      </c>
      <c r="E245" s="833" t="s">
        <v>1949</v>
      </c>
      <c r="F245" s="850"/>
      <c r="G245" s="850"/>
      <c r="H245" s="838">
        <v>0</v>
      </c>
      <c r="I245" s="850">
        <v>5</v>
      </c>
      <c r="J245" s="850">
        <v>466.35</v>
      </c>
      <c r="K245" s="838">
        <v>1</v>
      </c>
      <c r="L245" s="850">
        <v>5</v>
      </c>
      <c r="M245" s="851">
        <v>466.35</v>
      </c>
    </row>
    <row r="246" spans="1:13" ht="14.45" customHeight="1" x14ac:dyDescent="0.2">
      <c r="A246" s="832" t="s">
        <v>1501</v>
      </c>
      <c r="B246" s="833" t="s">
        <v>1297</v>
      </c>
      <c r="C246" s="833" t="s">
        <v>1298</v>
      </c>
      <c r="D246" s="833" t="s">
        <v>1016</v>
      </c>
      <c r="E246" s="833" t="s">
        <v>1299</v>
      </c>
      <c r="F246" s="850"/>
      <c r="G246" s="850"/>
      <c r="H246" s="838">
        <v>0</v>
      </c>
      <c r="I246" s="850">
        <v>97</v>
      </c>
      <c r="J246" s="850">
        <v>14972.920000000002</v>
      </c>
      <c r="K246" s="838">
        <v>1</v>
      </c>
      <c r="L246" s="850">
        <v>97</v>
      </c>
      <c r="M246" s="851">
        <v>14972.920000000002</v>
      </c>
    </row>
    <row r="247" spans="1:13" ht="14.45" customHeight="1" x14ac:dyDescent="0.2">
      <c r="A247" s="832" t="s">
        <v>1501</v>
      </c>
      <c r="B247" s="833" t="s">
        <v>1297</v>
      </c>
      <c r="C247" s="833" t="s">
        <v>1983</v>
      </c>
      <c r="D247" s="833" t="s">
        <v>1984</v>
      </c>
      <c r="E247" s="833" t="s">
        <v>1985</v>
      </c>
      <c r="F247" s="850">
        <v>1</v>
      </c>
      <c r="G247" s="850">
        <v>111.22</v>
      </c>
      <c r="H247" s="838">
        <v>1</v>
      </c>
      <c r="I247" s="850"/>
      <c r="J247" s="850"/>
      <c r="K247" s="838">
        <v>0</v>
      </c>
      <c r="L247" s="850">
        <v>1</v>
      </c>
      <c r="M247" s="851">
        <v>111.22</v>
      </c>
    </row>
    <row r="248" spans="1:13" ht="14.45" customHeight="1" x14ac:dyDescent="0.2">
      <c r="A248" s="832" t="s">
        <v>1501</v>
      </c>
      <c r="B248" s="833" t="s">
        <v>1303</v>
      </c>
      <c r="C248" s="833" t="s">
        <v>1953</v>
      </c>
      <c r="D248" s="833" t="s">
        <v>1305</v>
      </c>
      <c r="E248" s="833" t="s">
        <v>1643</v>
      </c>
      <c r="F248" s="850"/>
      <c r="G248" s="850"/>
      <c r="H248" s="838">
        <v>0</v>
      </c>
      <c r="I248" s="850">
        <v>1</v>
      </c>
      <c r="J248" s="850">
        <v>85.27</v>
      </c>
      <c r="K248" s="838">
        <v>1</v>
      </c>
      <c r="L248" s="850">
        <v>1</v>
      </c>
      <c r="M248" s="851">
        <v>85.27</v>
      </c>
    </row>
    <row r="249" spans="1:13" ht="14.45" customHeight="1" x14ac:dyDescent="0.2">
      <c r="A249" s="832" t="s">
        <v>1501</v>
      </c>
      <c r="B249" s="833" t="s">
        <v>1303</v>
      </c>
      <c r="C249" s="833" t="s">
        <v>1304</v>
      </c>
      <c r="D249" s="833" t="s">
        <v>1305</v>
      </c>
      <c r="E249" s="833" t="s">
        <v>659</v>
      </c>
      <c r="F249" s="850"/>
      <c r="G249" s="850"/>
      <c r="H249" s="838">
        <v>0</v>
      </c>
      <c r="I249" s="850">
        <v>1</v>
      </c>
      <c r="J249" s="850">
        <v>170.52</v>
      </c>
      <c r="K249" s="838">
        <v>1</v>
      </c>
      <c r="L249" s="850">
        <v>1</v>
      </c>
      <c r="M249" s="851">
        <v>170.52</v>
      </c>
    </row>
    <row r="250" spans="1:13" ht="14.45" customHeight="1" x14ac:dyDescent="0.2">
      <c r="A250" s="832" t="s">
        <v>1501</v>
      </c>
      <c r="B250" s="833" t="s">
        <v>1344</v>
      </c>
      <c r="C250" s="833" t="s">
        <v>1350</v>
      </c>
      <c r="D250" s="833" t="s">
        <v>1351</v>
      </c>
      <c r="E250" s="833" t="s">
        <v>1352</v>
      </c>
      <c r="F250" s="850"/>
      <c r="G250" s="850"/>
      <c r="H250" s="838">
        <v>0</v>
      </c>
      <c r="I250" s="850">
        <v>4</v>
      </c>
      <c r="J250" s="850">
        <v>12927.24</v>
      </c>
      <c r="K250" s="838">
        <v>1</v>
      </c>
      <c r="L250" s="850">
        <v>4</v>
      </c>
      <c r="M250" s="851">
        <v>12927.24</v>
      </c>
    </row>
    <row r="251" spans="1:13" ht="14.45" customHeight="1" x14ac:dyDescent="0.2">
      <c r="A251" s="832" t="s">
        <v>1501</v>
      </c>
      <c r="B251" s="833" t="s">
        <v>1369</v>
      </c>
      <c r="C251" s="833" t="s">
        <v>1372</v>
      </c>
      <c r="D251" s="833" t="s">
        <v>850</v>
      </c>
      <c r="E251" s="833" t="s">
        <v>852</v>
      </c>
      <c r="F251" s="850"/>
      <c r="G251" s="850"/>
      <c r="H251" s="838"/>
      <c r="I251" s="850">
        <v>2</v>
      </c>
      <c r="J251" s="850">
        <v>0</v>
      </c>
      <c r="K251" s="838"/>
      <c r="L251" s="850">
        <v>2</v>
      </c>
      <c r="M251" s="851">
        <v>0</v>
      </c>
    </row>
    <row r="252" spans="1:13" ht="14.45" customHeight="1" x14ac:dyDescent="0.2">
      <c r="A252" s="832" t="s">
        <v>1501</v>
      </c>
      <c r="B252" s="833" t="s">
        <v>1389</v>
      </c>
      <c r="C252" s="833" t="s">
        <v>1945</v>
      </c>
      <c r="D252" s="833" t="s">
        <v>1946</v>
      </c>
      <c r="E252" s="833" t="s">
        <v>1534</v>
      </c>
      <c r="F252" s="850">
        <v>3</v>
      </c>
      <c r="G252" s="850">
        <v>28.200000000000003</v>
      </c>
      <c r="H252" s="838">
        <v>1</v>
      </c>
      <c r="I252" s="850"/>
      <c r="J252" s="850"/>
      <c r="K252" s="838">
        <v>0</v>
      </c>
      <c r="L252" s="850">
        <v>3</v>
      </c>
      <c r="M252" s="851">
        <v>28.200000000000003</v>
      </c>
    </row>
    <row r="253" spans="1:13" ht="14.45" customHeight="1" x14ac:dyDescent="0.2">
      <c r="A253" s="832" t="s">
        <v>1501</v>
      </c>
      <c r="B253" s="833" t="s">
        <v>2329</v>
      </c>
      <c r="C253" s="833" t="s">
        <v>1950</v>
      </c>
      <c r="D253" s="833" t="s">
        <v>1951</v>
      </c>
      <c r="E253" s="833" t="s">
        <v>1952</v>
      </c>
      <c r="F253" s="850">
        <v>3</v>
      </c>
      <c r="G253" s="850">
        <v>311.39999999999998</v>
      </c>
      <c r="H253" s="838">
        <v>1</v>
      </c>
      <c r="I253" s="850"/>
      <c r="J253" s="850"/>
      <c r="K253" s="838">
        <v>0</v>
      </c>
      <c r="L253" s="850">
        <v>3</v>
      </c>
      <c r="M253" s="851">
        <v>311.39999999999998</v>
      </c>
    </row>
    <row r="254" spans="1:13" ht="14.45" customHeight="1" thickBot="1" x14ac:dyDescent="0.25">
      <c r="A254" s="840" t="s">
        <v>1501</v>
      </c>
      <c r="B254" s="841" t="s">
        <v>1338</v>
      </c>
      <c r="C254" s="841" t="s">
        <v>1971</v>
      </c>
      <c r="D254" s="841" t="s">
        <v>1089</v>
      </c>
      <c r="E254" s="841" t="s">
        <v>1341</v>
      </c>
      <c r="F254" s="852">
        <v>2</v>
      </c>
      <c r="G254" s="852">
        <v>14238.3</v>
      </c>
      <c r="H254" s="846">
        <v>1</v>
      </c>
      <c r="I254" s="852"/>
      <c r="J254" s="852"/>
      <c r="K254" s="846">
        <v>0</v>
      </c>
      <c r="L254" s="852">
        <v>2</v>
      </c>
      <c r="M254" s="853">
        <v>14238.3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B9B6E5F-3A18-43BE-8232-77AB4C6F3C4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572</v>
      </c>
      <c r="B5" s="731" t="s">
        <v>573</v>
      </c>
      <c r="C5" s="732" t="s">
        <v>574</v>
      </c>
      <c r="D5" s="732" t="s">
        <v>574</v>
      </c>
      <c r="E5" s="732"/>
      <c r="F5" s="732" t="s">
        <v>574</v>
      </c>
      <c r="G5" s="732" t="s">
        <v>574</v>
      </c>
      <c r="H5" s="732" t="s">
        <v>574</v>
      </c>
      <c r="I5" s="733" t="s">
        <v>574</v>
      </c>
      <c r="J5" s="734" t="s">
        <v>73</v>
      </c>
    </row>
    <row r="6" spans="1:10" ht="14.45" customHeight="1" x14ac:dyDescent="0.2">
      <c r="A6" s="730" t="s">
        <v>572</v>
      </c>
      <c r="B6" s="731" t="s">
        <v>2342</v>
      </c>
      <c r="C6" s="732">
        <v>1201.0526200000002</v>
      </c>
      <c r="D6" s="732">
        <v>658.70435000000009</v>
      </c>
      <c r="E6" s="732"/>
      <c r="F6" s="732">
        <v>775.93408999999997</v>
      </c>
      <c r="G6" s="732">
        <v>880</v>
      </c>
      <c r="H6" s="732">
        <v>-104.06591000000003</v>
      </c>
      <c r="I6" s="733">
        <v>0.88174328409090907</v>
      </c>
      <c r="J6" s="734" t="s">
        <v>1</v>
      </c>
    </row>
    <row r="7" spans="1:10" ht="14.45" customHeight="1" x14ac:dyDescent="0.2">
      <c r="A7" s="730" t="s">
        <v>572</v>
      </c>
      <c r="B7" s="731" t="s">
        <v>2343</v>
      </c>
      <c r="C7" s="732">
        <v>3.57959</v>
      </c>
      <c r="D7" s="732">
        <v>8.0885899999999999</v>
      </c>
      <c r="E7" s="732"/>
      <c r="F7" s="732">
        <v>0.99499000000000004</v>
      </c>
      <c r="G7" s="732">
        <v>10</v>
      </c>
      <c r="H7" s="732">
        <v>-9.0050100000000004</v>
      </c>
      <c r="I7" s="733">
        <v>9.9499000000000004E-2</v>
      </c>
      <c r="J7" s="734" t="s">
        <v>1</v>
      </c>
    </row>
    <row r="8" spans="1:10" ht="14.45" customHeight="1" x14ac:dyDescent="0.2">
      <c r="A8" s="730" t="s">
        <v>572</v>
      </c>
      <c r="B8" s="731" t="s">
        <v>2344</v>
      </c>
      <c r="C8" s="732">
        <v>3.2196799999999999</v>
      </c>
      <c r="D8" s="732">
        <v>0</v>
      </c>
      <c r="E8" s="732"/>
      <c r="F8" s="732">
        <v>0.29436000000000001</v>
      </c>
      <c r="G8" s="732">
        <v>0</v>
      </c>
      <c r="H8" s="732">
        <v>0.29436000000000001</v>
      </c>
      <c r="I8" s="733" t="s">
        <v>574</v>
      </c>
      <c r="J8" s="734" t="s">
        <v>1</v>
      </c>
    </row>
    <row r="9" spans="1:10" ht="14.45" customHeight="1" x14ac:dyDescent="0.2">
      <c r="A9" s="730" t="s">
        <v>572</v>
      </c>
      <c r="B9" s="731" t="s">
        <v>2345</v>
      </c>
      <c r="C9" s="732">
        <v>404.76364999999998</v>
      </c>
      <c r="D9" s="732">
        <v>425.60601999999994</v>
      </c>
      <c r="E9" s="732"/>
      <c r="F9" s="732">
        <v>414.75726000000003</v>
      </c>
      <c r="G9" s="732">
        <v>489.97969140625003</v>
      </c>
      <c r="H9" s="732">
        <v>-75.222431406249996</v>
      </c>
      <c r="I9" s="733">
        <v>0.84647847099466444</v>
      </c>
      <c r="J9" s="734" t="s">
        <v>1</v>
      </c>
    </row>
    <row r="10" spans="1:10" ht="14.45" customHeight="1" x14ac:dyDescent="0.2">
      <c r="A10" s="730" t="s">
        <v>572</v>
      </c>
      <c r="B10" s="731" t="s">
        <v>2346</v>
      </c>
      <c r="C10" s="732">
        <v>549.82319000000007</v>
      </c>
      <c r="D10" s="732">
        <v>460.30219000000005</v>
      </c>
      <c r="E10" s="732"/>
      <c r="F10" s="732">
        <v>483.40615999999983</v>
      </c>
      <c r="G10" s="732">
        <v>539.84710937500006</v>
      </c>
      <c r="H10" s="732">
        <v>-56.44094937500023</v>
      </c>
      <c r="I10" s="733">
        <v>0.89545012209041208</v>
      </c>
      <c r="J10" s="734" t="s">
        <v>1</v>
      </c>
    </row>
    <row r="11" spans="1:10" ht="14.45" customHeight="1" x14ac:dyDescent="0.2">
      <c r="A11" s="730" t="s">
        <v>572</v>
      </c>
      <c r="B11" s="731" t="s">
        <v>2347</v>
      </c>
      <c r="C11" s="732">
        <v>40.118499999999997</v>
      </c>
      <c r="D11" s="732">
        <v>39.637999999999998</v>
      </c>
      <c r="E11" s="732"/>
      <c r="F11" s="732">
        <v>37.914250000000003</v>
      </c>
      <c r="G11" s="732">
        <v>40</v>
      </c>
      <c r="H11" s="732">
        <v>-2.0857499999999973</v>
      </c>
      <c r="I11" s="733">
        <v>0.94785625000000007</v>
      </c>
      <c r="J11" s="734" t="s">
        <v>1</v>
      </c>
    </row>
    <row r="12" spans="1:10" ht="14.45" customHeight="1" x14ac:dyDescent="0.2">
      <c r="A12" s="730" t="s">
        <v>572</v>
      </c>
      <c r="B12" s="731" t="s">
        <v>2348</v>
      </c>
      <c r="C12" s="732">
        <v>463.28568000000001</v>
      </c>
      <c r="D12" s="732">
        <v>405.96348999999998</v>
      </c>
      <c r="E12" s="732"/>
      <c r="F12" s="732">
        <v>576.13698999999997</v>
      </c>
      <c r="G12" s="732">
        <v>509.62237109375008</v>
      </c>
      <c r="H12" s="732">
        <v>66.514618906249893</v>
      </c>
      <c r="I12" s="733">
        <v>1.1305174628882488</v>
      </c>
      <c r="J12" s="734" t="s">
        <v>1</v>
      </c>
    </row>
    <row r="13" spans="1:10" ht="14.45" customHeight="1" x14ac:dyDescent="0.2">
      <c r="A13" s="730" t="s">
        <v>572</v>
      </c>
      <c r="B13" s="731" t="s">
        <v>2349</v>
      </c>
      <c r="C13" s="732">
        <v>32.923559999999995</v>
      </c>
      <c r="D13" s="732">
        <v>36.791039999999995</v>
      </c>
      <c r="E13" s="732"/>
      <c r="F13" s="732">
        <v>38.363309999999998</v>
      </c>
      <c r="G13" s="732">
        <v>34.999999511718748</v>
      </c>
      <c r="H13" s="732">
        <v>3.3633104882812503</v>
      </c>
      <c r="I13" s="733">
        <v>1.0960945867200695</v>
      </c>
      <c r="J13" s="734" t="s">
        <v>1</v>
      </c>
    </row>
    <row r="14" spans="1:10" ht="14.45" customHeight="1" x14ac:dyDescent="0.2">
      <c r="A14" s="730" t="s">
        <v>572</v>
      </c>
      <c r="B14" s="731" t="s">
        <v>2350</v>
      </c>
      <c r="C14" s="732">
        <v>216.55129000000002</v>
      </c>
      <c r="D14" s="732">
        <v>221.01886000000002</v>
      </c>
      <c r="E14" s="732"/>
      <c r="F14" s="732">
        <v>255.60219000000004</v>
      </c>
      <c r="G14" s="732">
        <v>220.0000029296875</v>
      </c>
      <c r="H14" s="732">
        <v>35.602187070312539</v>
      </c>
      <c r="I14" s="733">
        <v>1.1618281208918486</v>
      </c>
      <c r="J14" s="734" t="s">
        <v>1</v>
      </c>
    </row>
    <row r="15" spans="1:10" ht="14.45" customHeight="1" x14ac:dyDescent="0.2">
      <c r="A15" s="730" t="s">
        <v>572</v>
      </c>
      <c r="B15" s="731" t="s">
        <v>2351</v>
      </c>
      <c r="C15" s="732">
        <v>15.475990000000001</v>
      </c>
      <c r="D15" s="732">
        <v>0</v>
      </c>
      <c r="E15" s="732"/>
      <c r="F15" s="732">
        <v>0</v>
      </c>
      <c r="G15" s="732">
        <v>0</v>
      </c>
      <c r="H15" s="732">
        <v>0</v>
      </c>
      <c r="I15" s="733" t="s">
        <v>574</v>
      </c>
      <c r="J15" s="734" t="s">
        <v>1</v>
      </c>
    </row>
    <row r="16" spans="1:10" ht="14.45" customHeight="1" x14ac:dyDescent="0.2">
      <c r="A16" s="730" t="s">
        <v>572</v>
      </c>
      <c r="B16" s="731" t="s">
        <v>2352</v>
      </c>
      <c r="C16" s="732">
        <v>4.0253199999999998</v>
      </c>
      <c r="D16" s="732">
        <v>1.6709499999999997</v>
      </c>
      <c r="E16" s="732"/>
      <c r="F16" s="732">
        <v>1.1088200000000001</v>
      </c>
      <c r="G16" s="732">
        <v>0</v>
      </c>
      <c r="H16" s="732">
        <v>1.1088200000000001</v>
      </c>
      <c r="I16" s="733" t="s">
        <v>574</v>
      </c>
      <c r="J16" s="734" t="s">
        <v>1</v>
      </c>
    </row>
    <row r="17" spans="1:10" ht="14.45" customHeight="1" x14ac:dyDescent="0.2">
      <c r="A17" s="730" t="s">
        <v>572</v>
      </c>
      <c r="B17" s="731" t="s">
        <v>2353</v>
      </c>
      <c r="C17" s="732">
        <v>0</v>
      </c>
      <c r="D17" s="732">
        <v>0</v>
      </c>
      <c r="E17" s="732"/>
      <c r="F17" s="732">
        <v>39.93</v>
      </c>
      <c r="G17" s="732">
        <v>0</v>
      </c>
      <c r="H17" s="732">
        <v>39.93</v>
      </c>
      <c r="I17" s="733" t="s">
        <v>574</v>
      </c>
      <c r="J17" s="734" t="s">
        <v>1</v>
      </c>
    </row>
    <row r="18" spans="1:10" ht="14.45" customHeight="1" x14ac:dyDescent="0.2">
      <c r="A18" s="730" t="s">
        <v>572</v>
      </c>
      <c r="B18" s="731" t="s">
        <v>2354</v>
      </c>
      <c r="C18" s="732">
        <v>0</v>
      </c>
      <c r="D18" s="732">
        <v>230.54528999999997</v>
      </c>
      <c r="E18" s="732"/>
      <c r="F18" s="732">
        <v>0</v>
      </c>
      <c r="G18" s="732">
        <v>0</v>
      </c>
      <c r="H18" s="732">
        <v>0</v>
      </c>
      <c r="I18" s="733" t="s">
        <v>574</v>
      </c>
      <c r="J18" s="734" t="s">
        <v>1</v>
      </c>
    </row>
    <row r="19" spans="1:10" ht="14.45" customHeight="1" x14ac:dyDescent="0.2">
      <c r="A19" s="730" t="s">
        <v>572</v>
      </c>
      <c r="B19" s="731" t="s">
        <v>2355</v>
      </c>
      <c r="C19" s="732">
        <v>1079.4402600000003</v>
      </c>
      <c r="D19" s="732">
        <v>1135.3988999999999</v>
      </c>
      <c r="E19" s="732"/>
      <c r="F19" s="732">
        <v>1162.2650100000001</v>
      </c>
      <c r="G19" s="732">
        <v>1175.0000390625</v>
      </c>
      <c r="H19" s="732">
        <v>-12.735029062499962</v>
      </c>
      <c r="I19" s="733">
        <v>0.9891616777539336</v>
      </c>
      <c r="J19" s="734" t="s">
        <v>1</v>
      </c>
    </row>
    <row r="20" spans="1:10" ht="14.45" customHeight="1" x14ac:dyDescent="0.2">
      <c r="A20" s="730" t="s">
        <v>572</v>
      </c>
      <c r="B20" s="731" t="s">
        <v>584</v>
      </c>
      <c r="C20" s="732">
        <v>4014.2593300000008</v>
      </c>
      <c r="D20" s="732">
        <v>3623.72768</v>
      </c>
      <c r="E20" s="732"/>
      <c r="F20" s="732">
        <v>3786.7074299999999</v>
      </c>
      <c r="G20" s="732">
        <v>3899.4492133789063</v>
      </c>
      <c r="H20" s="732">
        <v>-112.74178337890635</v>
      </c>
      <c r="I20" s="733">
        <v>0.97108776721797219</v>
      </c>
      <c r="J20" s="734" t="s">
        <v>585</v>
      </c>
    </row>
    <row r="22" spans="1:10" ht="14.45" customHeight="1" x14ac:dyDescent="0.2">
      <c r="A22" s="730" t="s">
        <v>572</v>
      </c>
      <c r="B22" s="731" t="s">
        <v>573</v>
      </c>
      <c r="C22" s="732" t="s">
        <v>574</v>
      </c>
      <c r="D22" s="732" t="s">
        <v>574</v>
      </c>
      <c r="E22" s="732"/>
      <c r="F22" s="732" t="s">
        <v>574</v>
      </c>
      <c r="G22" s="732" t="s">
        <v>574</v>
      </c>
      <c r="H22" s="732" t="s">
        <v>574</v>
      </c>
      <c r="I22" s="733" t="s">
        <v>574</v>
      </c>
      <c r="J22" s="734" t="s">
        <v>73</v>
      </c>
    </row>
    <row r="23" spans="1:10" ht="14.45" customHeight="1" x14ac:dyDescent="0.2">
      <c r="A23" s="730" t="s">
        <v>586</v>
      </c>
      <c r="B23" s="731" t="s">
        <v>587</v>
      </c>
      <c r="C23" s="732" t="s">
        <v>574</v>
      </c>
      <c r="D23" s="732" t="s">
        <v>574</v>
      </c>
      <c r="E23" s="732"/>
      <c r="F23" s="732" t="s">
        <v>574</v>
      </c>
      <c r="G23" s="732" t="s">
        <v>574</v>
      </c>
      <c r="H23" s="732" t="s">
        <v>574</v>
      </c>
      <c r="I23" s="733" t="s">
        <v>574</v>
      </c>
      <c r="J23" s="734" t="s">
        <v>0</v>
      </c>
    </row>
    <row r="24" spans="1:10" ht="14.45" customHeight="1" x14ac:dyDescent="0.2">
      <c r="A24" s="730" t="s">
        <v>586</v>
      </c>
      <c r="B24" s="731" t="s">
        <v>2344</v>
      </c>
      <c r="C24" s="732">
        <v>3.2196799999999999</v>
      </c>
      <c r="D24" s="732">
        <v>0</v>
      </c>
      <c r="E24" s="732"/>
      <c r="F24" s="732">
        <v>0.29436000000000001</v>
      </c>
      <c r="G24" s="732">
        <v>0</v>
      </c>
      <c r="H24" s="732">
        <v>0.29436000000000001</v>
      </c>
      <c r="I24" s="733" t="s">
        <v>574</v>
      </c>
      <c r="J24" s="734" t="s">
        <v>1</v>
      </c>
    </row>
    <row r="25" spans="1:10" ht="14.45" customHeight="1" x14ac:dyDescent="0.2">
      <c r="A25" s="730" t="s">
        <v>586</v>
      </c>
      <c r="B25" s="731" t="s">
        <v>2345</v>
      </c>
      <c r="C25" s="732">
        <v>33.758039999999994</v>
      </c>
      <c r="D25" s="732">
        <v>44.300169999999994</v>
      </c>
      <c r="E25" s="732"/>
      <c r="F25" s="732">
        <v>19.154910000000005</v>
      </c>
      <c r="G25" s="732">
        <v>65</v>
      </c>
      <c r="H25" s="732">
        <v>-45.845089999999999</v>
      </c>
      <c r="I25" s="733">
        <v>0.29469092307692313</v>
      </c>
      <c r="J25" s="734" t="s">
        <v>1</v>
      </c>
    </row>
    <row r="26" spans="1:10" ht="14.45" customHeight="1" x14ac:dyDescent="0.2">
      <c r="A26" s="730" t="s">
        <v>586</v>
      </c>
      <c r="B26" s="731" t="s">
        <v>2346</v>
      </c>
      <c r="C26" s="732">
        <v>100.37956000000003</v>
      </c>
      <c r="D26" s="732">
        <v>94.060729999999992</v>
      </c>
      <c r="E26" s="732"/>
      <c r="F26" s="732">
        <v>61.307950000000005</v>
      </c>
      <c r="G26" s="732">
        <v>138</v>
      </c>
      <c r="H26" s="732">
        <v>-76.692049999999995</v>
      </c>
      <c r="I26" s="733">
        <v>0.44426050724637683</v>
      </c>
      <c r="J26" s="734" t="s">
        <v>1</v>
      </c>
    </row>
    <row r="27" spans="1:10" ht="14.45" customHeight="1" x14ac:dyDescent="0.2">
      <c r="A27" s="730" t="s">
        <v>586</v>
      </c>
      <c r="B27" s="731" t="s">
        <v>2347</v>
      </c>
      <c r="C27" s="732">
        <v>40.118499999999997</v>
      </c>
      <c r="D27" s="732">
        <v>39.637999999999998</v>
      </c>
      <c r="E27" s="732"/>
      <c r="F27" s="732">
        <v>37.914250000000003</v>
      </c>
      <c r="G27" s="732">
        <v>40</v>
      </c>
      <c r="H27" s="732">
        <v>-2.0857499999999973</v>
      </c>
      <c r="I27" s="733">
        <v>0.94785625000000007</v>
      </c>
      <c r="J27" s="734" t="s">
        <v>1</v>
      </c>
    </row>
    <row r="28" spans="1:10" ht="14.45" customHeight="1" x14ac:dyDescent="0.2">
      <c r="A28" s="730" t="s">
        <v>586</v>
      </c>
      <c r="B28" s="731" t="s">
        <v>2348</v>
      </c>
      <c r="C28" s="732">
        <v>29.13963</v>
      </c>
      <c r="D28" s="732">
        <v>27.589700000000001</v>
      </c>
      <c r="E28" s="732"/>
      <c r="F28" s="732">
        <v>17.608240000000002</v>
      </c>
      <c r="G28" s="732">
        <v>42</v>
      </c>
      <c r="H28" s="732">
        <v>-24.391759999999998</v>
      </c>
      <c r="I28" s="733">
        <v>0.41924380952380957</v>
      </c>
      <c r="J28" s="734" t="s">
        <v>1</v>
      </c>
    </row>
    <row r="29" spans="1:10" ht="14.45" customHeight="1" x14ac:dyDescent="0.2">
      <c r="A29" s="730" t="s">
        <v>586</v>
      </c>
      <c r="B29" s="731" t="s">
        <v>2349</v>
      </c>
      <c r="C29" s="732">
        <v>5.5385600000000004</v>
      </c>
      <c r="D29" s="732">
        <v>5.3319999999999999</v>
      </c>
      <c r="E29" s="732"/>
      <c r="F29" s="732">
        <v>2.9249999999999998</v>
      </c>
      <c r="G29" s="732">
        <v>6</v>
      </c>
      <c r="H29" s="732">
        <v>-3.0750000000000002</v>
      </c>
      <c r="I29" s="733">
        <v>0.48749999999999999</v>
      </c>
      <c r="J29" s="734" t="s">
        <v>1</v>
      </c>
    </row>
    <row r="30" spans="1:10" ht="14.45" customHeight="1" x14ac:dyDescent="0.2">
      <c r="A30" s="730" t="s">
        <v>586</v>
      </c>
      <c r="B30" s="731" t="s">
        <v>2350</v>
      </c>
      <c r="C30" s="732">
        <v>15.516</v>
      </c>
      <c r="D30" s="732">
        <v>15.019740000000002</v>
      </c>
      <c r="E30" s="732"/>
      <c r="F30" s="732">
        <v>11.044139999999999</v>
      </c>
      <c r="G30" s="732">
        <v>16</v>
      </c>
      <c r="H30" s="732">
        <v>-4.9558600000000013</v>
      </c>
      <c r="I30" s="733">
        <v>0.69025874999999992</v>
      </c>
      <c r="J30" s="734" t="s">
        <v>1</v>
      </c>
    </row>
    <row r="31" spans="1:10" ht="14.45" customHeight="1" x14ac:dyDescent="0.2">
      <c r="A31" s="730" t="s">
        <v>586</v>
      </c>
      <c r="B31" s="731" t="s">
        <v>2351</v>
      </c>
      <c r="C31" s="732">
        <v>15.475990000000001</v>
      </c>
      <c r="D31" s="732">
        <v>0</v>
      </c>
      <c r="E31" s="732"/>
      <c r="F31" s="732">
        <v>0</v>
      </c>
      <c r="G31" s="732">
        <v>0</v>
      </c>
      <c r="H31" s="732">
        <v>0</v>
      </c>
      <c r="I31" s="733" t="s">
        <v>574</v>
      </c>
      <c r="J31" s="734" t="s">
        <v>1</v>
      </c>
    </row>
    <row r="32" spans="1:10" ht="14.45" customHeight="1" x14ac:dyDescent="0.2">
      <c r="A32" s="730" t="s">
        <v>586</v>
      </c>
      <c r="B32" s="731" t="s">
        <v>2352</v>
      </c>
      <c r="C32" s="732">
        <v>4.0253199999999998</v>
      </c>
      <c r="D32" s="732">
        <v>1.6709499999999997</v>
      </c>
      <c r="E32" s="732"/>
      <c r="F32" s="732">
        <v>1.1088200000000001</v>
      </c>
      <c r="G32" s="732">
        <v>0</v>
      </c>
      <c r="H32" s="732">
        <v>1.1088200000000001</v>
      </c>
      <c r="I32" s="733" t="s">
        <v>574</v>
      </c>
      <c r="J32" s="734" t="s">
        <v>1</v>
      </c>
    </row>
    <row r="33" spans="1:10" ht="14.45" customHeight="1" x14ac:dyDescent="0.2">
      <c r="A33" s="730" t="s">
        <v>586</v>
      </c>
      <c r="B33" s="731" t="s">
        <v>2354</v>
      </c>
      <c r="C33" s="732">
        <v>0</v>
      </c>
      <c r="D33" s="732">
        <v>230.54528999999997</v>
      </c>
      <c r="E33" s="732"/>
      <c r="F33" s="732">
        <v>0</v>
      </c>
      <c r="G33" s="732">
        <v>0</v>
      </c>
      <c r="H33" s="732">
        <v>0</v>
      </c>
      <c r="I33" s="733" t="s">
        <v>574</v>
      </c>
      <c r="J33" s="734" t="s">
        <v>1</v>
      </c>
    </row>
    <row r="34" spans="1:10" ht="14.45" customHeight="1" x14ac:dyDescent="0.2">
      <c r="A34" s="730" t="s">
        <v>586</v>
      </c>
      <c r="B34" s="731" t="s">
        <v>588</v>
      </c>
      <c r="C34" s="732">
        <v>247.17127999999997</v>
      </c>
      <c r="D34" s="732">
        <v>458.15657999999996</v>
      </c>
      <c r="E34" s="732"/>
      <c r="F34" s="732">
        <v>151.35767000000004</v>
      </c>
      <c r="G34" s="732">
        <v>307</v>
      </c>
      <c r="H34" s="732">
        <v>-155.64232999999996</v>
      </c>
      <c r="I34" s="733">
        <v>0.49302172638436498</v>
      </c>
      <c r="J34" s="734" t="s">
        <v>589</v>
      </c>
    </row>
    <row r="35" spans="1:10" ht="14.45" customHeight="1" x14ac:dyDescent="0.2">
      <c r="A35" s="730" t="s">
        <v>574</v>
      </c>
      <c r="B35" s="731" t="s">
        <v>574</v>
      </c>
      <c r="C35" s="732" t="s">
        <v>574</v>
      </c>
      <c r="D35" s="732" t="s">
        <v>574</v>
      </c>
      <c r="E35" s="732"/>
      <c r="F35" s="732" t="s">
        <v>574</v>
      </c>
      <c r="G35" s="732" t="s">
        <v>574</v>
      </c>
      <c r="H35" s="732" t="s">
        <v>574</v>
      </c>
      <c r="I35" s="733" t="s">
        <v>574</v>
      </c>
      <c r="J35" s="734" t="s">
        <v>590</v>
      </c>
    </row>
    <row r="36" spans="1:10" ht="14.45" customHeight="1" x14ac:dyDescent="0.2">
      <c r="A36" s="730" t="s">
        <v>591</v>
      </c>
      <c r="B36" s="731" t="s">
        <v>592</v>
      </c>
      <c r="C36" s="732" t="s">
        <v>574</v>
      </c>
      <c r="D36" s="732" t="s">
        <v>574</v>
      </c>
      <c r="E36" s="732"/>
      <c r="F36" s="732" t="s">
        <v>574</v>
      </c>
      <c r="G36" s="732" t="s">
        <v>574</v>
      </c>
      <c r="H36" s="732" t="s">
        <v>574</v>
      </c>
      <c r="I36" s="733" t="s">
        <v>574</v>
      </c>
      <c r="J36" s="734" t="s">
        <v>0</v>
      </c>
    </row>
    <row r="37" spans="1:10" ht="14.45" customHeight="1" x14ac:dyDescent="0.2">
      <c r="A37" s="730" t="s">
        <v>591</v>
      </c>
      <c r="B37" s="731" t="s">
        <v>2342</v>
      </c>
      <c r="C37" s="732">
        <v>1201.0526200000002</v>
      </c>
      <c r="D37" s="732">
        <v>658.70435000000009</v>
      </c>
      <c r="E37" s="732"/>
      <c r="F37" s="732">
        <v>775.93408999999997</v>
      </c>
      <c r="G37" s="732">
        <v>880</v>
      </c>
      <c r="H37" s="732">
        <v>-104.06591000000003</v>
      </c>
      <c r="I37" s="733">
        <v>0.88174328409090907</v>
      </c>
      <c r="J37" s="734" t="s">
        <v>1</v>
      </c>
    </row>
    <row r="38" spans="1:10" ht="14.45" customHeight="1" x14ac:dyDescent="0.2">
      <c r="A38" s="730" t="s">
        <v>591</v>
      </c>
      <c r="B38" s="731" t="s">
        <v>2343</v>
      </c>
      <c r="C38" s="732">
        <v>3.57959</v>
      </c>
      <c r="D38" s="732">
        <v>8.0885899999999999</v>
      </c>
      <c r="E38" s="732"/>
      <c r="F38" s="732">
        <v>0.99499000000000004</v>
      </c>
      <c r="G38" s="732">
        <v>10</v>
      </c>
      <c r="H38" s="732">
        <v>-9.0050100000000004</v>
      </c>
      <c r="I38" s="733">
        <v>9.9499000000000004E-2</v>
      </c>
      <c r="J38" s="734" t="s">
        <v>1</v>
      </c>
    </row>
    <row r="39" spans="1:10" ht="14.45" customHeight="1" x14ac:dyDescent="0.2">
      <c r="A39" s="730" t="s">
        <v>591</v>
      </c>
      <c r="B39" s="731" t="s">
        <v>2345</v>
      </c>
      <c r="C39" s="732">
        <v>51.964360000000006</v>
      </c>
      <c r="D39" s="732">
        <v>48.886410000000005</v>
      </c>
      <c r="E39" s="732"/>
      <c r="F39" s="732">
        <v>19.541199999999993</v>
      </c>
      <c r="G39" s="732">
        <v>89</v>
      </c>
      <c r="H39" s="732">
        <v>-69.458800000000011</v>
      </c>
      <c r="I39" s="733">
        <v>0.21956404494382015</v>
      </c>
      <c r="J39" s="734" t="s">
        <v>1</v>
      </c>
    </row>
    <row r="40" spans="1:10" ht="14.45" customHeight="1" x14ac:dyDescent="0.2">
      <c r="A40" s="730" t="s">
        <v>591</v>
      </c>
      <c r="B40" s="731" t="s">
        <v>2346</v>
      </c>
      <c r="C40" s="732">
        <v>72.929280000000006</v>
      </c>
      <c r="D40" s="732">
        <v>57.754889999999996</v>
      </c>
      <c r="E40" s="732"/>
      <c r="F40" s="732">
        <v>45.79468</v>
      </c>
      <c r="G40" s="732">
        <v>88</v>
      </c>
      <c r="H40" s="732">
        <v>-42.20532</v>
      </c>
      <c r="I40" s="733">
        <v>0.52039409090909095</v>
      </c>
      <c r="J40" s="734" t="s">
        <v>1</v>
      </c>
    </row>
    <row r="41" spans="1:10" ht="14.45" customHeight="1" x14ac:dyDescent="0.2">
      <c r="A41" s="730" t="s">
        <v>591</v>
      </c>
      <c r="B41" s="731" t="s">
        <v>2348</v>
      </c>
      <c r="C41" s="732">
        <v>66.881270000000015</v>
      </c>
      <c r="D41" s="732">
        <v>48.71703999999999</v>
      </c>
      <c r="E41" s="732"/>
      <c r="F41" s="732">
        <v>49.910710000000002</v>
      </c>
      <c r="G41" s="732">
        <v>74</v>
      </c>
      <c r="H41" s="732">
        <v>-24.089289999999998</v>
      </c>
      <c r="I41" s="733">
        <v>0.67446905405405411</v>
      </c>
      <c r="J41" s="734" t="s">
        <v>1</v>
      </c>
    </row>
    <row r="42" spans="1:10" ht="14.45" customHeight="1" x14ac:dyDescent="0.2">
      <c r="A42" s="730" t="s">
        <v>591</v>
      </c>
      <c r="B42" s="731" t="s">
        <v>2349</v>
      </c>
      <c r="C42" s="732">
        <v>5.24</v>
      </c>
      <c r="D42" s="732">
        <v>6.4180000000000001</v>
      </c>
      <c r="E42" s="732"/>
      <c r="F42" s="732">
        <v>4.0110000000000001</v>
      </c>
      <c r="G42" s="732">
        <v>6</v>
      </c>
      <c r="H42" s="732">
        <v>-1.9889999999999999</v>
      </c>
      <c r="I42" s="733">
        <v>0.66849999999999998</v>
      </c>
      <c r="J42" s="734" t="s">
        <v>1</v>
      </c>
    </row>
    <row r="43" spans="1:10" ht="14.45" customHeight="1" x14ac:dyDescent="0.2">
      <c r="A43" s="730" t="s">
        <v>591</v>
      </c>
      <c r="B43" s="731" t="s">
        <v>2350</v>
      </c>
      <c r="C43" s="732">
        <v>43.5122</v>
      </c>
      <c r="D43" s="732">
        <v>36.649639999999998</v>
      </c>
      <c r="E43" s="732"/>
      <c r="F43" s="732">
        <v>16.689340000000001</v>
      </c>
      <c r="G43" s="732">
        <v>36</v>
      </c>
      <c r="H43" s="732">
        <v>-19.310659999999999</v>
      </c>
      <c r="I43" s="733">
        <v>0.4635927777777778</v>
      </c>
      <c r="J43" s="734" t="s">
        <v>1</v>
      </c>
    </row>
    <row r="44" spans="1:10" ht="14.45" customHeight="1" x14ac:dyDescent="0.2">
      <c r="A44" s="730" t="s">
        <v>591</v>
      </c>
      <c r="B44" s="731" t="s">
        <v>2355</v>
      </c>
      <c r="C44" s="732">
        <v>324.5617500000003</v>
      </c>
      <c r="D44" s="732">
        <v>247.44296000000006</v>
      </c>
      <c r="E44" s="732"/>
      <c r="F44" s="732">
        <v>174.29610000000002</v>
      </c>
      <c r="G44" s="732">
        <v>167</v>
      </c>
      <c r="H44" s="732">
        <v>7.296100000000024</v>
      </c>
      <c r="I44" s="733">
        <v>1.0436892215568865</v>
      </c>
      <c r="J44" s="734" t="s">
        <v>1</v>
      </c>
    </row>
    <row r="45" spans="1:10" ht="14.45" customHeight="1" x14ac:dyDescent="0.2">
      <c r="A45" s="730" t="s">
        <v>591</v>
      </c>
      <c r="B45" s="731" t="s">
        <v>593</v>
      </c>
      <c r="C45" s="732">
        <v>1769.7210700000005</v>
      </c>
      <c r="D45" s="732">
        <v>1112.6618800000001</v>
      </c>
      <c r="E45" s="732"/>
      <c r="F45" s="732">
        <v>1087.17211</v>
      </c>
      <c r="G45" s="732">
        <v>1350</v>
      </c>
      <c r="H45" s="732">
        <v>-262.82789000000002</v>
      </c>
      <c r="I45" s="733">
        <v>0.80531267407407403</v>
      </c>
      <c r="J45" s="734" t="s">
        <v>589</v>
      </c>
    </row>
    <row r="46" spans="1:10" ht="14.45" customHeight="1" x14ac:dyDescent="0.2">
      <c r="A46" s="730" t="s">
        <v>574</v>
      </c>
      <c r="B46" s="731" t="s">
        <v>574</v>
      </c>
      <c r="C46" s="732" t="s">
        <v>574</v>
      </c>
      <c r="D46" s="732" t="s">
        <v>574</v>
      </c>
      <c r="E46" s="732"/>
      <c r="F46" s="732" t="s">
        <v>574</v>
      </c>
      <c r="G46" s="732" t="s">
        <v>574</v>
      </c>
      <c r="H46" s="732" t="s">
        <v>574</v>
      </c>
      <c r="I46" s="733" t="s">
        <v>574</v>
      </c>
      <c r="J46" s="734" t="s">
        <v>590</v>
      </c>
    </row>
    <row r="47" spans="1:10" ht="14.45" customHeight="1" x14ac:dyDescent="0.2">
      <c r="A47" s="730" t="s">
        <v>594</v>
      </c>
      <c r="B47" s="731" t="s">
        <v>595</v>
      </c>
      <c r="C47" s="732" t="s">
        <v>574</v>
      </c>
      <c r="D47" s="732" t="s">
        <v>574</v>
      </c>
      <c r="E47" s="732"/>
      <c r="F47" s="732" t="s">
        <v>574</v>
      </c>
      <c r="G47" s="732" t="s">
        <v>574</v>
      </c>
      <c r="H47" s="732" t="s">
        <v>574</v>
      </c>
      <c r="I47" s="733" t="s">
        <v>574</v>
      </c>
      <c r="J47" s="734" t="s">
        <v>0</v>
      </c>
    </row>
    <row r="48" spans="1:10" ht="14.45" customHeight="1" x14ac:dyDescent="0.2">
      <c r="A48" s="730" t="s">
        <v>594</v>
      </c>
      <c r="B48" s="731" t="s">
        <v>2345</v>
      </c>
      <c r="C48" s="732">
        <v>173.63019999999997</v>
      </c>
      <c r="D48" s="732">
        <v>176.62208999999996</v>
      </c>
      <c r="E48" s="732"/>
      <c r="F48" s="732">
        <v>289.82396</v>
      </c>
      <c r="G48" s="732">
        <v>177</v>
      </c>
      <c r="H48" s="732">
        <v>112.82396</v>
      </c>
      <c r="I48" s="733">
        <v>1.6374235028248587</v>
      </c>
      <c r="J48" s="734" t="s">
        <v>1</v>
      </c>
    </row>
    <row r="49" spans="1:10" ht="14.45" customHeight="1" x14ac:dyDescent="0.2">
      <c r="A49" s="730" t="s">
        <v>594</v>
      </c>
      <c r="B49" s="731" t="s">
        <v>2346</v>
      </c>
      <c r="C49" s="732">
        <v>18.787149999999997</v>
      </c>
      <c r="D49" s="732">
        <v>21.44463</v>
      </c>
      <c r="E49" s="732"/>
      <c r="F49" s="732">
        <v>108.72143999999999</v>
      </c>
      <c r="G49" s="732">
        <v>26</v>
      </c>
      <c r="H49" s="732">
        <v>82.721439999999987</v>
      </c>
      <c r="I49" s="733">
        <v>4.181593846153846</v>
      </c>
      <c r="J49" s="734" t="s">
        <v>1</v>
      </c>
    </row>
    <row r="50" spans="1:10" ht="14.45" customHeight="1" x14ac:dyDescent="0.2">
      <c r="A50" s="730" t="s">
        <v>594</v>
      </c>
      <c r="B50" s="731" t="s">
        <v>2348</v>
      </c>
      <c r="C50" s="732">
        <v>152.16547</v>
      </c>
      <c r="D50" s="732">
        <v>133.33992999999998</v>
      </c>
      <c r="E50" s="732"/>
      <c r="F50" s="732">
        <v>315.30543999999992</v>
      </c>
      <c r="G50" s="732">
        <v>145</v>
      </c>
      <c r="H50" s="732">
        <v>170.30543999999992</v>
      </c>
      <c r="I50" s="733">
        <v>2.1745202758620685</v>
      </c>
      <c r="J50" s="734" t="s">
        <v>1</v>
      </c>
    </row>
    <row r="51" spans="1:10" ht="14.45" customHeight="1" x14ac:dyDescent="0.2">
      <c r="A51" s="730" t="s">
        <v>594</v>
      </c>
      <c r="B51" s="731" t="s">
        <v>2349</v>
      </c>
      <c r="C51" s="732">
        <v>11.593999999999999</v>
      </c>
      <c r="D51" s="732">
        <v>12.268000000000001</v>
      </c>
      <c r="E51" s="732"/>
      <c r="F51" s="732">
        <v>21.9876</v>
      </c>
      <c r="G51" s="732">
        <v>12</v>
      </c>
      <c r="H51" s="732">
        <v>9.9876000000000005</v>
      </c>
      <c r="I51" s="733">
        <v>1.8323</v>
      </c>
      <c r="J51" s="734" t="s">
        <v>1</v>
      </c>
    </row>
    <row r="52" spans="1:10" ht="14.45" customHeight="1" x14ac:dyDescent="0.2">
      <c r="A52" s="730" t="s">
        <v>594</v>
      </c>
      <c r="B52" s="731" t="s">
        <v>2350</v>
      </c>
      <c r="C52" s="732">
        <v>59.501100000000001</v>
      </c>
      <c r="D52" s="732">
        <v>51.498280000000001</v>
      </c>
      <c r="E52" s="732"/>
      <c r="F52" s="732">
        <v>105.90600000000002</v>
      </c>
      <c r="G52" s="732">
        <v>51</v>
      </c>
      <c r="H52" s="732">
        <v>54.90600000000002</v>
      </c>
      <c r="I52" s="733">
        <v>2.0765882352941181</v>
      </c>
      <c r="J52" s="734" t="s">
        <v>1</v>
      </c>
    </row>
    <row r="53" spans="1:10" ht="14.45" customHeight="1" x14ac:dyDescent="0.2">
      <c r="A53" s="730" t="s">
        <v>594</v>
      </c>
      <c r="B53" s="731" t="s">
        <v>2355</v>
      </c>
      <c r="C53" s="732">
        <v>199.71961000000002</v>
      </c>
      <c r="D53" s="732">
        <v>134.52482999999995</v>
      </c>
      <c r="E53" s="732"/>
      <c r="F53" s="732">
        <v>130.03045999999998</v>
      </c>
      <c r="G53" s="732">
        <v>161</v>
      </c>
      <c r="H53" s="732">
        <v>-30.969540000000023</v>
      </c>
      <c r="I53" s="733">
        <v>0.80764260869565208</v>
      </c>
      <c r="J53" s="734" t="s">
        <v>1</v>
      </c>
    </row>
    <row r="54" spans="1:10" ht="14.45" customHeight="1" x14ac:dyDescent="0.2">
      <c r="A54" s="730" t="s">
        <v>594</v>
      </c>
      <c r="B54" s="731" t="s">
        <v>596</v>
      </c>
      <c r="C54" s="732">
        <v>615.39752999999996</v>
      </c>
      <c r="D54" s="732">
        <v>529.6977599999999</v>
      </c>
      <c r="E54" s="732"/>
      <c r="F54" s="732">
        <v>971.77489999999989</v>
      </c>
      <c r="G54" s="732">
        <v>572</v>
      </c>
      <c r="H54" s="732">
        <v>399.77489999999989</v>
      </c>
      <c r="I54" s="733">
        <v>1.6989071678321677</v>
      </c>
      <c r="J54" s="734" t="s">
        <v>589</v>
      </c>
    </row>
    <row r="55" spans="1:10" ht="14.45" customHeight="1" x14ac:dyDescent="0.2">
      <c r="A55" s="730" t="s">
        <v>574</v>
      </c>
      <c r="B55" s="731" t="s">
        <v>574</v>
      </c>
      <c r="C55" s="732" t="s">
        <v>574</v>
      </c>
      <c r="D55" s="732" t="s">
        <v>574</v>
      </c>
      <c r="E55" s="732"/>
      <c r="F55" s="732" t="s">
        <v>574</v>
      </c>
      <c r="G55" s="732" t="s">
        <v>574</v>
      </c>
      <c r="H55" s="732" t="s">
        <v>574</v>
      </c>
      <c r="I55" s="733" t="s">
        <v>574</v>
      </c>
      <c r="J55" s="734" t="s">
        <v>590</v>
      </c>
    </row>
    <row r="56" spans="1:10" ht="14.45" customHeight="1" x14ac:dyDescent="0.2">
      <c r="A56" s="730" t="s">
        <v>597</v>
      </c>
      <c r="B56" s="731" t="s">
        <v>598</v>
      </c>
      <c r="C56" s="732" t="s">
        <v>574</v>
      </c>
      <c r="D56" s="732" t="s">
        <v>574</v>
      </c>
      <c r="E56" s="732"/>
      <c r="F56" s="732" t="s">
        <v>574</v>
      </c>
      <c r="G56" s="732" t="s">
        <v>574</v>
      </c>
      <c r="H56" s="732" t="s">
        <v>574</v>
      </c>
      <c r="I56" s="733" t="s">
        <v>574</v>
      </c>
      <c r="J56" s="734" t="s">
        <v>0</v>
      </c>
    </row>
    <row r="57" spans="1:10" ht="14.45" customHeight="1" x14ac:dyDescent="0.2">
      <c r="A57" s="730" t="s">
        <v>597</v>
      </c>
      <c r="B57" s="731" t="s">
        <v>2345</v>
      </c>
      <c r="C57" s="732">
        <v>88.271980000000013</v>
      </c>
      <c r="D57" s="732">
        <v>81.856580000000008</v>
      </c>
      <c r="E57" s="732"/>
      <c r="F57" s="732">
        <v>65.61527000000001</v>
      </c>
      <c r="G57" s="732">
        <v>83</v>
      </c>
      <c r="H57" s="732">
        <v>-17.38472999999999</v>
      </c>
      <c r="I57" s="733">
        <v>0.79054542168674713</v>
      </c>
      <c r="J57" s="734" t="s">
        <v>1</v>
      </c>
    </row>
    <row r="58" spans="1:10" ht="14.45" customHeight="1" x14ac:dyDescent="0.2">
      <c r="A58" s="730" t="s">
        <v>597</v>
      </c>
      <c r="B58" s="731" t="s">
        <v>2346</v>
      </c>
      <c r="C58" s="732">
        <v>7.7443</v>
      </c>
      <c r="D58" s="732">
        <v>8.1771000000000011</v>
      </c>
      <c r="E58" s="732"/>
      <c r="F58" s="732">
        <v>38.574100000000001</v>
      </c>
      <c r="G58" s="732">
        <v>10</v>
      </c>
      <c r="H58" s="732">
        <v>28.574100000000001</v>
      </c>
      <c r="I58" s="733">
        <v>3.8574100000000002</v>
      </c>
      <c r="J58" s="734" t="s">
        <v>1</v>
      </c>
    </row>
    <row r="59" spans="1:10" ht="14.45" customHeight="1" x14ac:dyDescent="0.2">
      <c r="A59" s="730" t="s">
        <v>597</v>
      </c>
      <c r="B59" s="731" t="s">
        <v>2348</v>
      </c>
      <c r="C59" s="732">
        <v>92.689139999999995</v>
      </c>
      <c r="D59" s="732">
        <v>99.909440000000004</v>
      </c>
      <c r="E59" s="732"/>
      <c r="F59" s="732">
        <v>117.35714</v>
      </c>
      <c r="G59" s="732">
        <v>97</v>
      </c>
      <c r="H59" s="732">
        <v>20.357140000000001</v>
      </c>
      <c r="I59" s="733">
        <v>1.2098674226804125</v>
      </c>
      <c r="J59" s="734" t="s">
        <v>1</v>
      </c>
    </row>
    <row r="60" spans="1:10" ht="14.45" customHeight="1" x14ac:dyDescent="0.2">
      <c r="A60" s="730" t="s">
        <v>597</v>
      </c>
      <c r="B60" s="731" t="s">
        <v>2349</v>
      </c>
      <c r="C60" s="732">
        <v>5.8810000000000002</v>
      </c>
      <c r="D60" s="732">
        <v>5.8580399999999999</v>
      </c>
      <c r="E60" s="732"/>
      <c r="F60" s="732">
        <v>7.6950000000000003</v>
      </c>
      <c r="G60" s="732">
        <v>6</v>
      </c>
      <c r="H60" s="732">
        <v>1.6950000000000003</v>
      </c>
      <c r="I60" s="733">
        <v>1.2825</v>
      </c>
      <c r="J60" s="734" t="s">
        <v>1</v>
      </c>
    </row>
    <row r="61" spans="1:10" ht="14.45" customHeight="1" x14ac:dyDescent="0.2">
      <c r="A61" s="730" t="s">
        <v>597</v>
      </c>
      <c r="B61" s="731" t="s">
        <v>2350</v>
      </c>
      <c r="C61" s="732">
        <v>47.876490000000004</v>
      </c>
      <c r="D61" s="732">
        <v>56.051199999999994</v>
      </c>
      <c r="E61" s="732"/>
      <c r="F61" s="732">
        <v>61.759610000000002</v>
      </c>
      <c r="G61" s="732">
        <v>61</v>
      </c>
      <c r="H61" s="732">
        <v>0.75961000000000212</v>
      </c>
      <c r="I61" s="733">
        <v>1.0124526229508197</v>
      </c>
      <c r="J61" s="734" t="s">
        <v>1</v>
      </c>
    </row>
    <row r="62" spans="1:10" ht="14.45" customHeight="1" x14ac:dyDescent="0.2">
      <c r="A62" s="730" t="s">
        <v>597</v>
      </c>
      <c r="B62" s="731" t="s">
        <v>2355</v>
      </c>
      <c r="C62" s="732">
        <v>22.960319999999999</v>
      </c>
      <c r="D62" s="732">
        <v>56.53356999999999</v>
      </c>
      <c r="E62" s="732"/>
      <c r="F62" s="732">
        <v>147.84692999999999</v>
      </c>
      <c r="G62" s="732">
        <v>76</v>
      </c>
      <c r="H62" s="732">
        <v>71.846929999999986</v>
      </c>
      <c r="I62" s="733">
        <v>1.945354342105263</v>
      </c>
      <c r="J62" s="734" t="s">
        <v>1</v>
      </c>
    </row>
    <row r="63" spans="1:10" ht="14.45" customHeight="1" x14ac:dyDescent="0.2">
      <c r="A63" s="730" t="s">
        <v>597</v>
      </c>
      <c r="B63" s="731" t="s">
        <v>599</v>
      </c>
      <c r="C63" s="732">
        <v>265.42323000000005</v>
      </c>
      <c r="D63" s="732">
        <v>308.38592999999997</v>
      </c>
      <c r="E63" s="732"/>
      <c r="F63" s="732">
        <v>438.84805</v>
      </c>
      <c r="G63" s="732">
        <v>333</v>
      </c>
      <c r="H63" s="732">
        <v>105.84805</v>
      </c>
      <c r="I63" s="733">
        <v>1.3178620120120119</v>
      </c>
      <c r="J63" s="734" t="s">
        <v>589</v>
      </c>
    </row>
    <row r="64" spans="1:10" ht="14.45" customHeight="1" x14ac:dyDescent="0.2">
      <c r="A64" s="730" t="s">
        <v>574</v>
      </c>
      <c r="B64" s="731" t="s">
        <v>574</v>
      </c>
      <c r="C64" s="732" t="s">
        <v>574</v>
      </c>
      <c r="D64" s="732" t="s">
        <v>574</v>
      </c>
      <c r="E64" s="732"/>
      <c r="F64" s="732" t="s">
        <v>574</v>
      </c>
      <c r="G64" s="732" t="s">
        <v>574</v>
      </c>
      <c r="H64" s="732" t="s">
        <v>574</v>
      </c>
      <c r="I64" s="733" t="s">
        <v>574</v>
      </c>
      <c r="J64" s="734" t="s">
        <v>590</v>
      </c>
    </row>
    <row r="65" spans="1:10" ht="14.45" customHeight="1" x14ac:dyDescent="0.2">
      <c r="A65" s="730" t="s">
        <v>600</v>
      </c>
      <c r="B65" s="731" t="s">
        <v>601</v>
      </c>
      <c r="C65" s="732" t="s">
        <v>574</v>
      </c>
      <c r="D65" s="732" t="s">
        <v>574</v>
      </c>
      <c r="E65" s="732"/>
      <c r="F65" s="732" t="s">
        <v>574</v>
      </c>
      <c r="G65" s="732" t="s">
        <v>574</v>
      </c>
      <c r="H65" s="732" t="s">
        <v>574</v>
      </c>
      <c r="I65" s="733" t="s">
        <v>574</v>
      </c>
      <c r="J65" s="734" t="s">
        <v>0</v>
      </c>
    </row>
    <row r="66" spans="1:10" ht="14.45" customHeight="1" x14ac:dyDescent="0.2">
      <c r="A66" s="730" t="s">
        <v>600</v>
      </c>
      <c r="B66" s="731" t="s">
        <v>2345</v>
      </c>
      <c r="C66" s="732">
        <v>57.139069999999982</v>
      </c>
      <c r="D66" s="732">
        <v>73.940770000000001</v>
      </c>
      <c r="E66" s="732"/>
      <c r="F66" s="732">
        <v>20.621919999999999</v>
      </c>
      <c r="G66" s="732">
        <v>75</v>
      </c>
      <c r="H66" s="732">
        <v>-54.378079999999997</v>
      </c>
      <c r="I66" s="733">
        <v>0.27495893333333332</v>
      </c>
      <c r="J66" s="734" t="s">
        <v>1</v>
      </c>
    </row>
    <row r="67" spans="1:10" ht="14.45" customHeight="1" x14ac:dyDescent="0.2">
      <c r="A67" s="730" t="s">
        <v>600</v>
      </c>
      <c r="B67" s="731" t="s">
        <v>2346</v>
      </c>
      <c r="C67" s="732">
        <v>349.98290000000003</v>
      </c>
      <c r="D67" s="732">
        <v>278.86484000000007</v>
      </c>
      <c r="E67" s="732"/>
      <c r="F67" s="732">
        <v>229.00798999999989</v>
      </c>
      <c r="G67" s="732">
        <v>278</v>
      </c>
      <c r="H67" s="732">
        <v>-48.992010000000107</v>
      </c>
      <c r="I67" s="733">
        <v>0.82376974820143845</v>
      </c>
      <c r="J67" s="734" t="s">
        <v>1</v>
      </c>
    </row>
    <row r="68" spans="1:10" ht="14.45" customHeight="1" x14ac:dyDescent="0.2">
      <c r="A68" s="730" t="s">
        <v>600</v>
      </c>
      <c r="B68" s="731" t="s">
        <v>2348</v>
      </c>
      <c r="C68" s="732">
        <v>122.41017000000001</v>
      </c>
      <c r="D68" s="732">
        <v>96.407379999999989</v>
      </c>
      <c r="E68" s="732"/>
      <c r="F68" s="732">
        <v>75.955460000000002</v>
      </c>
      <c r="G68" s="732">
        <v>150</v>
      </c>
      <c r="H68" s="732">
        <v>-74.044539999999998</v>
      </c>
      <c r="I68" s="733">
        <v>0.50636973333333335</v>
      </c>
      <c r="J68" s="734" t="s">
        <v>1</v>
      </c>
    </row>
    <row r="69" spans="1:10" ht="14.45" customHeight="1" x14ac:dyDescent="0.2">
      <c r="A69" s="730" t="s">
        <v>600</v>
      </c>
      <c r="B69" s="731" t="s">
        <v>2349</v>
      </c>
      <c r="C69" s="732">
        <v>4.67</v>
      </c>
      <c r="D69" s="732">
        <v>6.915</v>
      </c>
      <c r="E69" s="732"/>
      <c r="F69" s="732">
        <v>1.7447099999999998</v>
      </c>
      <c r="G69" s="732">
        <v>5</v>
      </c>
      <c r="H69" s="732">
        <v>-3.2552900000000005</v>
      </c>
      <c r="I69" s="733">
        <v>0.34894199999999997</v>
      </c>
      <c r="J69" s="734" t="s">
        <v>1</v>
      </c>
    </row>
    <row r="70" spans="1:10" ht="14.45" customHeight="1" x14ac:dyDescent="0.2">
      <c r="A70" s="730" t="s">
        <v>600</v>
      </c>
      <c r="B70" s="731" t="s">
        <v>2350</v>
      </c>
      <c r="C70" s="732">
        <v>50.145499999999998</v>
      </c>
      <c r="D70" s="732">
        <v>61.8</v>
      </c>
      <c r="E70" s="732"/>
      <c r="F70" s="732">
        <v>60.203099999999999</v>
      </c>
      <c r="G70" s="732">
        <v>55</v>
      </c>
      <c r="H70" s="732">
        <v>5.2030999999999992</v>
      </c>
      <c r="I70" s="733">
        <v>1.0946018181818182</v>
      </c>
      <c r="J70" s="734" t="s">
        <v>1</v>
      </c>
    </row>
    <row r="71" spans="1:10" ht="14.45" customHeight="1" x14ac:dyDescent="0.2">
      <c r="A71" s="730" t="s">
        <v>600</v>
      </c>
      <c r="B71" s="731" t="s">
        <v>2353</v>
      </c>
      <c r="C71" s="732">
        <v>0</v>
      </c>
      <c r="D71" s="732">
        <v>0</v>
      </c>
      <c r="E71" s="732"/>
      <c r="F71" s="732">
        <v>39.93</v>
      </c>
      <c r="G71" s="732">
        <v>0</v>
      </c>
      <c r="H71" s="732">
        <v>39.93</v>
      </c>
      <c r="I71" s="733" t="s">
        <v>574</v>
      </c>
      <c r="J71" s="734" t="s">
        <v>1</v>
      </c>
    </row>
    <row r="72" spans="1:10" ht="14.45" customHeight="1" x14ac:dyDescent="0.2">
      <c r="A72" s="730" t="s">
        <v>600</v>
      </c>
      <c r="B72" s="731" t="s">
        <v>2355</v>
      </c>
      <c r="C72" s="732">
        <v>532.19857999999999</v>
      </c>
      <c r="D72" s="732">
        <v>696.89753999999982</v>
      </c>
      <c r="E72" s="732"/>
      <c r="F72" s="732">
        <v>710.09152000000017</v>
      </c>
      <c r="G72" s="732">
        <v>772</v>
      </c>
      <c r="H72" s="732">
        <v>-61.908479999999827</v>
      </c>
      <c r="I72" s="733">
        <v>0.91980766839378258</v>
      </c>
      <c r="J72" s="734" t="s">
        <v>1</v>
      </c>
    </row>
    <row r="73" spans="1:10" ht="14.45" customHeight="1" x14ac:dyDescent="0.2">
      <c r="A73" s="730" t="s">
        <v>600</v>
      </c>
      <c r="B73" s="731" t="s">
        <v>602</v>
      </c>
      <c r="C73" s="732">
        <v>1116.5462199999999</v>
      </c>
      <c r="D73" s="732">
        <v>1214.8255299999998</v>
      </c>
      <c r="E73" s="732"/>
      <c r="F73" s="732">
        <v>1137.5547000000001</v>
      </c>
      <c r="G73" s="732">
        <v>1336</v>
      </c>
      <c r="H73" s="732">
        <v>-198.44529999999986</v>
      </c>
      <c r="I73" s="733">
        <v>0.85146309880239535</v>
      </c>
      <c r="J73" s="734" t="s">
        <v>589</v>
      </c>
    </row>
    <row r="74" spans="1:10" ht="14.45" customHeight="1" x14ac:dyDescent="0.2">
      <c r="A74" s="730" t="s">
        <v>574</v>
      </c>
      <c r="B74" s="731" t="s">
        <v>574</v>
      </c>
      <c r="C74" s="732" t="s">
        <v>574</v>
      </c>
      <c r="D74" s="732" t="s">
        <v>574</v>
      </c>
      <c r="E74" s="732"/>
      <c r="F74" s="732" t="s">
        <v>574</v>
      </c>
      <c r="G74" s="732" t="s">
        <v>574</v>
      </c>
      <c r="H74" s="732" t="s">
        <v>574</v>
      </c>
      <c r="I74" s="733" t="s">
        <v>574</v>
      </c>
      <c r="J74" s="734" t="s">
        <v>590</v>
      </c>
    </row>
    <row r="75" spans="1:10" ht="14.45" customHeight="1" x14ac:dyDescent="0.2">
      <c r="A75" s="730" t="s">
        <v>572</v>
      </c>
      <c r="B75" s="731" t="s">
        <v>584</v>
      </c>
      <c r="C75" s="732">
        <v>4014.2593300000008</v>
      </c>
      <c r="D75" s="732">
        <v>3623.7276800000009</v>
      </c>
      <c r="E75" s="732"/>
      <c r="F75" s="732">
        <v>3786.7074300000004</v>
      </c>
      <c r="G75" s="732">
        <v>3899</v>
      </c>
      <c r="H75" s="732">
        <v>-112.29256999999961</v>
      </c>
      <c r="I75" s="733">
        <v>0.97119964862785335</v>
      </c>
      <c r="J75" s="734" t="s">
        <v>585</v>
      </c>
    </row>
  </sheetData>
  <mergeCells count="3">
    <mergeCell ref="A1:I1"/>
    <mergeCell ref="F3:I3"/>
    <mergeCell ref="C4:D4"/>
  </mergeCells>
  <conditionalFormatting sqref="F21 F76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75">
    <cfRule type="expression" dxfId="32" priority="6">
      <formula>$H22&gt;0</formula>
    </cfRule>
  </conditionalFormatting>
  <conditionalFormatting sqref="A22:A75">
    <cfRule type="expression" dxfId="31" priority="5">
      <formula>AND($J22&lt;&gt;"mezeraKL",$J22&lt;&gt;"")</formula>
    </cfRule>
  </conditionalFormatting>
  <conditionalFormatting sqref="I22:I75">
    <cfRule type="expression" dxfId="30" priority="7">
      <formula>$I22&gt;1</formula>
    </cfRule>
  </conditionalFormatting>
  <conditionalFormatting sqref="B22:B75">
    <cfRule type="expression" dxfId="29" priority="4">
      <formula>OR($J22="NS",$J22="SumaNS",$J22="Účet")</formula>
    </cfRule>
  </conditionalFormatting>
  <conditionalFormatting sqref="A22:D75 F22:I75">
    <cfRule type="expression" dxfId="28" priority="8">
      <formula>AND($J22&lt;&gt;"",$J22&lt;&gt;"mezeraKL")</formula>
    </cfRule>
  </conditionalFormatting>
  <conditionalFormatting sqref="B22:D75 F22:I75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75 F22:I75">
    <cfRule type="expression" dxfId="26" priority="2">
      <formula>OR($J22="SumaNS",$J22="NS")</formula>
    </cfRule>
  </conditionalFormatting>
  <hyperlinks>
    <hyperlink ref="A2" location="Obsah!A1" display="Zpět na Obsah  KL 01  1.-4.měsíc" xr:uid="{3BFCDE6F-F9D7-4B38-B4D3-EB69B3C88CE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3412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6.2758668370848847</v>
      </c>
      <c r="J3" s="203">
        <f>SUBTOTAL(9,J5:J1048576)</f>
        <v>603376</v>
      </c>
      <c r="K3" s="204">
        <f>SUBTOTAL(9,K5:K1048576)</f>
        <v>3786707.4286929294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572</v>
      </c>
      <c r="B5" s="826" t="s">
        <v>573</v>
      </c>
      <c r="C5" s="829" t="s">
        <v>586</v>
      </c>
      <c r="D5" s="863" t="s">
        <v>587</v>
      </c>
      <c r="E5" s="829" t="s">
        <v>2356</v>
      </c>
      <c r="F5" s="863" t="s">
        <v>2357</v>
      </c>
      <c r="G5" s="829" t="s">
        <v>2358</v>
      </c>
      <c r="H5" s="829" t="s">
        <v>2359</v>
      </c>
      <c r="I5" s="225">
        <v>147.17999267578125</v>
      </c>
      <c r="J5" s="225">
        <v>1</v>
      </c>
      <c r="K5" s="849">
        <v>147.17999267578125</v>
      </c>
    </row>
    <row r="6" spans="1:11" ht="14.45" customHeight="1" x14ac:dyDescent="0.2">
      <c r="A6" s="832" t="s">
        <v>572</v>
      </c>
      <c r="B6" s="833" t="s">
        <v>573</v>
      </c>
      <c r="C6" s="836" t="s">
        <v>586</v>
      </c>
      <c r="D6" s="864" t="s">
        <v>587</v>
      </c>
      <c r="E6" s="836" t="s">
        <v>2356</v>
      </c>
      <c r="F6" s="864" t="s">
        <v>2357</v>
      </c>
      <c r="G6" s="836" t="s">
        <v>2360</v>
      </c>
      <c r="H6" s="836" t="s">
        <v>2361</v>
      </c>
      <c r="I6" s="850">
        <v>147.17999267578125</v>
      </c>
      <c r="J6" s="850">
        <v>1</v>
      </c>
      <c r="K6" s="851">
        <v>147.17999267578125</v>
      </c>
    </row>
    <row r="7" spans="1:11" ht="14.45" customHeight="1" x14ac:dyDescent="0.2">
      <c r="A7" s="832" t="s">
        <v>572</v>
      </c>
      <c r="B7" s="833" t="s">
        <v>573</v>
      </c>
      <c r="C7" s="836" t="s">
        <v>586</v>
      </c>
      <c r="D7" s="864" t="s">
        <v>587</v>
      </c>
      <c r="E7" s="836" t="s">
        <v>2362</v>
      </c>
      <c r="F7" s="864" t="s">
        <v>2363</v>
      </c>
      <c r="G7" s="836" t="s">
        <v>2364</v>
      </c>
      <c r="H7" s="836" t="s">
        <v>2365</v>
      </c>
      <c r="I7" s="850">
        <v>4.1100001335144043</v>
      </c>
      <c r="J7" s="850">
        <v>100</v>
      </c>
      <c r="K7" s="851">
        <v>411</v>
      </c>
    </row>
    <row r="8" spans="1:11" ht="14.45" customHeight="1" x14ac:dyDescent="0.2">
      <c r="A8" s="832" t="s">
        <v>572</v>
      </c>
      <c r="B8" s="833" t="s">
        <v>573</v>
      </c>
      <c r="C8" s="836" t="s">
        <v>586</v>
      </c>
      <c r="D8" s="864" t="s">
        <v>587</v>
      </c>
      <c r="E8" s="836" t="s">
        <v>2362</v>
      </c>
      <c r="F8" s="864" t="s">
        <v>2363</v>
      </c>
      <c r="G8" s="836" t="s">
        <v>2366</v>
      </c>
      <c r="H8" s="836" t="s">
        <v>2367</v>
      </c>
      <c r="I8" s="850">
        <v>0.62999999523162842</v>
      </c>
      <c r="J8" s="850">
        <v>1000</v>
      </c>
      <c r="K8" s="851">
        <v>630</v>
      </c>
    </row>
    <row r="9" spans="1:11" ht="14.45" customHeight="1" x14ac:dyDescent="0.2">
      <c r="A9" s="832" t="s">
        <v>572</v>
      </c>
      <c r="B9" s="833" t="s">
        <v>573</v>
      </c>
      <c r="C9" s="836" t="s">
        <v>586</v>
      </c>
      <c r="D9" s="864" t="s">
        <v>587</v>
      </c>
      <c r="E9" s="836" t="s">
        <v>2362</v>
      </c>
      <c r="F9" s="864" t="s">
        <v>2363</v>
      </c>
      <c r="G9" s="836" t="s">
        <v>2366</v>
      </c>
      <c r="H9" s="836" t="s">
        <v>2368</v>
      </c>
      <c r="I9" s="850">
        <v>0.62999999523162842</v>
      </c>
      <c r="J9" s="850">
        <v>1000</v>
      </c>
      <c r="K9" s="851">
        <v>630</v>
      </c>
    </row>
    <row r="10" spans="1:11" ht="14.45" customHeight="1" x14ac:dyDescent="0.2">
      <c r="A10" s="832" t="s">
        <v>572</v>
      </c>
      <c r="B10" s="833" t="s">
        <v>573</v>
      </c>
      <c r="C10" s="836" t="s">
        <v>586</v>
      </c>
      <c r="D10" s="864" t="s">
        <v>587</v>
      </c>
      <c r="E10" s="836" t="s">
        <v>2362</v>
      </c>
      <c r="F10" s="864" t="s">
        <v>2363</v>
      </c>
      <c r="G10" s="836" t="s">
        <v>2369</v>
      </c>
      <c r="H10" s="836" t="s">
        <v>2370</v>
      </c>
      <c r="I10" s="850">
        <v>0.25</v>
      </c>
      <c r="J10" s="850">
        <v>2500</v>
      </c>
      <c r="K10" s="851">
        <v>625</v>
      </c>
    </row>
    <row r="11" spans="1:11" ht="14.45" customHeight="1" x14ac:dyDescent="0.2">
      <c r="A11" s="832" t="s">
        <v>572</v>
      </c>
      <c r="B11" s="833" t="s">
        <v>573</v>
      </c>
      <c r="C11" s="836" t="s">
        <v>586</v>
      </c>
      <c r="D11" s="864" t="s">
        <v>587</v>
      </c>
      <c r="E11" s="836" t="s">
        <v>2362</v>
      </c>
      <c r="F11" s="864" t="s">
        <v>2363</v>
      </c>
      <c r="G11" s="836" t="s">
        <v>2371</v>
      </c>
      <c r="H11" s="836" t="s">
        <v>2372</v>
      </c>
      <c r="I11" s="850">
        <v>157.30999755859375</v>
      </c>
      <c r="J11" s="850">
        <v>1</v>
      </c>
      <c r="K11" s="851">
        <v>157.30999755859375</v>
      </c>
    </row>
    <row r="12" spans="1:11" ht="14.45" customHeight="1" x14ac:dyDescent="0.2">
      <c r="A12" s="832" t="s">
        <v>572</v>
      </c>
      <c r="B12" s="833" t="s">
        <v>573</v>
      </c>
      <c r="C12" s="836" t="s">
        <v>586</v>
      </c>
      <c r="D12" s="864" t="s">
        <v>587</v>
      </c>
      <c r="E12" s="836" t="s">
        <v>2362</v>
      </c>
      <c r="F12" s="864" t="s">
        <v>2363</v>
      </c>
      <c r="G12" s="836" t="s">
        <v>2373</v>
      </c>
      <c r="H12" s="836" t="s">
        <v>2374</v>
      </c>
      <c r="I12" s="850">
        <v>355.35000610351563</v>
      </c>
      <c r="J12" s="850">
        <v>1</v>
      </c>
      <c r="K12" s="851">
        <v>355.35000610351563</v>
      </c>
    </row>
    <row r="13" spans="1:11" ht="14.45" customHeight="1" x14ac:dyDescent="0.2">
      <c r="A13" s="832" t="s">
        <v>572</v>
      </c>
      <c r="B13" s="833" t="s">
        <v>573</v>
      </c>
      <c r="C13" s="836" t="s">
        <v>586</v>
      </c>
      <c r="D13" s="864" t="s">
        <v>587</v>
      </c>
      <c r="E13" s="836" t="s">
        <v>2362</v>
      </c>
      <c r="F13" s="864" t="s">
        <v>2363</v>
      </c>
      <c r="G13" s="836" t="s">
        <v>2375</v>
      </c>
      <c r="H13" s="836" t="s">
        <v>2376</v>
      </c>
      <c r="I13" s="850">
        <v>139.17999267578125</v>
      </c>
      <c r="J13" s="850">
        <v>2</v>
      </c>
      <c r="K13" s="851">
        <v>278.3599853515625</v>
      </c>
    </row>
    <row r="14" spans="1:11" ht="14.45" customHeight="1" x14ac:dyDescent="0.2">
      <c r="A14" s="832" t="s">
        <v>572</v>
      </c>
      <c r="B14" s="833" t="s">
        <v>573</v>
      </c>
      <c r="C14" s="836" t="s">
        <v>586</v>
      </c>
      <c r="D14" s="864" t="s">
        <v>587</v>
      </c>
      <c r="E14" s="836" t="s">
        <v>2362</v>
      </c>
      <c r="F14" s="864" t="s">
        <v>2363</v>
      </c>
      <c r="G14" s="836" t="s">
        <v>2377</v>
      </c>
      <c r="H14" s="836" t="s">
        <v>2378</v>
      </c>
      <c r="I14" s="850">
        <v>2.6666667461395264</v>
      </c>
      <c r="J14" s="850">
        <v>210</v>
      </c>
      <c r="K14" s="851">
        <v>559.8599853515625</v>
      </c>
    </row>
    <row r="15" spans="1:11" ht="14.45" customHeight="1" x14ac:dyDescent="0.2">
      <c r="A15" s="832" t="s">
        <v>572</v>
      </c>
      <c r="B15" s="833" t="s">
        <v>573</v>
      </c>
      <c r="C15" s="836" t="s">
        <v>586</v>
      </c>
      <c r="D15" s="864" t="s">
        <v>587</v>
      </c>
      <c r="E15" s="836" t="s">
        <v>2362</v>
      </c>
      <c r="F15" s="864" t="s">
        <v>2363</v>
      </c>
      <c r="G15" s="836" t="s">
        <v>2379</v>
      </c>
      <c r="H15" s="836" t="s">
        <v>2380</v>
      </c>
      <c r="I15" s="850">
        <v>18.399999618530273</v>
      </c>
      <c r="J15" s="850">
        <v>100</v>
      </c>
      <c r="K15" s="851">
        <v>1840</v>
      </c>
    </row>
    <row r="16" spans="1:11" ht="14.45" customHeight="1" x14ac:dyDescent="0.2">
      <c r="A16" s="832" t="s">
        <v>572</v>
      </c>
      <c r="B16" s="833" t="s">
        <v>573</v>
      </c>
      <c r="C16" s="836" t="s">
        <v>586</v>
      </c>
      <c r="D16" s="864" t="s">
        <v>587</v>
      </c>
      <c r="E16" s="836" t="s">
        <v>2362</v>
      </c>
      <c r="F16" s="864" t="s">
        <v>2363</v>
      </c>
      <c r="G16" s="836" t="s">
        <v>2381</v>
      </c>
      <c r="H16" s="836" t="s">
        <v>2382</v>
      </c>
      <c r="I16" s="850">
        <v>235.1300048828125</v>
      </c>
      <c r="J16" s="850">
        <v>10</v>
      </c>
      <c r="K16" s="851">
        <v>2351.2900390625</v>
      </c>
    </row>
    <row r="17" spans="1:11" ht="14.45" customHeight="1" x14ac:dyDescent="0.2">
      <c r="A17" s="832" t="s">
        <v>572</v>
      </c>
      <c r="B17" s="833" t="s">
        <v>573</v>
      </c>
      <c r="C17" s="836" t="s">
        <v>586</v>
      </c>
      <c r="D17" s="864" t="s">
        <v>587</v>
      </c>
      <c r="E17" s="836" t="s">
        <v>2362</v>
      </c>
      <c r="F17" s="864" t="s">
        <v>2363</v>
      </c>
      <c r="G17" s="836" t="s">
        <v>2383</v>
      </c>
      <c r="H17" s="836" t="s">
        <v>2384</v>
      </c>
      <c r="I17" s="850">
        <v>283.01998901367188</v>
      </c>
      <c r="J17" s="850">
        <v>5</v>
      </c>
      <c r="K17" s="851">
        <v>1415.0799560546875</v>
      </c>
    </row>
    <row r="18" spans="1:11" ht="14.45" customHeight="1" x14ac:dyDescent="0.2">
      <c r="A18" s="832" t="s">
        <v>572</v>
      </c>
      <c r="B18" s="833" t="s">
        <v>573</v>
      </c>
      <c r="C18" s="836" t="s">
        <v>586</v>
      </c>
      <c r="D18" s="864" t="s">
        <v>587</v>
      </c>
      <c r="E18" s="836" t="s">
        <v>2362</v>
      </c>
      <c r="F18" s="864" t="s">
        <v>2363</v>
      </c>
      <c r="G18" s="836" t="s">
        <v>2375</v>
      </c>
      <c r="H18" s="836" t="s">
        <v>2385</v>
      </c>
      <c r="I18" s="850">
        <v>139.16999816894531</v>
      </c>
      <c r="J18" s="850">
        <v>7</v>
      </c>
      <c r="K18" s="851">
        <v>974.18997192382813</v>
      </c>
    </row>
    <row r="19" spans="1:11" ht="14.45" customHeight="1" x14ac:dyDescent="0.2">
      <c r="A19" s="832" t="s">
        <v>572</v>
      </c>
      <c r="B19" s="833" t="s">
        <v>573</v>
      </c>
      <c r="C19" s="836" t="s">
        <v>586</v>
      </c>
      <c r="D19" s="864" t="s">
        <v>587</v>
      </c>
      <c r="E19" s="836" t="s">
        <v>2362</v>
      </c>
      <c r="F19" s="864" t="s">
        <v>2363</v>
      </c>
      <c r="G19" s="836" t="s">
        <v>2386</v>
      </c>
      <c r="H19" s="836" t="s">
        <v>2387</v>
      </c>
      <c r="I19" s="850">
        <v>37.279998779296875</v>
      </c>
      <c r="J19" s="850">
        <v>20</v>
      </c>
      <c r="K19" s="851">
        <v>745.52001953125</v>
      </c>
    </row>
    <row r="20" spans="1:11" ht="14.45" customHeight="1" x14ac:dyDescent="0.2">
      <c r="A20" s="832" t="s">
        <v>572</v>
      </c>
      <c r="B20" s="833" t="s">
        <v>573</v>
      </c>
      <c r="C20" s="836" t="s">
        <v>586</v>
      </c>
      <c r="D20" s="864" t="s">
        <v>587</v>
      </c>
      <c r="E20" s="836" t="s">
        <v>2362</v>
      </c>
      <c r="F20" s="864" t="s">
        <v>2363</v>
      </c>
      <c r="G20" s="836" t="s">
        <v>2388</v>
      </c>
      <c r="H20" s="836" t="s">
        <v>2389</v>
      </c>
      <c r="I20" s="850">
        <v>13.739999771118164</v>
      </c>
      <c r="J20" s="850">
        <v>50</v>
      </c>
      <c r="K20" s="851">
        <v>687.239990234375</v>
      </c>
    </row>
    <row r="21" spans="1:11" ht="14.45" customHeight="1" x14ac:dyDescent="0.2">
      <c r="A21" s="832" t="s">
        <v>572</v>
      </c>
      <c r="B21" s="833" t="s">
        <v>573</v>
      </c>
      <c r="C21" s="836" t="s">
        <v>586</v>
      </c>
      <c r="D21" s="864" t="s">
        <v>587</v>
      </c>
      <c r="E21" s="836" t="s">
        <v>2362</v>
      </c>
      <c r="F21" s="864" t="s">
        <v>2363</v>
      </c>
      <c r="G21" s="836" t="s">
        <v>2390</v>
      </c>
      <c r="H21" s="836" t="s">
        <v>2391</v>
      </c>
      <c r="I21" s="850">
        <v>1.3799999952316284</v>
      </c>
      <c r="J21" s="850">
        <v>400</v>
      </c>
      <c r="K21" s="851">
        <v>552</v>
      </c>
    </row>
    <row r="22" spans="1:11" ht="14.45" customHeight="1" x14ac:dyDescent="0.2">
      <c r="A22" s="832" t="s">
        <v>572</v>
      </c>
      <c r="B22" s="833" t="s">
        <v>573</v>
      </c>
      <c r="C22" s="836" t="s">
        <v>586</v>
      </c>
      <c r="D22" s="864" t="s">
        <v>587</v>
      </c>
      <c r="E22" s="836" t="s">
        <v>2362</v>
      </c>
      <c r="F22" s="864" t="s">
        <v>2363</v>
      </c>
      <c r="G22" s="836" t="s">
        <v>2392</v>
      </c>
      <c r="H22" s="836" t="s">
        <v>2393</v>
      </c>
      <c r="I22" s="850">
        <v>0.85500001907348633</v>
      </c>
      <c r="J22" s="850">
        <v>300</v>
      </c>
      <c r="K22" s="851">
        <v>257</v>
      </c>
    </row>
    <row r="23" spans="1:11" ht="14.45" customHeight="1" x14ac:dyDescent="0.2">
      <c r="A23" s="832" t="s">
        <v>572</v>
      </c>
      <c r="B23" s="833" t="s">
        <v>573</v>
      </c>
      <c r="C23" s="836" t="s">
        <v>586</v>
      </c>
      <c r="D23" s="864" t="s">
        <v>587</v>
      </c>
      <c r="E23" s="836" t="s">
        <v>2362</v>
      </c>
      <c r="F23" s="864" t="s">
        <v>2363</v>
      </c>
      <c r="G23" s="836" t="s">
        <v>2394</v>
      </c>
      <c r="H23" s="836" t="s">
        <v>2395</v>
      </c>
      <c r="I23" s="850">
        <v>9.3000001907348633</v>
      </c>
      <c r="J23" s="850">
        <v>100</v>
      </c>
      <c r="K23" s="851">
        <v>930</v>
      </c>
    </row>
    <row r="24" spans="1:11" ht="14.45" customHeight="1" x14ac:dyDescent="0.2">
      <c r="A24" s="832" t="s">
        <v>572</v>
      </c>
      <c r="B24" s="833" t="s">
        <v>573</v>
      </c>
      <c r="C24" s="836" t="s">
        <v>586</v>
      </c>
      <c r="D24" s="864" t="s">
        <v>587</v>
      </c>
      <c r="E24" s="836" t="s">
        <v>2362</v>
      </c>
      <c r="F24" s="864" t="s">
        <v>2363</v>
      </c>
      <c r="G24" s="836" t="s">
        <v>2396</v>
      </c>
      <c r="H24" s="836" t="s">
        <v>2397</v>
      </c>
      <c r="I24" s="850">
        <v>18.959999084472656</v>
      </c>
      <c r="J24" s="850">
        <v>12</v>
      </c>
      <c r="K24" s="851">
        <v>227.52000427246094</v>
      </c>
    </row>
    <row r="25" spans="1:11" ht="14.45" customHeight="1" x14ac:dyDescent="0.2">
      <c r="A25" s="832" t="s">
        <v>572</v>
      </c>
      <c r="B25" s="833" t="s">
        <v>573</v>
      </c>
      <c r="C25" s="836" t="s">
        <v>586</v>
      </c>
      <c r="D25" s="864" t="s">
        <v>587</v>
      </c>
      <c r="E25" s="836" t="s">
        <v>2362</v>
      </c>
      <c r="F25" s="864" t="s">
        <v>2363</v>
      </c>
      <c r="G25" s="836" t="s">
        <v>2390</v>
      </c>
      <c r="H25" s="836" t="s">
        <v>2398</v>
      </c>
      <c r="I25" s="850">
        <v>1.3799999952316284</v>
      </c>
      <c r="J25" s="850">
        <v>300</v>
      </c>
      <c r="K25" s="851">
        <v>414</v>
      </c>
    </row>
    <row r="26" spans="1:11" ht="14.45" customHeight="1" x14ac:dyDescent="0.2">
      <c r="A26" s="832" t="s">
        <v>572</v>
      </c>
      <c r="B26" s="833" t="s">
        <v>573</v>
      </c>
      <c r="C26" s="836" t="s">
        <v>586</v>
      </c>
      <c r="D26" s="864" t="s">
        <v>587</v>
      </c>
      <c r="E26" s="836" t="s">
        <v>2362</v>
      </c>
      <c r="F26" s="864" t="s">
        <v>2363</v>
      </c>
      <c r="G26" s="836" t="s">
        <v>2392</v>
      </c>
      <c r="H26" s="836" t="s">
        <v>2399</v>
      </c>
      <c r="I26" s="850">
        <v>0.85000002384185791</v>
      </c>
      <c r="J26" s="850">
        <v>100</v>
      </c>
      <c r="K26" s="851">
        <v>85</v>
      </c>
    </row>
    <row r="27" spans="1:11" ht="14.45" customHeight="1" x14ac:dyDescent="0.2">
      <c r="A27" s="832" t="s">
        <v>572</v>
      </c>
      <c r="B27" s="833" t="s">
        <v>573</v>
      </c>
      <c r="C27" s="836" t="s">
        <v>586</v>
      </c>
      <c r="D27" s="864" t="s">
        <v>587</v>
      </c>
      <c r="E27" s="836" t="s">
        <v>2362</v>
      </c>
      <c r="F27" s="864" t="s">
        <v>2363</v>
      </c>
      <c r="G27" s="836" t="s">
        <v>2400</v>
      </c>
      <c r="H27" s="836" t="s">
        <v>2401</v>
      </c>
      <c r="I27" s="850">
        <v>15.029999732971191</v>
      </c>
      <c r="J27" s="850">
        <v>2</v>
      </c>
      <c r="K27" s="851">
        <v>30.059999465942383</v>
      </c>
    </row>
    <row r="28" spans="1:11" ht="14.45" customHeight="1" x14ac:dyDescent="0.2">
      <c r="A28" s="832" t="s">
        <v>572</v>
      </c>
      <c r="B28" s="833" t="s">
        <v>573</v>
      </c>
      <c r="C28" s="836" t="s">
        <v>586</v>
      </c>
      <c r="D28" s="864" t="s">
        <v>587</v>
      </c>
      <c r="E28" s="836" t="s">
        <v>2362</v>
      </c>
      <c r="F28" s="864" t="s">
        <v>2363</v>
      </c>
      <c r="G28" s="836" t="s">
        <v>2402</v>
      </c>
      <c r="H28" s="836" t="s">
        <v>2403</v>
      </c>
      <c r="I28" s="850">
        <v>23.920000076293945</v>
      </c>
      <c r="J28" s="850">
        <v>2</v>
      </c>
      <c r="K28" s="851">
        <v>47.840000152587891</v>
      </c>
    </row>
    <row r="29" spans="1:11" ht="14.45" customHeight="1" x14ac:dyDescent="0.2">
      <c r="A29" s="832" t="s">
        <v>572</v>
      </c>
      <c r="B29" s="833" t="s">
        <v>573</v>
      </c>
      <c r="C29" s="836" t="s">
        <v>586</v>
      </c>
      <c r="D29" s="864" t="s">
        <v>587</v>
      </c>
      <c r="E29" s="836" t="s">
        <v>2362</v>
      </c>
      <c r="F29" s="864" t="s">
        <v>2363</v>
      </c>
      <c r="G29" s="836" t="s">
        <v>2404</v>
      </c>
      <c r="H29" s="836" t="s">
        <v>2405</v>
      </c>
      <c r="I29" s="850">
        <v>46.319999694824219</v>
      </c>
      <c r="J29" s="850">
        <v>5</v>
      </c>
      <c r="K29" s="851">
        <v>231.60000610351563</v>
      </c>
    </row>
    <row r="30" spans="1:11" ht="14.45" customHeight="1" x14ac:dyDescent="0.2">
      <c r="A30" s="832" t="s">
        <v>572</v>
      </c>
      <c r="B30" s="833" t="s">
        <v>573</v>
      </c>
      <c r="C30" s="836" t="s">
        <v>586</v>
      </c>
      <c r="D30" s="864" t="s">
        <v>587</v>
      </c>
      <c r="E30" s="836" t="s">
        <v>2362</v>
      </c>
      <c r="F30" s="864" t="s">
        <v>2363</v>
      </c>
      <c r="G30" s="836" t="s">
        <v>2406</v>
      </c>
      <c r="H30" s="836" t="s">
        <v>2407</v>
      </c>
      <c r="I30" s="850">
        <v>111.31999969482422</v>
      </c>
      <c r="J30" s="850">
        <v>12</v>
      </c>
      <c r="K30" s="851">
        <v>1335.8399658203125</v>
      </c>
    </row>
    <row r="31" spans="1:11" ht="14.45" customHeight="1" x14ac:dyDescent="0.2">
      <c r="A31" s="832" t="s">
        <v>572</v>
      </c>
      <c r="B31" s="833" t="s">
        <v>573</v>
      </c>
      <c r="C31" s="836" t="s">
        <v>586</v>
      </c>
      <c r="D31" s="864" t="s">
        <v>587</v>
      </c>
      <c r="E31" s="836" t="s">
        <v>2362</v>
      </c>
      <c r="F31" s="864" t="s">
        <v>2363</v>
      </c>
      <c r="G31" s="836" t="s">
        <v>2408</v>
      </c>
      <c r="H31" s="836" t="s">
        <v>2409</v>
      </c>
      <c r="I31" s="850">
        <v>10.529999732971191</v>
      </c>
      <c r="J31" s="850">
        <v>30</v>
      </c>
      <c r="K31" s="851">
        <v>315.89999389648438</v>
      </c>
    </row>
    <row r="32" spans="1:11" ht="14.45" customHeight="1" x14ac:dyDescent="0.2">
      <c r="A32" s="832" t="s">
        <v>572</v>
      </c>
      <c r="B32" s="833" t="s">
        <v>573</v>
      </c>
      <c r="C32" s="836" t="s">
        <v>586</v>
      </c>
      <c r="D32" s="864" t="s">
        <v>587</v>
      </c>
      <c r="E32" s="836" t="s">
        <v>2362</v>
      </c>
      <c r="F32" s="864" t="s">
        <v>2363</v>
      </c>
      <c r="G32" s="836" t="s">
        <v>2408</v>
      </c>
      <c r="H32" s="836" t="s">
        <v>2410</v>
      </c>
      <c r="I32" s="850">
        <v>10.522000312805176</v>
      </c>
      <c r="J32" s="850">
        <v>200</v>
      </c>
      <c r="K32" s="851">
        <v>2104.2999572753906</v>
      </c>
    </row>
    <row r="33" spans="1:11" ht="14.45" customHeight="1" x14ac:dyDescent="0.2">
      <c r="A33" s="832" t="s">
        <v>572</v>
      </c>
      <c r="B33" s="833" t="s">
        <v>573</v>
      </c>
      <c r="C33" s="836" t="s">
        <v>586</v>
      </c>
      <c r="D33" s="864" t="s">
        <v>587</v>
      </c>
      <c r="E33" s="836" t="s">
        <v>2362</v>
      </c>
      <c r="F33" s="864" t="s">
        <v>2363</v>
      </c>
      <c r="G33" s="836" t="s">
        <v>2411</v>
      </c>
      <c r="H33" s="836" t="s">
        <v>2412</v>
      </c>
      <c r="I33" s="850">
        <v>72.220001220703125</v>
      </c>
      <c r="J33" s="850">
        <v>2</v>
      </c>
      <c r="K33" s="851">
        <v>144.44000244140625</v>
      </c>
    </row>
    <row r="34" spans="1:11" ht="14.45" customHeight="1" x14ac:dyDescent="0.2">
      <c r="A34" s="832" t="s">
        <v>572</v>
      </c>
      <c r="B34" s="833" t="s">
        <v>573</v>
      </c>
      <c r="C34" s="836" t="s">
        <v>586</v>
      </c>
      <c r="D34" s="864" t="s">
        <v>587</v>
      </c>
      <c r="E34" s="836" t="s">
        <v>2362</v>
      </c>
      <c r="F34" s="864" t="s">
        <v>2363</v>
      </c>
      <c r="G34" s="836" t="s">
        <v>2413</v>
      </c>
      <c r="H34" s="836" t="s">
        <v>2414</v>
      </c>
      <c r="I34" s="850">
        <v>105.44999694824219</v>
      </c>
      <c r="J34" s="850">
        <v>1</v>
      </c>
      <c r="K34" s="851">
        <v>105.44999694824219</v>
      </c>
    </row>
    <row r="35" spans="1:11" ht="14.45" customHeight="1" x14ac:dyDescent="0.2">
      <c r="A35" s="832" t="s">
        <v>572</v>
      </c>
      <c r="B35" s="833" t="s">
        <v>573</v>
      </c>
      <c r="C35" s="836" t="s">
        <v>586</v>
      </c>
      <c r="D35" s="864" t="s">
        <v>587</v>
      </c>
      <c r="E35" s="836" t="s">
        <v>2362</v>
      </c>
      <c r="F35" s="864" t="s">
        <v>2363</v>
      </c>
      <c r="G35" s="836" t="s">
        <v>2415</v>
      </c>
      <c r="H35" s="836" t="s">
        <v>2416</v>
      </c>
      <c r="I35" s="850">
        <v>29.739999771118164</v>
      </c>
      <c r="J35" s="850">
        <v>24</v>
      </c>
      <c r="K35" s="851">
        <v>713.760009765625</v>
      </c>
    </row>
    <row r="36" spans="1:11" ht="14.45" customHeight="1" x14ac:dyDescent="0.2">
      <c r="A36" s="832" t="s">
        <v>572</v>
      </c>
      <c r="B36" s="833" t="s">
        <v>573</v>
      </c>
      <c r="C36" s="836" t="s">
        <v>586</v>
      </c>
      <c r="D36" s="864" t="s">
        <v>587</v>
      </c>
      <c r="E36" s="836" t="s">
        <v>2417</v>
      </c>
      <c r="F36" s="864" t="s">
        <v>2418</v>
      </c>
      <c r="G36" s="836" t="s">
        <v>2419</v>
      </c>
      <c r="H36" s="836" t="s">
        <v>2420</v>
      </c>
      <c r="I36" s="850">
        <v>2.0399999618530273</v>
      </c>
      <c r="J36" s="850">
        <v>45</v>
      </c>
      <c r="K36" s="851">
        <v>91.799999237060547</v>
      </c>
    </row>
    <row r="37" spans="1:11" ht="14.45" customHeight="1" x14ac:dyDescent="0.2">
      <c r="A37" s="832" t="s">
        <v>572</v>
      </c>
      <c r="B37" s="833" t="s">
        <v>573</v>
      </c>
      <c r="C37" s="836" t="s">
        <v>586</v>
      </c>
      <c r="D37" s="864" t="s">
        <v>587</v>
      </c>
      <c r="E37" s="836" t="s">
        <v>2417</v>
      </c>
      <c r="F37" s="864" t="s">
        <v>2418</v>
      </c>
      <c r="G37" s="836" t="s">
        <v>2421</v>
      </c>
      <c r="H37" s="836" t="s">
        <v>2422</v>
      </c>
      <c r="I37" s="850">
        <v>47.189998626708984</v>
      </c>
      <c r="J37" s="850">
        <v>20</v>
      </c>
      <c r="K37" s="851">
        <v>943.79998779296875</v>
      </c>
    </row>
    <row r="38" spans="1:11" ht="14.45" customHeight="1" x14ac:dyDescent="0.2">
      <c r="A38" s="832" t="s">
        <v>572</v>
      </c>
      <c r="B38" s="833" t="s">
        <v>573</v>
      </c>
      <c r="C38" s="836" t="s">
        <v>586</v>
      </c>
      <c r="D38" s="864" t="s">
        <v>587</v>
      </c>
      <c r="E38" s="836" t="s">
        <v>2417</v>
      </c>
      <c r="F38" s="864" t="s">
        <v>2418</v>
      </c>
      <c r="G38" s="836" t="s">
        <v>2423</v>
      </c>
      <c r="H38" s="836" t="s">
        <v>2424</v>
      </c>
      <c r="I38" s="850">
        <v>2.9100000858306885</v>
      </c>
      <c r="J38" s="850">
        <v>100</v>
      </c>
      <c r="K38" s="851">
        <v>291</v>
      </c>
    </row>
    <row r="39" spans="1:11" ht="14.45" customHeight="1" x14ac:dyDescent="0.2">
      <c r="A39" s="832" t="s">
        <v>572</v>
      </c>
      <c r="B39" s="833" t="s">
        <v>573</v>
      </c>
      <c r="C39" s="836" t="s">
        <v>586</v>
      </c>
      <c r="D39" s="864" t="s">
        <v>587</v>
      </c>
      <c r="E39" s="836" t="s">
        <v>2417</v>
      </c>
      <c r="F39" s="864" t="s">
        <v>2418</v>
      </c>
      <c r="G39" s="836" t="s">
        <v>2425</v>
      </c>
      <c r="H39" s="836" t="s">
        <v>2426</v>
      </c>
      <c r="I39" s="850">
        <v>2.3599998950958252</v>
      </c>
      <c r="J39" s="850">
        <v>20</v>
      </c>
      <c r="K39" s="851">
        <v>47.200000762939453</v>
      </c>
    </row>
    <row r="40" spans="1:11" ht="14.45" customHeight="1" x14ac:dyDescent="0.2">
      <c r="A40" s="832" t="s">
        <v>572</v>
      </c>
      <c r="B40" s="833" t="s">
        <v>573</v>
      </c>
      <c r="C40" s="836" t="s">
        <v>586</v>
      </c>
      <c r="D40" s="864" t="s">
        <v>587</v>
      </c>
      <c r="E40" s="836" t="s">
        <v>2417</v>
      </c>
      <c r="F40" s="864" t="s">
        <v>2418</v>
      </c>
      <c r="G40" s="836" t="s">
        <v>2427</v>
      </c>
      <c r="H40" s="836" t="s">
        <v>2428</v>
      </c>
      <c r="I40" s="850">
        <v>2.3599998950958252</v>
      </c>
      <c r="J40" s="850">
        <v>20</v>
      </c>
      <c r="K40" s="851">
        <v>47.200000762939453</v>
      </c>
    </row>
    <row r="41" spans="1:11" ht="14.45" customHeight="1" x14ac:dyDescent="0.2">
      <c r="A41" s="832" t="s">
        <v>572</v>
      </c>
      <c r="B41" s="833" t="s">
        <v>573</v>
      </c>
      <c r="C41" s="836" t="s">
        <v>586</v>
      </c>
      <c r="D41" s="864" t="s">
        <v>587</v>
      </c>
      <c r="E41" s="836" t="s">
        <v>2417</v>
      </c>
      <c r="F41" s="864" t="s">
        <v>2418</v>
      </c>
      <c r="G41" s="836" t="s">
        <v>2429</v>
      </c>
      <c r="H41" s="836" t="s">
        <v>2430</v>
      </c>
      <c r="I41" s="850">
        <v>2.3599998950958252</v>
      </c>
      <c r="J41" s="850">
        <v>20</v>
      </c>
      <c r="K41" s="851">
        <v>47.200000762939453</v>
      </c>
    </row>
    <row r="42" spans="1:11" ht="14.45" customHeight="1" x14ac:dyDescent="0.2">
      <c r="A42" s="832" t="s">
        <v>572</v>
      </c>
      <c r="B42" s="833" t="s">
        <v>573</v>
      </c>
      <c r="C42" s="836" t="s">
        <v>586</v>
      </c>
      <c r="D42" s="864" t="s">
        <v>587</v>
      </c>
      <c r="E42" s="836" t="s">
        <v>2417</v>
      </c>
      <c r="F42" s="864" t="s">
        <v>2418</v>
      </c>
      <c r="G42" s="836" t="s">
        <v>2431</v>
      </c>
      <c r="H42" s="836" t="s">
        <v>2432</v>
      </c>
      <c r="I42" s="850">
        <v>6.0500001907348633</v>
      </c>
      <c r="J42" s="850">
        <v>10</v>
      </c>
      <c r="K42" s="851">
        <v>60.5</v>
      </c>
    </row>
    <row r="43" spans="1:11" ht="14.45" customHeight="1" x14ac:dyDescent="0.2">
      <c r="A43" s="832" t="s">
        <v>572</v>
      </c>
      <c r="B43" s="833" t="s">
        <v>573</v>
      </c>
      <c r="C43" s="836" t="s">
        <v>586</v>
      </c>
      <c r="D43" s="864" t="s">
        <v>587</v>
      </c>
      <c r="E43" s="836" t="s">
        <v>2417</v>
      </c>
      <c r="F43" s="864" t="s">
        <v>2418</v>
      </c>
      <c r="G43" s="836" t="s">
        <v>2433</v>
      </c>
      <c r="H43" s="836" t="s">
        <v>2434</v>
      </c>
      <c r="I43" s="850">
        <v>1.6666666294137638E-2</v>
      </c>
      <c r="J43" s="850">
        <v>300</v>
      </c>
      <c r="K43" s="851">
        <v>5</v>
      </c>
    </row>
    <row r="44" spans="1:11" ht="14.45" customHeight="1" x14ac:dyDescent="0.2">
      <c r="A44" s="832" t="s">
        <v>572</v>
      </c>
      <c r="B44" s="833" t="s">
        <v>573</v>
      </c>
      <c r="C44" s="836" t="s">
        <v>586</v>
      </c>
      <c r="D44" s="864" t="s">
        <v>587</v>
      </c>
      <c r="E44" s="836" t="s">
        <v>2417</v>
      </c>
      <c r="F44" s="864" t="s">
        <v>2418</v>
      </c>
      <c r="G44" s="836" t="s">
        <v>2435</v>
      </c>
      <c r="H44" s="836" t="s">
        <v>2436</v>
      </c>
      <c r="I44" s="850">
        <v>11.149999618530273</v>
      </c>
      <c r="J44" s="850">
        <v>50</v>
      </c>
      <c r="K44" s="851">
        <v>557.5</v>
      </c>
    </row>
    <row r="45" spans="1:11" ht="14.45" customHeight="1" x14ac:dyDescent="0.2">
      <c r="A45" s="832" t="s">
        <v>572</v>
      </c>
      <c r="B45" s="833" t="s">
        <v>573</v>
      </c>
      <c r="C45" s="836" t="s">
        <v>586</v>
      </c>
      <c r="D45" s="864" t="s">
        <v>587</v>
      </c>
      <c r="E45" s="836" t="s">
        <v>2417</v>
      </c>
      <c r="F45" s="864" t="s">
        <v>2418</v>
      </c>
      <c r="G45" s="836" t="s">
        <v>2437</v>
      </c>
      <c r="H45" s="836" t="s">
        <v>2438</v>
      </c>
      <c r="I45" s="850">
        <v>646.77001953125</v>
      </c>
      <c r="J45" s="850">
        <v>2</v>
      </c>
      <c r="K45" s="851">
        <v>1293.5400390625</v>
      </c>
    </row>
    <row r="46" spans="1:11" ht="14.45" customHeight="1" x14ac:dyDescent="0.2">
      <c r="A46" s="832" t="s">
        <v>572</v>
      </c>
      <c r="B46" s="833" t="s">
        <v>573</v>
      </c>
      <c r="C46" s="836" t="s">
        <v>586</v>
      </c>
      <c r="D46" s="864" t="s">
        <v>587</v>
      </c>
      <c r="E46" s="836" t="s">
        <v>2417</v>
      </c>
      <c r="F46" s="864" t="s">
        <v>2418</v>
      </c>
      <c r="G46" s="836" t="s">
        <v>2439</v>
      </c>
      <c r="H46" s="836" t="s">
        <v>2440</v>
      </c>
      <c r="I46" s="850">
        <v>418.15499877929688</v>
      </c>
      <c r="J46" s="850">
        <v>2</v>
      </c>
      <c r="K46" s="851">
        <v>836.30999755859375</v>
      </c>
    </row>
    <row r="47" spans="1:11" ht="14.45" customHeight="1" x14ac:dyDescent="0.2">
      <c r="A47" s="832" t="s">
        <v>572</v>
      </c>
      <c r="B47" s="833" t="s">
        <v>573</v>
      </c>
      <c r="C47" s="836" t="s">
        <v>586</v>
      </c>
      <c r="D47" s="864" t="s">
        <v>587</v>
      </c>
      <c r="E47" s="836" t="s">
        <v>2417</v>
      </c>
      <c r="F47" s="864" t="s">
        <v>2418</v>
      </c>
      <c r="G47" s="836" t="s">
        <v>2441</v>
      </c>
      <c r="H47" s="836" t="s">
        <v>2442</v>
      </c>
      <c r="I47" s="850">
        <v>416.64999389648438</v>
      </c>
      <c r="J47" s="850">
        <v>2</v>
      </c>
      <c r="K47" s="851">
        <v>833.28997802734375</v>
      </c>
    </row>
    <row r="48" spans="1:11" ht="14.45" customHeight="1" x14ac:dyDescent="0.2">
      <c r="A48" s="832" t="s">
        <v>572</v>
      </c>
      <c r="B48" s="833" t="s">
        <v>573</v>
      </c>
      <c r="C48" s="836" t="s">
        <v>586</v>
      </c>
      <c r="D48" s="864" t="s">
        <v>587</v>
      </c>
      <c r="E48" s="836" t="s">
        <v>2417</v>
      </c>
      <c r="F48" s="864" t="s">
        <v>2418</v>
      </c>
      <c r="G48" s="836" t="s">
        <v>2441</v>
      </c>
      <c r="H48" s="836" t="s">
        <v>2443</v>
      </c>
      <c r="I48" s="850">
        <v>434.46000671386719</v>
      </c>
      <c r="J48" s="850">
        <v>3</v>
      </c>
      <c r="K48" s="851">
        <v>1303.3700256347656</v>
      </c>
    </row>
    <row r="49" spans="1:11" ht="14.45" customHeight="1" x14ac:dyDescent="0.2">
      <c r="A49" s="832" t="s">
        <v>572</v>
      </c>
      <c r="B49" s="833" t="s">
        <v>573</v>
      </c>
      <c r="C49" s="836" t="s">
        <v>586</v>
      </c>
      <c r="D49" s="864" t="s">
        <v>587</v>
      </c>
      <c r="E49" s="836" t="s">
        <v>2417</v>
      </c>
      <c r="F49" s="864" t="s">
        <v>2418</v>
      </c>
      <c r="G49" s="836" t="s">
        <v>2444</v>
      </c>
      <c r="H49" s="836" t="s">
        <v>2445</v>
      </c>
      <c r="I49" s="850">
        <v>713</v>
      </c>
      <c r="J49" s="850">
        <v>1</v>
      </c>
      <c r="K49" s="851">
        <v>713</v>
      </c>
    </row>
    <row r="50" spans="1:11" ht="14.45" customHeight="1" x14ac:dyDescent="0.2">
      <c r="A50" s="832" t="s">
        <v>572</v>
      </c>
      <c r="B50" s="833" t="s">
        <v>573</v>
      </c>
      <c r="C50" s="836" t="s">
        <v>586</v>
      </c>
      <c r="D50" s="864" t="s">
        <v>587</v>
      </c>
      <c r="E50" s="836" t="s">
        <v>2417</v>
      </c>
      <c r="F50" s="864" t="s">
        <v>2418</v>
      </c>
      <c r="G50" s="836" t="s">
        <v>2446</v>
      </c>
      <c r="H50" s="836" t="s">
        <v>2447</v>
      </c>
      <c r="I50" s="850">
        <v>484.02999877929688</v>
      </c>
      <c r="J50" s="850">
        <v>10</v>
      </c>
      <c r="K50" s="851">
        <v>4840.2998046875</v>
      </c>
    </row>
    <row r="51" spans="1:11" ht="14.45" customHeight="1" x14ac:dyDescent="0.2">
      <c r="A51" s="832" t="s">
        <v>572</v>
      </c>
      <c r="B51" s="833" t="s">
        <v>573</v>
      </c>
      <c r="C51" s="836" t="s">
        <v>586</v>
      </c>
      <c r="D51" s="864" t="s">
        <v>587</v>
      </c>
      <c r="E51" s="836" t="s">
        <v>2417</v>
      </c>
      <c r="F51" s="864" t="s">
        <v>2418</v>
      </c>
      <c r="G51" s="836" t="s">
        <v>2444</v>
      </c>
      <c r="H51" s="836" t="s">
        <v>2448</v>
      </c>
      <c r="I51" s="850">
        <v>713</v>
      </c>
      <c r="J51" s="850">
        <v>1</v>
      </c>
      <c r="K51" s="851">
        <v>713</v>
      </c>
    </row>
    <row r="52" spans="1:11" ht="14.45" customHeight="1" x14ac:dyDescent="0.2">
      <c r="A52" s="832" t="s">
        <v>572</v>
      </c>
      <c r="B52" s="833" t="s">
        <v>573</v>
      </c>
      <c r="C52" s="836" t="s">
        <v>586</v>
      </c>
      <c r="D52" s="864" t="s">
        <v>587</v>
      </c>
      <c r="E52" s="836" t="s">
        <v>2417</v>
      </c>
      <c r="F52" s="864" t="s">
        <v>2418</v>
      </c>
      <c r="G52" s="836" t="s">
        <v>2449</v>
      </c>
      <c r="H52" s="836" t="s">
        <v>2450</v>
      </c>
      <c r="I52" s="850">
        <v>17.979999542236328</v>
      </c>
      <c r="J52" s="850">
        <v>50</v>
      </c>
      <c r="K52" s="851">
        <v>899</v>
      </c>
    </row>
    <row r="53" spans="1:11" ht="14.45" customHeight="1" x14ac:dyDescent="0.2">
      <c r="A53" s="832" t="s">
        <v>572</v>
      </c>
      <c r="B53" s="833" t="s">
        <v>573</v>
      </c>
      <c r="C53" s="836" t="s">
        <v>586</v>
      </c>
      <c r="D53" s="864" t="s">
        <v>587</v>
      </c>
      <c r="E53" s="836" t="s">
        <v>2417</v>
      </c>
      <c r="F53" s="864" t="s">
        <v>2418</v>
      </c>
      <c r="G53" s="836" t="s">
        <v>2449</v>
      </c>
      <c r="H53" s="836" t="s">
        <v>2451</v>
      </c>
      <c r="I53" s="850">
        <v>17.982499599456787</v>
      </c>
      <c r="J53" s="850">
        <v>200</v>
      </c>
      <c r="K53" s="851">
        <v>3596.5</v>
      </c>
    </row>
    <row r="54" spans="1:11" ht="14.45" customHeight="1" x14ac:dyDescent="0.2">
      <c r="A54" s="832" t="s">
        <v>572</v>
      </c>
      <c r="B54" s="833" t="s">
        <v>573</v>
      </c>
      <c r="C54" s="836" t="s">
        <v>586</v>
      </c>
      <c r="D54" s="864" t="s">
        <v>587</v>
      </c>
      <c r="E54" s="836" t="s">
        <v>2417</v>
      </c>
      <c r="F54" s="864" t="s">
        <v>2418</v>
      </c>
      <c r="G54" s="836" t="s">
        <v>2452</v>
      </c>
      <c r="H54" s="836" t="s">
        <v>2453</v>
      </c>
      <c r="I54" s="850">
        <v>17.979999542236328</v>
      </c>
      <c r="J54" s="850">
        <v>100</v>
      </c>
      <c r="K54" s="851">
        <v>1798</v>
      </c>
    </row>
    <row r="55" spans="1:11" ht="14.45" customHeight="1" x14ac:dyDescent="0.2">
      <c r="A55" s="832" t="s">
        <v>572</v>
      </c>
      <c r="B55" s="833" t="s">
        <v>573</v>
      </c>
      <c r="C55" s="836" t="s">
        <v>586</v>
      </c>
      <c r="D55" s="864" t="s">
        <v>587</v>
      </c>
      <c r="E55" s="836" t="s">
        <v>2417</v>
      </c>
      <c r="F55" s="864" t="s">
        <v>2418</v>
      </c>
      <c r="G55" s="836" t="s">
        <v>2454</v>
      </c>
      <c r="H55" s="836" t="s">
        <v>2455</v>
      </c>
      <c r="I55" s="850">
        <v>13.199999809265137</v>
      </c>
      <c r="J55" s="850">
        <v>10</v>
      </c>
      <c r="K55" s="851">
        <v>132</v>
      </c>
    </row>
    <row r="56" spans="1:11" ht="14.45" customHeight="1" x14ac:dyDescent="0.2">
      <c r="A56" s="832" t="s">
        <v>572</v>
      </c>
      <c r="B56" s="833" t="s">
        <v>573</v>
      </c>
      <c r="C56" s="836" t="s">
        <v>586</v>
      </c>
      <c r="D56" s="864" t="s">
        <v>587</v>
      </c>
      <c r="E56" s="836" t="s">
        <v>2417</v>
      </c>
      <c r="F56" s="864" t="s">
        <v>2418</v>
      </c>
      <c r="G56" s="836" t="s">
        <v>2456</v>
      </c>
      <c r="H56" s="836" t="s">
        <v>2457</v>
      </c>
      <c r="I56" s="850">
        <v>8.8459999084472649</v>
      </c>
      <c r="J56" s="850">
        <v>400</v>
      </c>
      <c r="K56" s="851">
        <v>3636.0000152587891</v>
      </c>
    </row>
    <row r="57" spans="1:11" ht="14.45" customHeight="1" x14ac:dyDescent="0.2">
      <c r="A57" s="832" t="s">
        <v>572</v>
      </c>
      <c r="B57" s="833" t="s">
        <v>573</v>
      </c>
      <c r="C57" s="836" t="s">
        <v>586</v>
      </c>
      <c r="D57" s="864" t="s">
        <v>587</v>
      </c>
      <c r="E57" s="836" t="s">
        <v>2417</v>
      </c>
      <c r="F57" s="864" t="s">
        <v>2418</v>
      </c>
      <c r="G57" s="836" t="s">
        <v>2458</v>
      </c>
      <c r="H57" s="836" t="s">
        <v>2459</v>
      </c>
      <c r="I57" s="850">
        <v>80.569999694824219</v>
      </c>
      <c r="J57" s="850">
        <v>40</v>
      </c>
      <c r="K57" s="851">
        <v>3222.800048828125</v>
      </c>
    </row>
    <row r="58" spans="1:11" ht="14.45" customHeight="1" x14ac:dyDescent="0.2">
      <c r="A58" s="832" t="s">
        <v>572</v>
      </c>
      <c r="B58" s="833" t="s">
        <v>573</v>
      </c>
      <c r="C58" s="836" t="s">
        <v>586</v>
      </c>
      <c r="D58" s="864" t="s">
        <v>587</v>
      </c>
      <c r="E58" s="836" t="s">
        <v>2417</v>
      </c>
      <c r="F58" s="864" t="s">
        <v>2418</v>
      </c>
      <c r="G58" s="836" t="s">
        <v>2460</v>
      </c>
      <c r="H58" s="836" t="s">
        <v>2461</v>
      </c>
      <c r="I58" s="850">
        <v>2.4700000286102295</v>
      </c>
      <c r="J58" s="850">
        <v>200</v>
      </c>
      <c r="K58" s="851">
        <v>494</v>
      </c>
    </row>
    <row r="59" spans="1:11" ht="14.45" customHeight="1" x14ac:dyDescent="0.2">
      <c r="A59" s="832" t="s">
        <v>572</v>
      </c>
      <c r="B59" s="833" t="s">
        <v>573</v>
      </c>
      <c r="C59" s="836" t="s">
        <v>586</v>
      </c>
      <c r="D59" s="864" t="s">
        <v>587</v>
      </c>
      <c r="E59" s="836" t="s">
        <v>2417</v>
      </c>
      <c r="F59" s="864" t="s">
        <v>2418</v>
      </c>
      <c r="G59" s="836" t="s">
        <v>2462</v>
      </c>
      <c r="H59" s="836" t="s">
        <v>2463</v>
      </c>
      <c r="I59" s="850">
        <v>25.540000915527344</v>
      </c>
      <c r="J59" s="850">
        <v>20</v>
      </c>
      <c r="K59" s="851">
        <v>510.79998779296875</v>
      </c>
    </row>
    <row r="60" spans="1:11" ht="14.45" customHeight="1" x14ac:dyDescent="0.2">
      <c r="A60" s="832" t="s">
        <v>572</v>
      </c>
      <c r="B60" s="833" t="s">
        <v>573</v>
      </c>
      <c r="C60" s="836" t="s">
        <v>586</v>
      </c>
      <c r="D60" s="864" t="s">
        <v>587</v>
      </c>
      <c r="E60" s="836" t="s">
        <v>2417</v>
      </c>
      <c r="F60" s="864" t="s">
        <v>2418</v>
      </c>
      <c r="G60" s="836" t="s">
        <v>2464</v>
      </c>
      <c r="H60" s="836" t="s">
        <v>2465</v>
      </c>
      <c r="I60" s="850">
        <v>11.739999771118164</v>
      </c>
      <c r="J60" s="850">
        <v>30</v>
      </c>
      <c r="K60" s="851">
        <v>352.20000457763672</v>
      </c>
    </row>
    <row r="61" spans="1:11" ht="14.45" customHeight="1" x14ac:dyDescent="0.2">
      <c r="A61" s="832" t="s">
        <v>572</v>
      </c>
      <c r="B61" s="833" t="s">
        <v>573</v>
      </c>
      <c r="C61" s="836" t="s">
        <v>586</v>
      </c>
      <c r="D61" s="864" t="s">
        <v>587</v>
      </c>
      <c r="E61" s="836" t="s">
        <v>2417</v>
      </c>
      <c r="F61" s="864" t="s">
        <v>2418</v>
      </c>
      <c r="G61" s="836" t="s">
        <v>2462</v>
      </c>
      <c r="H61" s="836" t="s">
        <v>2466</v>
      </c>
      <c r="I61" s="850">
        <v>25.530000686645508</v>
      </c>
      <c r="J61" s="850">
        <v>10</v>
      </c>
      <c r="K61" s="851">
        <v>255.30000305175781</v>
      </c>
    </row>
    <row r="62" spans="1:11" ht="14.45" customHeight="1" x14ac:dyDescent="0.2">
      <c r="A62" s="832" t="s">
        <v>572</v>
      </c>
      <c r="B62" s="833" t="s">
        <v>573</v>
      </c>
      <c r="C62" s="836" t="s">
        <v>586</v>
      </c>
      <c r="D62" s="864" t="s">
        <v>587</v>
      </c>
      <c r="E62" s="836" t="s">
        <v>2417</v>
      </c>
      <c r="F62" s="864" t="s">
        <v>2418</v>
      </c>
      <c r="G62" s="836" t="s">
        <v>2467</v>
      </c>
      <c r="H62" s="836" t="s">
        <v>2468</v>
      </c>
      <c r="I62" s="850">
        <v>2.2899999618530273</v>
      </c>
      <c r="J62" s="850">
        <v>50</v>
      </c>
      <c r="K62" s="851">
        <v>114.5</v>
      </c>
    </row>
    <row r="63" spans="1:11" ht="14.45" customHeight="1" x14ac:dyDescent="0.2">
      <c r="A63" s="832" t="s">
        <v>572</v>
      </c>
      <c r="B63" s="833" t="s">
        <v>573</v>
      </c>
      <c r="C63" s="836" t="s">
        <v>586</v>
      </c>
      <c r="D63" s="864" t="s">
        <v>587</v>
      </c>
      <c r="E63" s="836" t="s">
        <v>2417</v>
      </c>
      <c r="F63" s="864" t="s">
        <v>2418</v>
      </c>
      <c r="G63" s="836" t="s">
        <v>2469</v>
      </c>
      <c r="H63" s="836" t="s">
        <v>2470</v>
      </c>
      <c r="I63" s="850">
        <v>4.8000001907348633</v>
      </c>
      <c r="J63" s="850">
        <v>200</v>
      </c>
      <c r="K63" s="851">
        <v>960</v>
      </c>
    </row>
    <row r="64" spans="1:11" ht="14.45" customHeight="1" x14ac:dyDescent="0.2">
      <c r="A64" s="832" t="s">
        <v>572</v>
      </c>
      <c r="B64" s="833" t="s">
        <v>573</v>
      </c>
      <c r="C64" s="836" t="s">
        <v>586</v>
      </c>
      <c r="D64" s="864" t="s">
        <v>587</v>
      </c>
      <c r="E64" s="836" t="s">
        <v>2417</v>
      </c>
      <c r="F64" s="864" t="s">
        <v>2418</v>
      </c>
      <c r="G64" s="836" t="s">
        <v>2471</v>
      </c>
      <c r="H64" s="836" t="s">
        <v>2472</v>
      </c>
      <c r="I64" s="850">
        <v>96.30999755859375</v>
      </c>
      <c r="J64" s="850">
        <v>12</v>
      </c>
      <c r="K64" s="851">
        <v>1155.719970703125</v>
      </c>
    </row>
    <row r="65" spans="1:11" ht="14.45" customHeight="1" x14ac:dyDescent="0.2">
      <c r="A65" s="832" t="s">
        <v>572</v>
      </c>
      <c r="B65" s="833" t="s">
        <v>573</v>
      </c>
      <c r="C65" s="836" t="s">
        <v>586</v>
      </c>
      <c r="D65" s="864" t="s">
        <v>587</v>
      </c>
      <c r="E65" s="836" t="s">
        <v>2417</v>
      </c>
      <c r="F65" s="864" t="s">
        <v>2418</v>
      </c>
      <c r="G65" s="836" t="s">
        <v>2471</v>
      </c>
      <c r="H65" s="836" t="s">
        <v>2473</v>
      </c>
      <c r="I65" s="850">
        <v>96.340000152587891</v>
      </c>
      <c r="J65" s="850">
        <v>18</v>
      </c>
      <c r="K65" s="851">
        <v>1733.72998046875</v>
      </c>
    </row>
    <row r="66" spans="1:11" ht="14.45" customHeight="1" x14ac:dyDescent="0.2">
      <c r="A66" s="832" t="s">
        <v>572</v>
      </c>
      <c r="B66" s="833" t="s">
        <v>573</v>
      </c>
      <c r="C66" s="836" t="s">
        <v>586</v>
      </c>
      <c r="D66" s="864" t="s">
        <v>587</v>
      </c>
      <c r="E66" s="836" t="s">
        <v>2417</v>
      </c>
      <c r="F66" s="864" t="s">
        <v>2418</v>
      </c>
      <c r="G66" s="836" t="s">
        <v>2474</v>
      </c>
      <c r="H66" s="836" t="s">
        <v>2475</v>
      </c>
      <c r="I66" s="850">
        <v>118.58000183105469</v>
      </c>
      <c r="J66" s="850">
        <v>3</v>
      </c>
      <c r="K66" s="851">
        <v>355.739990234375</v>
      </c>
    </row>
    <row r="67" spans="1:11" ht="14.45" customHeight="1" x14ac:dyDescent="0.2">
      <c r="A67" s="832" t="s">
        <v>572</v>
      </c>
      <c r="B67" s="833" t="s">
        <v>573</v>
      </c>
      <c r="C67" s="836" t="s">
        <v>586</v>
      </c>
      <c r="D67" s="864" t="s">
        <v>587</v>
      </c>
      <c r="E67" s="836" t="s">
        <v>2417</v>
      </c>
      <c r="F67" s="864" t="s">
        <v>2418</v>
      </c>
      <c r="G67" s="836" t="s">
        <v>2476</v>
      </c>
      <c r="H67" s="836" t="s">
        <v>2477</v>
      </c>
      <c r="I67" s="850">
        <v>123.95999908447266</v>
      </c>
      <c r="J67" s="850">
        <v>7</v>
      </c>
      <c r="K67" s="851">
        <v>867.70001220703125</v>
      </c>
    </row>
    <row r="68" spans="1:11" ht="14.45" customHeight="1" x14ac:dyDescent="0.2">
      <c r="A68" s="832" t="s">
        <v>572</v>
      </c>
      <c r="B68" s="833" t="s">
        <v>573</v>
      </c>
      <c r="C68" s="836" t="s">
        <v>586</v>
      </c>
      <c r="D68" s="864" t="s">
        <v>587</v>
      </c>
      <c r="E68" s="836" t="s">
        <v>2417</v>
      </c>
      <c r="F68" s="864" t="s">
        <v>2418</v>
      </c>
      <c r="G68" s="836" t="s">
        <v>2478</v>
      </c>
      <c r="H68" s="836" t="s">
        <v>2479</v>
      </c>
      <c r="I68" s="850">
        <v>9.1999998092651367</v>
      </c>
      <c r="J68" s="850">
        <v>250</v>
      </c>
      <c r="K68" s="851">
        <v>2300</v>
      </c>
    </row>
    <row r="69" spans="1:11" ht="14.45" customHeight="1" x14ac:dyDescent="0.2">
      <c r="A69" s="832" t="s">
        <v>572</v>
      </c>
      <c r="B69" s="833" t="s">
        <v>573</v>
      </c>
      <c r="C69" s="836" t="s">
        <v>586</v>
      </c>
      <c r="D69" s="864" t="s">
        <v>587</v>
      </c>
      <c r="E69" s="836" t="s">
        <v>2417</v>
      </c>
      <c r="F69" s="864" t="s">
        <v>2418</v>
      </c>
      <c r="G69" s="836" t="s">
        <v>2478</v>
      </c>
      <c r="H69" s="836" t="s">
        <v>2480</v>
      </c>
      <c r="I69" s="850">
        <v>9.1999998092651367</v>
      </c>
      <c r="J69" s="850">
        <v>250</v>
      </c>
      <c r="K69" s="851">
        <v>2300</v>
      </c>
    </row>
    <row r="70" spans="1:11" ht="14.45" customHeight="1" x14ac:dyDescent="0.2">
      <c r="A70" s="832" t="s">
        <v>572</v>
      </c>
      <c r="B70" s="833" t="s">
        <v>573</v>
      </c>
      <c r="C70" s="836" t="s">
        <v>586</v>
      </c>
      <c r="D70" s="864" t="s">
        <v>587</v>
      </c>
      <c r="E70" s="836" t="s">
        <v>2417</v>
      </c>
      <c r="F70" s="864" t="s">
        <v>2418</v>
      </c>
      <c r="G70" s="836" t="s">
        <v>2478</v>
      </c>
      <c r="H70" s="836" t="s">
        <v>2481</v>
      </c>
      <c r="I70" s="850">
        <v>9.1999998092651367</v>
      </c>
      <c r="J70" s="850">
        <v>100</v>
      </c>
      <c r="K70" s="851">
        <v>920</v>
      </c>
    </row>
    <row r="71" spans="1:11" ht="14.45" customHeight="1" x14ac:dyDescent="0.2">
      <c r="A71" s="832" t="s">
        <v>572</v>
      </c>
      <c r="B71" s="833" t="s">
        <v>573</v>
      </c>
      <c r="C71" s="836" t="s">
        <v>586</v>
      </c>
      <c r="D71" s="864" t="s">
        <v>587</v>
      </c>
      <c r="E71" s="836" t="s">
        <v>2417</v>
      </c>
      <c r="F71" s="864" t="s">
        <v>2418</v>
      </c>
      <c r="G71" s="836" t="s">
        <v>2482</v>
      </c>
      <c r="H71" s="836" t="s">
        <v>2483</v>
      </c>
      <c r="I71" s="850">
        <v>172.5</v>
      </c>
      <c r="J71" s="850">
        <v>1</v>
      </c>
      <c r="K71" s="851">
        <v>172.5</v>
      </c>
    </row>
    <row r="72" spans="1:11" ht="14.45" customHeight="1" x14ac:dyDescent="0.2">
      <c r="A72" s="832" t="s">
        <v>572</v>
      </c>
      <c r="B72" s="833" t="s">
        <v>573</v>
      </c>
      <c r="C72" s="836" t="s">
        <v>586</v>
      </c>
      <c r="D72" s="864" t="s">
        <v>587</v>
      </c>
      <c r="E72" s="836" t="s">
        <v>2417</v>
      </c>
      <c r="F72" s="864" t="s">
        <v>2418</v>
      </c>
      <c r="G72" s="836" t="s">
        <v>2482</v>
      </c>
      <c r="H72" s="836" t="s">
        <v>2484</v>
      </c>
      <c r="I72" s="850">
        <v>172.5</v>
      </c>
      <c r="J72" s="850">
        <v>2</v>
      </c>
      <c r="K72" s="851">
        <v>345</v>
      </c>
    </row>
    <row r="73" spans="1:11" ht="14.45" customHeight="1" x14ac:dyDescent="0.2">
      <c r="A73" s="832" t="s">
        <v>572</v>
      </c>
      <c r="B73" s="833" t="s">
        <v>573</v>
      </c>
      <c r="C73" s="836" t="s">
        <v>586</v>
      </c>
      <c r="D73" s="864" t="s">
        <v>587</v>
      </c>
      <c r="E73" s="836" t="s">
        <v>2417</v>
      </c>
      <c r="F73" s="864" t="s">
        <v>2418</v>
      </c>
      <c r="G73" s="836" t="s">
        <v>2485</v>
      </c>
      <c r="H73" s="836" t="s">
        <v>2486</v>
      </c>
      <c r="I73" s="850">
        <v>6.1700000762939453</v>
      </c>
      <c r="J73" s="850">
        <v>40</v>
      </c>
      <c r="K73" s="851">
        <v>246.80000305175781</v>
      </c>
    </row>
    <row r="74" spans="1:11" ht="14.45" customHeight="1" x14ac:dyDescent="0.2">
      <c r="A74" s="832" t="s">
        <v>572</v>
      </c>
      <c r="B74" s="833" t="s">
        <v>573</v>
      </c>
      <c r="C74" s="836" t="s">
        <v>586</v>
      </c>
      <c r="D74" s="864" t="s">
        <v>587</v>
      </c>
      <c r="E74" s="836" t="s">
        <v>2417</v>
      </c>
      <c r="F74" s="864" t="s">
        <v>2418</v>
      </c>
      <c r="G74" s="836" t="s">
        <v>2487</v>
      </c>
      <c r="H74" s="836" t="s">
        <v>2488</v>
      </c>
      <c r="I74" s="850">
        <v>12.770000457763672</v>
      </c>
      <c r="J74" s="850">
        <v>20</v>
      </c>
      <c r="K74" s="851">
        <v>255.39999389648438</v>
      </c>
    </row>
    <row r="75" spans="1:11" ht="14.45" customHeight="1" x14ac:dyDescent="0.2">
      <c r="A75" s="832" t="s">
        <v>572</v>
      </c>
      <c r="B75" s="833" t="s">
        <v>573</v>
      </c>
      <c r="C75" s="836" t="s">
        <v>586</v>
      </c>
      <c r="D75" s="864" t="s">
        <v>587</v>
      </c>
      <c r="E75" s="836" t="s">
        <v>2417</v>
      </c>
      <c r="F75" s="864" t="s">
        <v>2418</v>
      </c>
      <c r="G75" s="836" t="s">
        <v>2489</v>
      </c>
      <c r="H75" s="836" t="s">
        <v>2490</v>
      </c>
      <c r="I75" s="850">
        <v>9.7899999618530273</v>
      </c>
      <c r="J75" s="850">
        <v>20</v>
      </c>
      <c r="K75" s="851">
        <v>195.80000305175781</v>
      </c>
    </row>
    <row r="76" spans="1:11" ht="14.45" customHeight="1" x14ac:dyDescent="0.2">
      <c r="A76" s="832" t="s">
        <v>572</v>
      </c>
      <c r="B76" s="833" t="s">
        <v>573</v>
      </c>
      <c r="C76" s="836" t="s">
        <v>586</v>
      </c>
      <c r="D76" s="864" t="s">
        <v>587</v>
      </c>
      <c r="E76" s="836" t="s">
        <v>2417</v>
      </c>
      <c r="F76" s="864" t="s">
        <v>2418</v>
      </c>
      <c r="G76" s="836" t="s">
        <v>2491</v>
      </c>
      <c r="H76" s="836" t="s">
        <v>2492</v>
      </c>
      <c r="I76" s="850">
        <v>9.6400003433227539</v>
      </c>
      <c r="J76" s="850">
        <v>20</v>
      </c>
      <c r="K76" s="851">
        <v>192.80000305175781</v>
      </c>
    </row>
    <row r="77" spans="1:11" ht="14.45" customHeight="1" x14ac:dyDescent="0.2">
      <c r="A77" s="832" t="s">
        <v>572</v>
      </c>
      <c r="B77" s="833" t="s">
        <v>573</v>
      </c>
      <c r="C77" s="836" t="s">
        <v>586</v>
      </c>
      <c r="D77" s="864" t="s">
        <v>587</v>
      </c>
      <c r="E77" s="836" t="s">
        <v>2417</v>
      </c>
      <c r="F77" s="864" t="s">
        <v>2418</v>
      </c>
      <c r="G77" s="836" t="s">
        <v>2493</v>
      </c>
      <c r="H77" s="836" t="s">
        <v>2494</v>
      </c>
      <c r="I77" s="850">
        <v>0.47999998927116394</v>
      </c>
      <c r="J77" s="850">
        <v>3000</v>
      </c>
      <c r="K77" s="851">
        <v>1440</v>
      </c>
    </row>
    <row r="78" spans="1:11" ht="14.45" customHeight="1" x14ac:dyDescent="0.2">
      <c r="A78" s="832" t="s">
        <v>572</v>
      </c>
      <c r="B78" s="833" t="s">
        <v>573</v>
      </c>
      <c r="C78" s="836" t="s">
        <v>586</v>
      </c>
      <c r="D78" s="864" t="s">
        <v>587</v>
      </c>
      <c r="E78" s="836" t="s">
        <v>2417</v>
      </c>
      <c r="F78" s="864" t="s">
        <v>2418</v>
      </c>
      <c r="G78" s="836" t="s">
        <v>2495</v>
      </c>
      <c r="H78" s="836" t="s">
        <v>2496</v>
      </c>
      <c r="I78" s="850">
        <v>8.4700002670288086</v>
      </c>
      <c r="J78" s="850">
        <v>60</v>
      </c>
      <c r="K78" s="851">
        <v>508.20001220703125</v>
      </c>
    </row>
    <row r="79" spans="1:11" ht="14.45" customHeight="1" x14ac:dyDescent="0.2">
      <c r="A79" s="832" t="s">
        <v>572</v>
      </c>
      <c r="B79" s="833" t="s">
        <v>573</v>
      </c>
      <c r="C79" s="836" t="s">
        <v>586</v>
      </c>
      <c r="D79" s="864" t="s">
        <v>587</v>
      </c>
      <c r="E79" s="836" t="s">
        <v>2417</v>
      </c>
      <c r="F79" s="864" t="s">
        <v>2418</v>
      </c>
      <c r="G79" s="836" t="s">
        <v>2497</v>
      </c>
      <c r="H79" s="836" t="s">
        <v>2498</v>
      </c>
      <c r="I79" s="850">
        <v>1.559999942779541</v>
      </c>
      <c r="J79" s="850">
        <v>30</v>
      </c>
      <c r="K79" s="851">
        <v>46.799999237060547</v>
      </c>
    </row>
    <row r="80" spans="1:11" ht="14.45" customHeight="1" x14ac:dyDescent="0.2">
      <c r="A80" s="832" t="s">
        <v>572</v>
      </c>
      <c r="B80" s="833" t="s">
        <v>573</v>
      </c>
      <c r="C80" s="836" t="s">
        <v>586</v>
      </c>
      <c r="D80" s="864" t="s">
        <v>587</v>
      </c>
      <c r="E80" s="836" t="s">
        <v>2417</v>
      </c>
      <c r="F80" s="864" t="s">
        <v>2418</v>
      </c>
      <c r="G80" s="836" t="s">
        <v>2499</v>
      </c>
      <c r="H80" s="836" t="s">
        <v>2500</v>
      </c>
      <c r="I80" s="850">
        <v>75.019996643066406</v>
      </c>
      <c r="J80" s="850">
        <v>20</v>
      </c>
      <c r="K80" s="851">
        <v>1500.4000244140625</v>
      </c>
    </row>
    <row r="81" spans="1:11" ht="14.45" customHeight="1" x14ac:dyDescent="0.2">
      <c r="A81" s="832" t="s">
        <v>572</v>
      </c>
      <c r="B81" s="833" t="s">
        <v>573</v>
      </c>
      <c r="C81" s="836" t="s">
        <v>586</v>
      </c>
      <c r="D81" s="864" t="s">
        <v>587</v>
      </c>
      <c r="E81" s="836" t="s">
        <v>2417</v>
      </c>
      <c r="F81" s="864" t="s">
        <v>2418</v>
      </c>
      <c r="G81" s="836" t="s">
        <v>2501</v>
      </c>
      <c r="H81" s="836" t="s">
        <v>2502</v>
      </c>
      <c r="I81" s="850">
        <v>1.0900000333786011</v>
      </c>
      <c r="J81" s="850">
        <v>1200</v>
      </c>
      <c r="K81" s="851">
        <v>1308</v>
      </c>
    </row>
    <row r="82" spans="1:11" ht="14.45" customHeight="1" x14ac:dyDescent="0.2">
      <c r="A82" s="832" t="s">
        <v>572</v>
      </c>
      <c r="B82" s="833" t="s">
        <v>573</v>
      </c>
      <c r="C82" s="836" t="s">
        <v>586</v>
      </c>
      <c r="D82" s="864" t="s">
        <v>587</v>
      </c>
      <c r="E82" s="836" t="s">
        <v>2417</v>
      </c>
      <c r="F82" s="864" t="s">
        <v>2418</v>
      </c>
      <c r="G82" s="836" t="s">
        <v>2493</v>
      </c>
      <c r="H82" s="836" t="s">
        <v>2503</v>
      </c>
      <c r="I82" s="850">
        <v>0.47999998927116394</v>
      </c>
      <c r="J82" s="850">
        <v>1000</v>
      </c>
      <c r="K82" s="851">
        <v>480</v>
      </c>
    </row>
    <row r="83" spans="1:11" ht="14.45" customHeight="1" x14ac:dyDescent="0.2">
      <c r="A83" s="832" t="s">
        <v>572</v>
      </c>
      <c r="B83" s="833" t="s">
        <v>573</v>
      </c>
      <c r="C83" s="836" t="s">
        <v>586</v>
      </c>
      <c r="D83" s="864" t="s">
        <v>587</v>
      </c>
      <c r="E83" s="836" t="s">
        <v>2417</v>
      </c>
      <c r="F83" s="864" t="s">
        <v>2418</v>
      </c>
      <c r="G83" s="836" t="s">
        <v>2504</v>
      </c>
      <c r="H83" s="836" t="s">
        <v>2505</v>
      </c>
      <c r="I83" s="850">
        <v>0.67000001668930054</v>
      </c>
      <c r="J83" s="850">
        <v>1000</v>
      </c>
      <c r="K83" s="851">
        <v>670</v>
      </c>
    </row>
    <row r="84" spans="1:11" ht="14.45" customHeight="1" x14ac:dyDescent="0.2">
      <c r="A84" s="832" t="s">
        <v>572</v>
      </c>
      <c r="B84" s="833" t="s">
        <v>573</v>
      </c>
      <c r="C84" s="836" t="s">
        <v>586</v>
      </c>
      <c r="D84" s="864" t="s">
        <v>587</v>
      </c>
      <c r="E84" s="836" t="s">
        <v>2417</v>
      </c>
      <c r="F84" s="864" t="s">
        <v>2418</v>
      </c>
      <c r="G84" s="836" t="s">
        <v>2495</v>
      </c>
      <c r="H84" s="836" t="s">
        <v>2506</v>
      </c>
      <c r="I84" s="850">
        <v>8.4700002670288086</v>
      </c>
      <c r="J84" s="850">
        <v>480</v>
      </c>
      <c r="K84" s="851">
        <v>4065.60009765625</v>
      </c>
    </row>
    <row r="85" spans="1:11" ht="14.45" customHeight="1" x14ac:dyDescent="0.2">
      <c r="A85" s="832" t="s">
        <v>572</v>
      </c>
      <c r="B85" s="833" t="s">
        <v>573</v>
      </c>
      <c r="C85" s="836" t="s">
        <v>586</v>
      </c>
      <c r="D85" s="864" t="s">
        <v>587</v>
      </c>
      <c r="E85" s="836" t="s">
        <v>2417</v>
      </c>
      <c r="F85" s="864" t="s">
        <v>2418</v>
      </c>
      <c r="G85" s="836" t="s">
        <v>2507</v>
      </c>
      <c r="H85" s="836" t="s">
        <v>2508</v>
      </c>
      <c r="I85" s="850">
        <v>9.4399995803833008</v>
      </c>
      <c r="J85" s="850">
        <v>500</v>
      </c>
      <c r="K85" s="851">
        <v>4720</v>
      </c>
    </row>
    <row r="86" spans="1:11" ht="14.45" customHeight="1" x14ac:dyDescent="0.2">
      <c r="A86" s="832" t="s">
        <v>572</v>
      </c>
      <c r="B86" s="833" t="s">
        <v>573</v>
      </c>
      <c r="C86" s="836" t="s">
        <v>586</v>
      </c>
      <c r="D86" s="864" t="s">
        <v>587</v>
      </c>
      <c r="E86" s="836" t="s">
        <v>2417</v>
      </c>
      <c r="F86" s="864" t="s">
        <v>2418</v>
      </c>
      <c r="G86" s="836" t="s">
        <v>2499</v>
      </c>
      <c r="H86" s="836" t="s">
        <v>2509</v>
      </c>
      <c r="I86" s="850">
        <v>75.019996643066406</v>
      </c>
      <c r="J86" s="850">
        <v>45</v>
      </c>
      <c r="K86" s="851">
        <v>3375.9000244140625</v>
      </c>
    </row>
    <row r="87" spans="1:11" ht="14.45" customHeight="1" x14ac:dyDescent="0.2">
      <c r="A87" s="832" t="s">
        <v>572</v>
      </c>
      <c r="B87" s="833" t="s">
        <v>573</v>
      </c>
      <c r="C87" s="836" t="s">
        <v>586</v>
      </c>
      <c r="D87" s="864" t="s">
        <v>587</v>
      </c>
      <c r="E87" s="836" t="s">
        <v>2417</v>
      </c>
      <c r="F87" s="864" t="s">
        <v>2418</v>
      </c>
      <c r="G87" s="836" t="s">
        <v>2510</v>
      </c>
      <c r="H87" s="836" t="s">
        <v>2511</v>
      </c>
      <c r="I87" s="850">
        <v>1.2100000381469727</v>
      </c>
      <c r="J87" s="850">
        <v>75</v>
      </c>
      <c r="K87" s="851">
        <v>90.75</v>
      </c>
    </row>
    <row r="88" spans="1:11" ht="14.45" customHeight="1" x14ac:dyDescent="0.2">
      <c r="A88" s="832" t="s">
        <v>572</v>
      </c>
      <c r="B88" s="833" t="s">
        <v>573</v>
      </c>
      <c r="C88" s="836" t="s">
        <v>586</v>
      </c>
      <c r="D88" s="864" t="s">
        <v>587</v>
      </c>
      <c r="E88" s="836" t="s">
        <v>2417</v>
      </c>
      <c r="F88" s="864" t="s">
        <v>2418</v>
      </c>
      <c r="G88" s="836" t="s">
        <v>2512</v>
      </c>
      <c r="H88" s="836" t="s">
        <v>2513</v>
      </c>
      <c r="I88" s="850">
        <v>1.0199999809265137</v>
      </c>
      <c r="J88" s="850">
        <v>150</v>
      </c>
      <c r="K88" s="851">
        <v>153</v>
      </c>
    </row>
    <row r="89" spans="1:11" ht="14.45" customHeight="1" x14ac:dyDescent="0.2">
      <c r="A89" s="832" t="s">
        <v>572</v>
      </c>
      <c r="B89" s="833" t="s">
        <v>573</v>
      </c>
      <c r="C89" s="836" t="s">
        <v>586</v>
      </c>
      <c r="D89" s="864" t="s">
        <v>587</v>
      </c>
      <c r="E89" s="836" t="s">
        <v>2417</v>
      </c>
      <c r="F89" s="864" t="s">
        <v>2418</v>
      </c>
      <c r="G89" s="836" t="s">
        <v>2514</v>
      </c>
      <c r="H89" s="836" t="s">
        <v>2515</v>
      </c>
      <c r="I89" s="850">
        <v>5.809999942779541</v>
      </c>
      <c r="J89" s="850">
        <v>250</v>
      </c>
      <c r="K89" s="851">
        <v>1452.5</v>
      </c>
    </row>
    <row r="90" spans="1:11" ht="14.45" customHeight="1" x14ac:dyDescent="0.2">
      <c r="A90" s="832" t="s">
        <v>572</v>
      </c>
      <c r="B90" s="833" t="s">
        <v>573</v>
      </c>
      <c r="C90" s="836" t="s">
        <v>586</v>
      </c>
      <c r="D90" s="864" t="s">
        <v>587</v>
      </c>
      <c r="E90" s="836" t="s">
        <v>2417</v>
      </c>
      <c r="F90" s="864" t="s">
        <v>2418</v>
      </c>
      <c r="G90" s="836" t="s">
        <v>2516</v>
      </c>
      <c r="H90" s="836" t="s">
        <v>2517</v>
      </c>
      <c r="I90" s="850">
        <v>1.9800000190734863</v>
      </c>
      <c r="J90" s="850">
        <v>50</v>
      </c>
      <c r="K90" s="851">
        <v>99</v>
      </c>
    </row>
    <row r="91" spans="1:11" ht="14.45" customHeight="1" x14ac:dyDescent="0.2">
      <c r="A91" s="832" t="s">
        <v>572</v>
      </c>
      <c r="B91" s="833" t="s">
        <v>573</v>
      </c>
      <c r="C91" s="836" t="s">
        <v>586</v>
      </c>
      <c r="D91" s="864" t="s">
        <v>587</v>
      </c>
      <c r="E91" s="836" t="s">
        <v>2417</v>
      </c>
      <c r="F91" s="864" t="s">
        <v>2418</v>
      </c>
      <c r="G91" s="836" t="s">
        <v>2516</v>
      </c>
      <c r="H91" s="836" t="s">
        <v>2518</v>
      </c>
      <c r="I91" s="850">
        <v>1.9900000095367432</v>
      </c>
      <c r="J91" s="850">
        <v>50</v>
      </c>
      <c r="K91" s="851">
        <v>99.5</v>
      </c>
    </row>
    <row r="92" spans="1:11" ht="14.45" customHeight="1" x14ac:dyDescent="0.2">
      <c r="A92" s="832" t="s">
        <v>572</v>
      </c>
      <c r="B92" s="833" t="s">
        <v>573</v>
      </c>
      <c r="C92" s="836" t="s">
        <v>586</v>
      </c>
      <c r="D92" s="864" t="s">
        <v>587</v>
      </c>
      <c r="E92" s="836" t="s">
        <v>2417</v>
      </c>
      <c r="F92" s="864" t="s">
        <v>2418</v>
      </c>
      <c r="G92" s="836" t="s">
        <v>2519</v>
      </c>
      <c r="H92" s="836" t="s">
        <v>2520</v>
      </c>
      <c r="I92" s="850">
        <v>2.7000000476837158</v>
      </c>
      <c r="J92" s="850">
        <v>100</v>
      </c>
      <c r="K92" s="851">
        <v>270</v>
      </c>
    </row>
    <row r="93" spans="1:11" ht="14.45" customHeight="1" x14ac:dyDescent="0.2">
      <c r="A93" s="832" t="s">
        <v>572</v>
      </c>
      <c r="B93" s="833" t="s">
        <v>573</v>
      </c>
      <c r="C93" s="836" t="s">
        <v>586</v>
      </c>
      <c r="D93" s="864" t="s">
        <v>587</v>
      </c>
      <c r="E93" s="836" t="s">
        <v>2417</v>
      </c>
      <c r="F93" s="864" t="s">
        <v>2418</v>
      </c>
      <c r="G93" s="836" t="s">
        <v>2521</v>
      </c>
      <c r="H93" s="836" t="s">
        <v>2522</v>
      </c>
      <c r="I93" s="850">
        <v>1.9199999570846558</v>
      </c>
      <c r="J93" s="850">
        <v>50</v>
      </c>
      <c r="K93" s="851">
        <v>96</v>
      </c>
    </row>
    <row r="94" spans="1:11" ht="14.45" customHeight="1" x14ac:dyDescent="0.2">
      <c r="A94" s="832" t="s">
        <v>572</v>
      </c>
      <c r="B94" s="833" t="s">
        <v>573</v>
      </c>
      <c r="C94" s="836" t="s">
        <v>586</v>
      </c>
      <c r="D94" s="864" t="s">
        <v>587</v>
      </c>
      <c r="E94" s="836" t="s">
        <v>2417</v>
      </c>
      <c r="F94" s="864" t="s">
        <v>2418</v>
      </c>
      <c r="G94" s="836" t="s">
        <v>2523</v>
      </c>
      <c r="H94" s="836" t="s">
        <v>2524</v>
      </c>
      <c r="I94" s="850">
        <v>2.1600000858306885</v>
      </c>
      <c r="J94" s="850">
        <v>50</v>
      </c>
      <c r="K94" s="851">
        <v>108</v>
      </c>
    </row>
    <row r="95" spans="1:11" ht="14.45" customHeight="1" x14ac:dyDescent="0.2">
      <c r="A95" s="832" t="s">
        <v>572</v>
      </c>
      <c r="B95" s="833" t="s">
        <v>573</v>
      </c>
      <c r="C95" s="836" t="s">
        <v>586</v>
      </c>
      <c r="D95" s="864" t="s">
        <v>587</v>
      </c>
      <c r="E95" s="836" t="s">
        <v>2417</v>
      </c>
      <c r="F95" s="864" t="s">
        <v>2418</v>
      </c>
      <c r="G95" s="836" t="s">
        <v>2525</v>
      </c>
      <c r="H95" s="836" t="s">
        <v>2526</v>
      </c>
      <c r="I95" s="850">
        <v>2.5199999809265137</v>
      </c>
      <c r="J95" s="850">
        <v>50</v>
      </c>
      <c r="K95" s="851">
        <v>126</v>
      </c>
    </row>
    <row r="96" spans="1:11" ht="14.45" customHeight="1" x14ac:dyDescent="0.2">
      <c r="A96" s="832" t="s">
        <v>572</v>
      </c>
      <c r="B96" s="833" t="s">
        <v>573</v>
      </c>
      <c r="C96" s="836" t="s">
        <v>586</v>
      </c>
      <c r="D96" s="864" t="s">
        <v>587</v>
      </c>
      <c r="E96" s="836" t="s">
        <v>2417</v>
      </c>
      <c r="F96" s="864" t="s">
        <v>2418</v>
      </c>
      <c r="G96" s="836" t="s">
        <v>2527</v>
      </c>
      <c r="H96" s="836" t="s">
        <v>2528</v>
      </c>
      <c r="I96" s="850">
        <v>21.239999771118164</v>
      </c>
      <c r="J96" s="850">
        <v>50</v>
      </c>
      <c r="K96" s="851">
        <v>1062</v>
      </c>
    </row>
    <row r="97" spans="1:11" ht="14.45" customHeight="1" x14ac:dyDescent="0.2">
      <c r="A97" s="832" t="s">
        <v>572</v>
      </c>
      <c r="B97" s="833" t="s">
        <v>573</v>
      </c>
      <c r="C97" s="836" t="s">
        <v>586</v>
      </c>
      <c r="D97" s="864" t="s">
        <v>587</v>
      </c>
      <c r="E97" s="836" t="s">
        <v>2529</v>
      </c>
      <c r="F97" s="864" t="s">
        <v>2530</v>
      </c>
      <c r="G97" s="836" t="s">
        <v>2531</v>
      </c>
      <c r="H97" s="836" t="s">
        <v>2532</v>
      </c>
      <c r="I97" s="850">
        <v>10.159999847412109</v>
      </c>
      <c r="J97" s="850">
        <v>2100</v>
      </c>
      <c r="K97" s="851">
        <v>21336.7998046875</v>
      </c>
    </row>
    <row r="98" spans="1:11" ht="14.45" customHeight="1" x14ac:dyDescent="0.2">
      <c r="A98" s="832" t="s">
        <v>572</v>
      </c>
      <c r="B98" s="833" t="s">
        <v>573</v>
      </c>
      <c r="C98" s="836" t="s">
        <v>586</v>
      </c>
      <c r="D98" s="864" t="s">
        <v>587</v>
      </c>
      <c r="E98" s="836" t="s">
        <v>2529</v>
      </c>
      <c r="F98" s="864" t="s">
        <v>2530</v>
      </c>
      <c r="G98" s="836" t="s">
        <v>2531</v>
      </c>
      <c r="H98" s="836" t="s">
        <v>2533</v>
      </c>
      <c r="I98" s="850">
        <v>10.163999938964844</v>
      </c>
      <c r="J98" s="850">
        <v>1600</v>
      </c>
      <c r="K98" s="851">
        <v>16262</v>
      </c>
    </row>
    <row r="99" spans="1:11" ht="14.45" customHeight="1" x14ac:dyDescent="0.2">
      <c r="A99" s="832" t="s">
        <v>572</v>
      </c>
      <c r="B99" s="833" t="s">
        <v>573</v>
      </c>
      <c r="C99" s="836" t="s">
        <v>586</v>
      </c>
      <c r="D99" s="864" t="s">
        <v>587</v>
      </c>
      <c r="E99" s="836" t="s">
        <v>2529</v>
      </c>
      <c r="F99" s="864" t="s">
        <v>2530</v>
      </c>
      <c r="G99" s="836" t="s">
        <v>2534</v>
      </c>
      <c r="H99" s="836" t="s">
        <v>2535</v>
      </c>
      <c r="I99" s="850">
        <v>7.0100002288818359</v>
      </c>
      <c r="J99" s="850">
        <v>10</v>
      </c>
      <c r="K99" s="851">
        <v>70.099998474121094</v>
      </c>
    </row>
    <row r="100" spans="1:11" ht="14.45" customHeight="1" x14ac:dyDescent="0.2">
      <c r="A100" s="832" t="s">
        <v>572</v>
      </c>
      <c r="B100" s="833" t="s">
        <v>573</v>
      </c>
      <c r="C100" s="836" t="s">
        <v>586</v>
      </c>
      <c r="D100" s="864" t="s">
        <v>587</v>
      </c>
      <c r="E100" s="836" t="s">
        <v>2529</v>
      </c>
      <c r="F100" s="864" t="s">
        <v>2530</v>
      </c>
      <c r="G100" s="836" t="s">
        <v>2534</v>
      </c>
      <c r="H100" s="836" t="s">
        <v>2536</v>
      </c>
      <c r="I100" s="850">
        <v>7.0100002288818359</v>
      </c>
      <c r="J100" s="850">
        <v>35</v>
      </c>
      <c r="K100" s="851">
        <v>245.34999847412109</v>
      </c>
    </row>
    <row r="101" spans="1:11" ht="14.45" customHeight="1" x14ac:dyDescent="0.2">
      <c r="A101" s="832" t="s">
        <v>572</v>
      </c>
      <c r="B101" s="833" t="s">
        <v>573</v>
      </c>
      <c r="C101" s="836" t="s">
        <v>586</v>
      </c>
      <c r="D101" s="864" t="s">
        <v>587</v>
      </c>
      <c r="E101" s="836" t="s">
        <v>2537</v>
      </c>
      <c r="F101" s="864" t="s">
        <v>2538</v>
      </c>
      <c r="G101" s="836" t="s">
        <v>2539</v>
      </c>
      <c r="H101" s="836" t="s">
        <v>2540</v>
      </c>
      <c r="I101" s="850">
        <v>30.309999465942383</v>
      </c>
      <c r="J101" s="850">
        <v>12</v>
      </c>
      <c r="K101" s="851">
        <v>363.75</v>
      </c>
    </row>
    <row r="102" spans="1:11" ht="14.45" customHeight="1" x14ac:dyDescent="0.2">
      <c r="A102" s="832" t="s">
        <v>572</v>
      </c>
      <c r="B102" s="833" t="s">
        <v>573</v>
      </c>
      <c r="C102" s="836" t="s">
        <v>586</v>
      </c>
      <c r="D102" s="864" t="s">
        <v>587</v>
      </c>
      <c r="E102" s="836" t="s">
        <v>2537</v>
      </c>
      <c r="F102" s="864" t="s">
        <v>2538</v>
      </c>
      <c r="G102" s="836" t="s">
        <v>2541</v>
      </c>
      <c r="H102" s="836" t="s">
        <v>2542</v>
      </c>
      <c r="I102" s="850">
        <v>24.729999542236328</v>
      </c>
      <c r="J102" s="850">
        <v>36</v>
      </c>
      <c r="K102" s="851">
        <v>890.280029296875</v>
      </c>
    </row>
    <row r="103" spans="1:11" ht="14.45" customHeight="1" x14ac:dyDescent="0.2">
      <c r="A103" s="832" t="s">
        <v>572</v>
      </c>
      <c r="B103" s="833" t="s">
        <v>573</v>
      </c>
      <c r="C103" s="836" t="s">
        <v>586</v>
      </c>
      <c r="D103" s="864" t="s">
        <v>587</v>
      </c>
      <c r="E103" s="836" t="s">
        <v>2537</v>
      </c>
      <c r="F103" s="864" t="s">
        <v>2538</v>
      </c>
      <c r="G103" s="836" t="s">
        <v>2543</v>
      </c>
      <c r="H103" s="836" t="s">
        <v>2544</v>
      </c>
      <c r="I103" s="850">
        <v>26.569999694824219</v>
      </c>
      <c r="J103" s="850">
        <v>36</v>
      </c>
      <c r="K103" s="851">
        <v>956.34002685546875</v>
      </c>
    </row>
    <row r="104" spans="1:11" ht="14.45" customHeight="1" x14ac:dyDescent="0.2">
      <c r="A104" s="832" t="s">
        <v>572</v>
      </c>
      <c r="B104" s="833" t="s">
        <v>573</v>
      </c>
      <c r="C104" s="836" t="s">
        <v>586</v>
      </c>
      <c r="D104" s="864" t="s">
        <v>587</v>
      </c>
      <c r="E104" s="836" t="s">
        <v>2537</v>
      </c>
      <c r="F104" s="864" t="s">
        <v>2538</v>
      </c>
      <c r="G104" s="836" t="s">
        <v>2545</v>
      </c>
      <c r="H104" s="836" t="s">
        <v>2546</v>
      </c>
      <c r="I104" s="850">
        <v>39.680000305175781</v>
      </c>
      <c r="J104" s="850">
        <v>72</v>
      </c>
      <c r="K104" s="851">
        <v>2856.60009765625</v>
      </c>
    </row>
    <row r="105" spans="1:11" ht="14.45" customHeight="1" x14ac:dyDescent="0.2">
      <c r="A105" s="832" t="s">
        <v>572</v>
      </c>
      <c r="B105" s="833" t="s">
        <v>573</v>
      </c>
      <c r="C105" s="836" t="s">
        <v>586</v>
      </c>
      <c r="D105" s="864" t="s">
        <v>587</v>
      </c>
      <c r="E105" s="836" t="s">
        <v>2537</v>
      </c>
      <c r="F105" s="864" t="s">
        <v>2538</v>
      </c>
      <c r="G105" s="836" t="s">
        <v>2547</v>
      </c>
      <c r="H105" s="836" t="s">
        <v>2548</v>
      </c>
      <c r="I105" s="850">
        <v>73.029998779296875</v>
      </c>
      <c r="J105" s="850">
        <v>36</v>
      </c>
      <c r="K105" s="851">
        <v>2628.89990234375</v>
      </c>
    </row>
    <row r="106" spans="1:11" ht="14.45" customHeight="1" x14ac:dyDescent="0.2">
      <c r="A106" s="832" t="s">
        <v>572</v>
      </c>
      <c r="B106" s="833" t="s">
        <v>573</v>
      </c>
      <c r="C106" s="836" t="s">
        <v>586</v>
      </c>
      <c r="D106" s="864" t="s">
        <v>587</v>
      </c>
      <c r="E106" s="836" t="s">
        <v>2537</v>
      </c>
      <c r="F106" s="864" t="s">
        <v>2538</v>
      </c>
      <c r="G106" s="836" t="s">
        <v>2549</v>
      </c>
      <c r="H106" s="836" t="s">
        <v>2550</v>
      </c>
      <c r="I106" s="850">
        <v>60.380001068115234</v>
      </c>
      <c r="J106" s="850">
        <v>48</v>
      </c>
      <c r="K106" s="851">
        <v>2898</v>
      </c>
    </row>
    <row r="107" spans="1:11" ht="14.45" customHeight="1" x14ac:dyDescent="0.2">
      <c r="A107" s="832" t="s">
        <v>572</v>
      </c>
      <c r="B107" s="833" t="s">
        <v>573</v>
      </c>
      <c r="C107" s="836" t="s">
        <v>586</v>
      </c>
      <c r="D107" s="864" t="s">
        <v>587</v>
      </c>
      <c r="E107" s="836" t="s">
        <v>2537</v>
      </c>
      <c r="F107" s="864" t="s">
        <v>2538</v>
      </c>
      <c r="G107" s="836" t="s">
        <v>2551</v>
      </c>
      <c r="H107" s="836" t="s">
        <v>2552</v>
      </c>
      <c r="I107" s="850">
        <v>60.360000610351563</v>
      </c>
      <c r="J107" s="850">
        <v>48</v>
      </c>
      <c r="K107" s="851">
        <v>2897.0400390625</v>
      </c>
    </row>
    <row r="108" spans="1:11" ht="14.45" customHeight="1" x14ac:dyDescent="0.2">
      <c r="A108" s="832" t="s">
        <v>572</v>
      </c>
      <c r="B108" s="833" t="s">
        <v>573</v>
      </c>
      <c r="C108" s="836" t="s">
        <v>586</v>
      </c>
      <c r="D108" s="864" t="s">
        <v>587</v>
      </c>
      <c r="E108" s="836" t="s">
        <v>2537</v>
      </c>
      <c r="F108" s="864" t="s">
        <v>2538</v>
      </c>
      <c r="G108" s="836" t="s">
        <v>2553</v>
      </c>
      <c r="H108" s="836" t="s">
        <v>2554</v>
      </c>
      <c r="I108" s="850">
        <v>30.200000762939453</v>
      </c>
      <c r="J108" s="850">
        <v>36</v>
      </c>
      <c r="K108" s="851">
        <v>1087.2099609375</v>
      </c>
    </row>
    <row r="109" spans="1:11" ht="14.45" customHeight="1" x14ac:dyDescent="0.2">
      <c r="A109" s="832" t="s">
        <v>572</v>
      </c>
      <c r="B109" s="833" t="s">
        <v>573</v>
      </c>
      <c r="C109" s="836" t="s">
        <v>586</v>
      </c>
      <c r="D109" s="864" t="s">
        <v>587</v>
      </c>
      <c r="E109" s="836" t="s">
        <v>2537</v>
      </c>
      <c r="F109" s="864" t="s">
        <v>2538</v>
      </c>
      <c r="G109" s="836" t="s">
        <v>2555</v>
      </c>
      <c r="H109" s="836" t="s">
        <v>2556</v>
      </c>
      <c r="I109" s="850">
        <v>63.130001068115234</v>
      </c>
      <c r="J109" s="850">
        <v>24</v>
      </c>
      <c r="K109" s="851">
        <v>1515.06005859375</v>
      </c>
    </row>
    <row r="110" spans="1:11" ht="14.45" customHeight="1" x14ac:dyDescent="0.2">
      <c r="A110" s="832" t="s">
        <v>572</v>
      </c>
      <c r="B110" s="833" t="s">
        <v>573</v>
      </c>
      <c r="C110" s="836" t="s">
        <v>586</v>
      </c>
      <c r="D110" s="864" t="s">
        <v>587</v>
      </c>
      <c r="E110" s="836" t="s">
        <v>2537</v>
      </c>
      <c r="F110" s="864" t="s">
        <v>2538</v>
      </c>
      <c r="G110" s="836" t="s">
        <v>2557</v>
      </c>
      <c r="H110" s="836" t="s">
        <v>2558</v>
      </c>
      <c r="I110" s="850">
        <v>63.130001068115234</v>
      </c>
      <c r="J110" s="850">
        <v>24</v>
      </c>
      <c r="K110" s="851">
        <v>1515.06005859375</v>
      </c>
    </row>
    <row r="111" spans="1:11" ht="14.45" customHeight="1" x14ac:dyDescent="0.2">
      <c r="A111" s="832" t="s">
        <v>572</v>
      </c>
      <c r="B111" s="833" t="s">
        <v>573</v>
      </c>
      <c r="C111" s="836" t="s">
        <v>586</v>
      </c>
      <c r="D111" s="864" t="s">
        <v>587</v>
      </c>
      <c r="E111" s="836" t="s">
        <v>2559</v>
      </c>
      <c r="F111" s="864" t="s">
        <v>2560</v>
      </c>
      <c r="G111" s="836" t="s">
        <v>2561</v>
      </c>
      <c r="H111" s="836" t="s">
        <v>2562</v>
      </c>
      <c r="I111" s="850">
        <v>0.31000000238418579</v>
      </c>
      <c r="J111" s="850">
        <v>1000</v>
      </c>
      <c r="K111" s="851">
        <v>310</v>
      </c>
    </row>
    <row r="112" spans="1:11" ht="14.45" customHeight="1" x14ac:dyDescent="0.2">
      <c r="A112" s="832" t="s">
        <v>572</v>
      </c>
      <c r="B112" s="833" t="s">
        <v>573</v>
      </c>
      <c r="C112" s="836" t="s">
        <v>586</v>
      </c>
      <c r="D112" s="864" t="s">
        <v>587</v>
      </c>
      <c r="E112" s="836" t="s">
        <v>2559</v>
      </c>
      <c r="F112" s="864" t="s">
        <v>2560</v>
      </c>
      <c r="G112" s="836" t="s">
        <v>2563</v>
      </c>
      <c r="H112" s="836" t="s">
        <v>2564</v>
      </c>
      <c r="I112" s="850">
        <v>0.31000000238418579</v>
      </c>
      <c r="J112" s="850">
        <v>1000</v>
      </c>
      <c r="K112" s="851">
        <v>310</v>
      </c>
    </row>
    <row r="113" spans="1:11" ht="14.45" customHeight="1" x14ac:dyDescent="0.2">
      <c r="A113" s="832" t="s">
        <v>572</v>
      </c>
      <c r="B113" s="833" t="s">
        <v>573</v>
      </c>
      <c r="C113" s="836" t="s">
        <v>586</v>
      </c>
      <c r="D113" s="864" t="s">
        <v>587</v>
      </c>
      <c r="E113" s="836" t="s">
        <v>2559</v>
      </c>
      <c r="F113" s="864" t="s">
        <v>2560</v>
      </c>
      <c r="G113" s="836" t="s">
        <v>2561</v>
      </c>
      <c r="H113" s="836" t="s">
        <v>2565</v>
      </c>
      <c r="I113" s="850">
        <v>0.31000000238418579</v>
      </c>
      <c r="J113" s="850">
        <v>500</v>
      </c>
      <c r="K113" s="851">
        <v>155</v>
      </c>
    </row>
    <row r="114" spans="1:11" ht="14.45" customHeight="1" x14ac:dyDescent="0.2">
      <c r="A114" s="832" t="s">
        <v>572</v>
      </c>
      <c r="B114" s="833" t="s">
        <v>573</v>
      </c>
      <c r="C114" s="836" t="s">
        <v>586</v>
      </c>
      <c r="D114" s="864" t="s">
        <v>587</v>
      </c>
      <c r="E114" s="836" t="s">
        <v>2559</v>
      </c>
      <c r="F114" s="864" t="s">
        <v>2560</v>
      </c>
      <c r="G114" s="836" t="s">
        <v>2566</v>
      </c>
      <c r="H114" s="836" t="s">
        <v>2567</v>
      </c>
      <c r="I114" s="850">
        <v>0.54000002145767212</v>
      </c>
      <c r="J114" s="850">
        <v>1000</v>
      </c>
      <c r="K114" s="851">
        <v>540</v>
      </c>
    </row>
    <row r="115" spans="1:11" ht="14.45" customHeight="1" x14ac:dyDescent="0.2">
      <c r="A115" s="832" t="s">
        <v>572</v>
      </c>
      <c r="B115" s="833" t="s">
        <v>573</v>
      </c>
      <c r="C115" s="836" t="s">
        <v>586</v>
      </c>
      <c r="D115" s="864" t="s">
        <v>587</v>
      </c>
      <c r="E115" s="836" t="s">
        <v>2559</v>
      </c>
      <c r="F115" s="864" t="s">
        <v>2560</v>
      </c>
      <c r="G115" s="836" t="s">
        <v>2568</v>
      </c>
      <c r="H115" s="836" t="s">
        <v>2569</v>
      </c>
      <c r="I115" s="850">
        <v>0.97000002861022949</v>
      </c>
      <c r="J115" s="850">
        <v>200</v>
      </c>
      <c r="K115" s="851">
        <v>194</v>
      </c>
    </row>
    <row r="116" spans="1:11" ht="14.45" customHeight="1" x14ac:dyDescent="0.2">
      <c r="A116" s="832" t="s">
        <v>572</v>
      </c>
      <c r="B116" s="833" t="s">
        <v>573</v>
      </c>
      <c r="C116" s="836" t="s">
        <v>586</v>
      </c>
      <c r="D116" s="864" t="s">
        <v>587</v>
      </c>
      <c r="E116" s="836" t="s">
        <v>2559</v>
      </c>
      <c r="F116" s="864" t="s">
        <v>2560</v>
      </c>
      <c r="G116" s="836" t="s">
        <v>2570</v>
      </c>
      <c r="H116" s="836" t="s">
        <v>2571</v>
      </c>
      <c r="I116" s="850">
        <v>1.5499999523162842</v>
      </c>
      <c r="J116" s="850">
        <v>100</v>
      </c>
      <c r="K116" s="851">
        <v>155</v>
      </c>
    </row>
    <row r="117" spans="1:11" ht="14.45" customHeight="1" x14ac:dyDescent="0.2">
      <c r="A117" s="832" t="s">
        <v>572</v>
      </c>
      <c r="B117" s="833" t="s">
        <v>573</v>
      </c>
      <c r="C117" s="836" t="s">
        <v>586</v>
      </c>
      <c r="D117" s="864" t="s">
        <v>587</v>
      </c>
      <c r="E117" s="836" t="s">
        <v>2559</v>
      </c>
      <c r="F117" s="864" t="s">
        <v>2560</v>
      </c>
      <c r="G117" s="836" t="s">
        <v>2572</v>
      </c>
      <c r="H117" s="836" t="s">
        <v>2573</v>
      </c>
      <c r="I117" s="850">
        <v>1.7999999523162842</v>
      </c>
      <c r="J117" s="850">
        <v>300</v>
      </c>
      <c r="K117" s="851">
        <v>540</v>
      </c>
    </row>
    <row r="118" spans="1:11" ht="14.45" customHeight="1" x14ac:dyDescent="0.2">
      <c r="A118" s="832" t="s">
        <v>572</v>
      </c>
      <c r="B118" s="833" t="s">
        <v>573</v>
      </c>
      <c r="C118" s="836" t="s">
        <v>586</v>
      </c>
      <c r="D118" s="864" t="s">
        <v>587</v>
      </c>
      <c r="E118" s="836" t="s">
        <v>2559</v>
      </c>
      <c r="F118" s="864" t="s">
        <v>2560</v>
      </c>
      <c r="G118" s="836" t="s">
        <v>2574</v>
      </c>
      <c r="H118" s="836" t="s">
        <v>2575</v>
      </c>
      <c r="I118" s="850">
        <v>1.8049999475479126</v>
      </c>
      <c r="J118" s="850">
        <v>200</v>
      </c>
      <c r="K118" s="851">
        <v>361</v>
      </c>
    </row>
    <row r="119" spans="1:11" ht="14.45" customHeight="1" x14ac:dyDescent="0.2">
      <c r="A119" s="832" t="s">
        <v>572</v>
      </c>
      <c r="B119" s="833" t="s">
        <v>573</v>
      </c>
      <c r="C119" s="836" t="s">
        <v>586</v>
      </c>
      <c r="D119" s="864" t="s">
        <v>587</v>
      </c>
      <c r="E119" s="836" t="s">
        <v>2559</v>
      </c>
      <c r="F119" s="864" t="s">
        <v>2560</v>
      </c>
      <c r="G119" s="836" t="s">
        <v>2572</v>
      </c>
      <c r="H119" s="836" t="s">
        <v>2576</v>
      </c>
      <c r="I119" s="850">
        <v>1.7999999523162842</v>
      </c>
      <c r="J119" s="850">
        <v>100</v>
      </c>
      <c r="K119" s="851">
        <v>180</v>
      </c>
    </row>
    <row r="120" spans="1:11" ht="14.45" customHeight="1" x14ac:dyDescent="0.2">
      <c r="A120" s="832" t="s">
        <v>572</v>
      </c>
      <c r="B120" s="833" t="s">
        <v>573</v>
      </c>
      <c r="C120" s="836" t="s">
        <v>586</v>
      </c>
      <c r="D120" s="864" t="s">
        <v>587</v>
      </c>
      <c r="E120" s="836" t="s">
        <v>2559</v>
      </c>
      <c r="F120" s="864" t="s">
        <v>2560</v>
      </c>
      <c r="G120" s="836" t="s">
        <v>2574</v>
      </c>
      <c r="H120" s="836" t="s">
        <v>2577</v>
      </c>
      <c r="I120" s="850">
        <v>1.7999999523162842</v>
      </c>
      <c r="J120" s="850">
        <v>100</v>
      </c>
      <c r="K120" s="851">
        <v>180</v>
      </c>
    </row>
    <row r="121" spans="1:11" ht="14.45" customHeight="1" x14ac:dyDescent="0.2">
      <c r="A121" s="832" t="s">
        <v>572</v>
      </c>
      <c r="B121" s="833" t="s">
        <v>573</v>
      </c>
      <c r="C121" s="836" t="s">
        <v>586</v>
      </c>
      <c r="D121" s="864" t="s">
        <v>587</v>
      </c>
      <c r="E121" s="836" t="s">
        <v>2578</v>
      </c>
      <c r="F121" s="864" t="s">
        <v>2579</v>
      </c>
      <c r="G121" s="836" t="s">
        <v>2580</v>
      </c>
      <c r="H121" s="836" t="s">
        <v>2581</v>
      </c>
      <c r="I121" s="850">
        <v>0.81000000238418579</v>
      </c>
      <c r="J121" s="850">
        <v>1000</v>
      </c>
      <c r="K121" s="851">
        <v>807.07000732421875</v>
      </c>
    </row>
    <row r="122" spans="1:11" ht="14.45" customHeight="1" x14ac:dyDescent="0.2">
      <c r="A122" s="832" t="s">
        <v>572</v>
      </c>
      <c r="B122" s="833" t="s">
        <v>573</v>
      </c>
      <c r="C122" s="836" t="s">
        <v>586</v>
      </c>
      <c r="D122" s="864" t="s">
        <v>587</v>
      </c>
      <c r="E122" s="836" t="s">
        <v>2578</v>
      </c>
      <c r="F122" s="864" t="s">
        <v>2579</v>
      </c>
      <c r="G122" s="836" t="s">
        <v>2582</v>
      </c>
      <c r="H122" s="836" t="s">
        <v>2583</v>
      </c>
      <c r="I122" s="850">
        <v>0.62999999523162842</v>
      </c>
      <c r="J122" s="850">
        <v>6000</v>
      </c>
      <c r="K122" s="851">
        <v>3780</v>
      </c>
    </row>
    <row r="123" spans="1:11" ht="14.45" customHeight="1" x14ac:dyDescent="0.2">
      <c r="A123" s="832" t="s">
        <v>572</v>
      </c>
      <c r="B123" s="833" t="s">
        <v>573</v>
      </c>
      <c r="C123" s="836" t="s">
        <v>586</v>
      </c>
      <c r="D123" s="864" t="s">
        <v>587</v>
      </c>
      <c r="E123" s="836" t="s">
        <v>2578</v>
      </c>
      <c r="F123" s="864" t="s">
        <v>2579</v>
      </c>
      <c r="G123" s="836" t="s">
        <v>2580</v>
      </c>
      <c r="H123" s="836" t="s">
        <v>2584</v>
      </c>
      <c r="I123" s="850">
        <v>0.81000000238418579</v>
      </c>
      <c r="J123" s="850">
        <v>1000</v>
      </c>
      <c r="K123" s="851">
        <v>807.07000732421875</v>
      </c>
    </row>
    <row r="124" spans="1:11" ht="14.45" customHeight="1" x14ac:dyDescent="0.2">
      <c r="A124" s="832" t="s">
        <v>572</v>
      </c>
      <c r="B124" s="833" t="s">
        <v>573</v>
      </c>
      <c r="C124" s="836" t="s">
        <v>586</v>
      </c>
      <c r="D124" s="864" t="s">
        <v>587</v>
      </c>
      <c r="E124" s="836" t="s">
        <v>2578</v>
      </c>
      <c r="F124" s="864" t="s">
        <v>2579</v>
      </c>
      <c r="G124" s="836" t="s">
        <v>2582</v>
      </c>
      <c r="H124" s="836" t="s">
        <v>2585</v>
      </c>
      <c r="I124" s="850">
        <v>0.625</v>
      </c>
      <c r="J124" s="850">
        <v>6000</v>
      </c>
      <c r="K124" s="851">
        <v>3760</v>
      </c>
    </row>
    <row r="125" spans="1:11" ht="14.45" customHeight="1" x14ac:dyDescent="0.2">
      <c r="A125" s="832" t="s">
        <v>572</v>
      </c>
      <c r="B125" s="833" t="s">
        <v>573</v>
      </c>
      <c r="C125" s="836" t="s">
        <v>586</v>
      </c>
      <c r="D125" s="864" t="s">
        <v>587</v>
      </c>
      <c r="E125" s="836" t="s">
        <v>2578</v>
      </c>
      <c r="F125" s="864" t="s">
        <v>2579</v>
      </c>
      <c r="G125" s="836" t="s">
        <v>2586</v>
      </c>
      <c r="H125" s="836" t="s">
        <v>2587</v>
      </c>
      <c r="I125" s="850">
        <v>0.62999999523162842</v>
      </c>
      <c r="J125" s="850">
        <v>3000</v>
      </c>
      <c r="K125" s="851">
        <v>1890</v>
      </c>
    </row>
    <row r="126" spans="1:11" ht="14.45" customHeight="1" x14ac:dyDescent="0.2">
      <c r="A126" s="832" t="s">
        <v>572</v>
      </c>
      <c r="B126" s="833" t="s">
        <v>573</v>
      </c>
      <c r="C126" s="836" t="s">
        <v>586</v>
      </c>
      <c r="D126" s="864" t="s">
        <v>587</v>
      </c>
      <c r="E126" s="836" t="s">
        <v>2588</v>
      </c>
      <c r="F126" s="864" t="s">
        <v>2589</v>
      </c>
      <c r="G126" s="836" t="s">
        <v>2590</v>
      </c>
      <c r="H126" s="836" t="s">
        <v>2591</v>
      </c>
      <c r="I126" s="850">
        <v>15.239999771118164</v>
      </c>
      <c r="J126" s="850">
        <v>30</v>
      </c>
      <c r="K126" s="851">
        <v>457.10000610351563</v>
      </c>
    </row>
    <row r="127" spans="1:11" ht="14.45" customHeight="1" x14ac:dyDescent="0.2">
      <c r="A127" s="832" t="s">
        <v>572</v>
      </c>
      <c r="B127" s="833" t="s">
        <v>573</v>
      </c>
      <c r="C127" s="836" t="s">
        <v>586</v>
      </c>
      <c r="D127" s="864" t="s">
        <v>587</v>
      </c>
      <c r="E127" s="836" t="s">
        <v>2588</v>
      </c>
      <c r="F127" s="864" t="s">
        <v>2589</v>
      </c>
      <c r="G127" s="836" t="s">
        <v>2590</v>
      </c>
      <c r="H127" s="836" t="s">
        <v>2592</v>
      </c>
      <c r="I127" s="850">
        <v>21.719999313354492</v>
      </c>
      <c r="J127" s="850">
        <v>30</v>
      </c>
      <c r="K127" s="851">
        <v>651.719970703125</v>
      </c>
    </row>
    <row r="128" spans="1:11" ht="14.45" customHeight="1" x14ac:dyDescent="0.2">
      <c r="A128" s="832" t="s">
        <v>572</v>
      </c>
      <c r="B128" s="833" t="s">
        <v>573</v>
      </c>
      <c r="C128" s="836" t="s">
        <v>586</v>
      </c>
      <c r="D128" s="864" t="s">
        <v>587</v>
      </c>
      <c r="E128" s="836" t="s">
        <v>2593</v>
      </c>
      <c r="F128" s="864" t="s">
        <v>2594</v>
      </c>
      <c r="G128" s="836" t="s">
        <v>2595</v>
      </c>
      <c r="H128" s="836" t="s">
        <v>2596</v>
      </c>
      <c r="I128" s="850">
        <v>93.150001525878906</v>
      </c>
      <c r="J128" s="850">
        <v>0</v>
      </c>
      <c r="K128" s="851">
        <v>0</v>
      </c>
    </row>
    <row r="129" spans="1:11" ht="14.45" customHeight="1" x14ac:dyDescent="0.2">
      <c r="A129" s="832" t="s">
        <v>572</v>
      </c>
      <c r="B129" s="833" t="s">
        <v>573</v>
      </c>
      <c r="C129" s="836" t="s">
        <v>591</v>
      </c>
      <c r="D129" s="864" t="s">
        <v>592</v>
      </c>
      <c r="E129" s="836" t="s">
        <v>2597</v>
      </c>
      <c r="F129" s="864" t="s">
        <v>2598</v>
      </c>
      <c r="G129" s="836" t="s">
        <v>2599</v>
      </c>
      <c r="H129" s="836" t="s">
        <v>2600</v>
      </c>
      <c r="I129" s="850">
        <v>6.630000114440918</v>
      </c>
      <c r="J129" s="850">
        <v>150</v>
      </c>
      <c r="K129" s="851">
        <v>994.989990234375</v>
      </c>
    </row>
    <row r="130" spans="1:11" ht="14.45" customHeight="1" x14ac:dyDescent="0.2">
      <c r="A130" s="832" t="s">
        <v>572</v>
      </c>
      <c r="B130" s="833" t="s">
        <v>573</v>
      </c>
      <c r="C130" s="836" t="s">
        <v>591</v>
      </c>
      <c r="D130" s="864" t="s">
        <v>592</v>
      </c>
      <c r="E130" s="836" t="s">
        <v>2362</v>
      </c>
      <c r="F130" s="864" t="s">
        <v>2363</v>
      </c>
      <c r="G130" s="836" t="s">
        <v>2366</v>
      </c>
      <c r="H130" s="836" t="s">
        <v>2368</v>
      </c>
      <c r="I130" s="850">
        <v>0.62999999523162842</v>
      </c>
      <c r="J130" s="850">
        <v>500</v>
      </c>
      <c r="K130" s="851">
        <v>315</v>
      </c>
    </row>
    <row r="131" spans="1:11" ht="14.45" customHeight="1" x14ac:dyDescent="0.2">
      <c r="A131" s="832" t="s">
        <v>572</v>
      </c>
      <c r="B131" s="833" t="s">
        <v>573</v>
      </c>
      <c r="C131" s="836" t="s">
        <v>591</v>
      </c>
      <c r="D131" s="864" t="s">
        <v>592</v>
      </c>
      <c r="E131" s="836" t="s">
        <v>2362</v>
      </c>
      <c r="F131" s="864" t="s">
        <v>2363</v>
      </c>
      <c r="G131" s="836" t="s">
        <v>2369</v>
      </c>
      <c r="H131" s="836" t="s">
        <v>2370</v>
      </c>
      <c r="I131" s="850">
        <v>0.25499999523162842</v>
      </c>
      <c r="J131" s="850">
        <v>5000</v>
      </c>
      <c r="K131" s="851">
        <v>1265</v>
      </c>
    </row>
    <row r="132" spans="1:11" ht="14.45" customHeight="1" x14ac:dyDescent="0.2">
      <c r="A132" s="832" t="s">
        <v>572</v>
      </c>
      <c r="B132" s="833" t="s">
        <v>573</v>
      </c>
      <c r="C132" s="836" t="s">
        <v>591</v>
      </c>
      <c r="D132" s="864" t="s">
        <v>592</v>
      </c>
      <c r="E132" s="836" t="s">
        <v>2362</v>
      </c>
      <c r="F132" s="864" t="s">
        <v>2363</v>
      </c>
      <c r="G132" s="836" t="s">
        <v>2369</v>
      </c>
      <c r="H132" s="836" t="s">
        <v>2601</v>
      </c>
      <c r="I132" s="850">
        <v>0.25</v>
      </c>
      <c r="J132" s="850">
        <v>7500</v>
      </c>
      <c r="K132" s="851">
        <v>1875</v>
      </c>
    </row>
    <row r="133" spans="1:11" ht="14.45" customHeight="1" x14ac:dyDescent="0.2">
      <c r="A133" s="832" t="s">
        <v>572</v>
      </c>
      <c r="B133" s="833" t="s">
        <v>573</v>
      </c>
      <c r="C133" s="836" t="s">
        <v>591</v>
      </c>
      <c r="D133" s="864" t="s">
        <v>592</v>
      </c>
      <c r="E133" s="836" t="s">
        <v>2362</v>
      </c>
      <c r="F133" s="864" t="s">
        <v>2363</v>
      </c>
      <c r="G133" s="836" t="s">
        <v>2602</v>
      </c>
      <c r="H133" s="836" t="s">
        <v>2603</v>
      </c>
      <c r="I133" s="850">
        <v>111.55000305175781</v>
      </c>
      <c r="J133" s="850">
        <v>1</v>
      </c>
      <c r="K133" s="851">
        <v>111.55000305175781</v>
      </c>
    </row>
    <row r="134" spans="1:11" ht="14.45" customHeight="1" x14ac:dyDescent="0.2">
      <c r="A134" s="832" t="s">
        <v>572</v>
      </c>
      <c r="B134" s="833" t="s">
        <v>573</v>
      </c>
      <c r="C134" s="836" t="s">
        <v>591</v>
      </c>
      <c r="D134" s="864" t="s">
        <v>592</v>
      </c>
      <c r="E134" s="836" t="s">
        <v>2362</v>
      </c>
      <c r="F134" s="864" t="s">
        <v>2363</v>
      </c>
      <c r="G134" s="836" t="s">
        <v>2604</v>
      </c>
      <c r="H134" s="836" t="s">
        <v>2605</v>
      </c>
      <c r="I134" s="850">
        <v>98.410003662109375</v>
      </c>
      <c r="J134" s="850">
        <v>5</v>
      </c>
      <c r="K134" s="851">
        <v>492.05999755859375</v>
      </c>
    </row>
    <row r="135" spans="1:11" ht="14.45" customHeight="1" x14ac:dyDescent="0.2">
      <c r="A135" s="832" t="s">
        <v>572</v>
      </c>
      <c r="B135" s="833" t="s">
        <v>573</v>
      </c>
      <c r="C135" s="836" t="s">
        <v>591</v>
      </c>
      <c r="D135" s="864" t="s">
        <v>592</v>
      </c>
      <c r="E135" s="836" t="s">
        <v>2362</v>
      </c>
      <c r="F135" s="864" t="s">
        <v>2363</v>
      </c>
      <c r="G135" s="836" t="s">
        <v>2375</v>
      </c>
      <c r="H135" s="836" t="s">
        <v>2376</v>
      </c>
      <c r="I135" s="850">
        <v>173.19999694824219</v>
      </c>
      <c r="J135" s="850">
        <v>8</v>
      </c>
      <c r="K135" s="851">
        <v>1453.6600341796875</v>
      </c>
    </row>
    <row r="136" spans="1:11" ht="14.45" customHeight="1" x14ac:dyDescent="0.2">
      <c r="A136" s="832" t="s">
        <v>572</v>
      </c>
      <c r="B136" s="833" t="s">
        <v>573</v>
      </c>
      <c r="C136" s="836" t="s">
        <v>591</v>
      </c>
      <c r="D136" s="864" t="s">
        <v>592</v>
      </c>
      <c r="E136" s="836" t="s">
        <v>2362</v>
      </c>
      <c r="F136" s="864" t="s">
        <v>2363</v>
      </c>
      <c r="G136" s="836" t="s">
        <v>2602</v>
      </c>
      <c r="H136" s="836" t="s">
        <v>2606</v>
      </c>
      <c r="I136" s="850">
        <v>111.55000305175781</v>
      </c>
      <c r="J136" s="850">
        <v>1</v>
      </c>
      <c r="K136" s="851">
        <v>111.55000305175781</v>
      </c>
    </row>
    <row r="137" spans="1:11" ht="14.45" customHeight="1" x14ac:dyDescent="0.2">
      <c r="A137" s="832" t="s">
        <v>572</v>
      </c>
      <c r="B137" s="833" t="s">
        <v>573</v>
      </c>
      <c r="C137" s="836" t="s">
        <v>591</v>
      </c>
      <c r="D137" s="864" t="s">
        <v>592</v>
      </c>
      <c r="E137" s="836" t="s">
        <v>2362</v>
      </c>
      <c r="F137" s="864" t="s">
        <v>2363</v>
      </c>
      <c r="G137" s="836" t="s">
        <v>2379</v>
      </c>
      <c r="H137" s="836" t="s">
        <v>2380</v>
      </c>
      <c r="I137" s="850">
        <v>18.399999618530273</v>
      </c>
      <c r="J137" s="850">
        <v>350</v>
      </c>
      <c r="K137" s="851">
        <v>6440</v>
      </c>
    </row>
    <row r="138" spans="1:11" ht="14.45" customHeight="1" x14ac:dyDescent="0.2">
      <c r="A138" s="832" t="s">
        <v>572</v>
      </c>
      <c r="B138" s="833" t="s">
        <v>573</v>
      </c>
      <c r="C138" s="836" t="s">
        <v>591</v>
      </c>
      <c r="D138" s="864" t="s">
        <v>592</v>
      </c>
      <c r="E138" s="836" t="s">
        <v>2362</v>
      </c>
      <c r="F138" s="864" t="s">
        <v>2363</v>
      </c>
      <c r="G138" s="836" t="s">
        <v>2607</v>
      </c>
      <c r="H138" s="836" t="s">
        <v>2608</v>
      </c>
      <c r="I138" s="850">
        <v>2.869999885559082</v>
      </c>
      <c r="J138" s="850">
        <v>50</v>
      </c>
      <c r="K138" s="851">
        <v>143.5</v>
      </c>
    </row>
    <row r="139" spans="1:11" ht="14.45" customHeight="1" x14ac:dyDescent="0.2">
      <c r="A139" s="832" t="s">
        <v>572</v>
      </c>
      <c r="B139" s="833" t="s">
        <v>573</v>
      </c>
      <c r="C139" s="836" t="s">
        <v>591</v>
      </c>
      <c r="D139" s="864" t="s">
        <v>592</v>
      </c>
      <c r="E139" s="836" t="s">
        <v>2362</v>
      </c>
      <c r="F139" s="864" t="s">
        <v>2363</v>
      </c>
      <c r="G139" s="836" t="s">
        <v>2609</v>
      </c>
      <c r="H139" s="836" t="s">
        <v>2610</v>
      </c>
      <c r="I139" s="850">
        <v>599.1500244140625</v>
      </c>
      <c r="J139" s="850">
        <v>1</v>
      </c>
      <c r="K139" s="851">
        <v>599.1500244140625</v>
      </c>
    </row>
    <row r="140" spans="1:11" ht="14.45" customHeight="1" x14ac:dyDescent="0.2">
      <c r="A140" s="832" t="s">
        <v>572</v>
      </c>
      <c r="B140" s="833" t="s">
        <v>573</v>
      </c>
      <c r="C140" s="836" t="s">
        <v>591</v>
      </c>
      <c r="D140" s="864" t="s">
        <v>592</v>
      </c>
      <c r="E140" s="836" t="s">
        <v>2362</v>
      </c>
      <c r="F140" s="864" t="s">
        <v>2363</v>
      </c>
      <c r="G140" s="836" t="s">
        <v>2390</v>
      </c>
      <c r="H140" s="836" t="s">
        <v>2391</v>
      </c>
      <c r="I140" s="850">
        <v>1.3799999952316284</v>
      </c>
      <c r="J140" s="850">
        <v>50</v>
      </c>
      <c r="K140" s="851">
        <v>69</v>
      </c>
    </row>
    <row r="141" spans="1:11" ht="14.45" customHeight="1" x14ac:dyDescent="0.2">
      <c r="A141" s="832" t="s">
        <v>572</v>
      </c>
      <c r="B141" s="833" t="s">
        <v>573</v>
      </c>
      <c r="C141" s="836" t="s">
        <v>591</v>
      </c>
      <c r="D141" s="864" t="s">
        <v>592</v>
      </c>
      <c r="E141" s="836" t="s">
        <v>2362</v>
      </c>
      <c r="F141" s="864" t="s">
        <v>2363</v>
      </c>
      <c r="G141" s="836" t="s">
        <v>2392</v>
      </c>
      <c r="H141" s="836" t="s">
        <v>2393</v>
      </c>
      <c r="I141" s="850">
        <v>0.85500001907348633</v>
      </c>
      <c r="J141" s="850">
        <v>300</v>
      </c>
      <c r="K141" s="851">
        <v>257</v>
      </c>
    </row>
    <row r="142" spans="1:11" ht="14.45" customHeight="1" x14ac:dyDescent="0.2">
      <c r="A142" s="832" t="s">
        <v>572</v>
      </c>
      <c r="B142" s="833" t="s">
        <v>573</v>
      </c>
      <c r="C142" s="836" t="s">
        <v>591</v>
      </c>
      <c r="D142" s="864" t="s">
        <v>592</v>
      </c>
      <c r="E142" s="836" t="s">
        <v>2362</v>
      </c>
      <c r="F142" s="864" t="s">
        <v>2363</v>
      </c>
      <c r="G142" s="836" t="s">
        <v>2611</v>
      </c>
      <c r="H142" s="836" t="s">
        <v>2612</v>
      </c>
      <c r="I142" s="850">
        <v>2.059999942779541</v>
      </c>
      <c r="J142" s="850">
        <v>100</v>
      </c>
      <c r="K142" s="851">
        <v>206</v>
      </c>
    </row>
    <row r="143" spans="1:11" ht="14.45" customHeight="1" x14ac:dyDescent="0.2">
      <c r="A143" s="832" t="s">
        <v>572</v>
      </c>
      <c r="B143" s="833" t="s">
        <v>573</v>
      </c>
      <c r="C143" s="836" t="s">
        <v>591</v>
      </c>
      <c r="D143" s="864" t="s">
        <v>592</v>
      </c>
      <c r="E143" s="836" t="s">
        <v>2362</v>
      </c>
      <c r="F143" s="864" t="s">
        <v>2363</v>
      </c>
      <c r="G143" s="836" t="s">
        <v>2396</v>
      </c>
      <c r="H143" s="836" t="s">
        <v>2397</v>
      </c>
      <c r="I143" s="850">
        <v>18.963332494099934</v>
      </c>
      <c r="J143" s="850">
        <v>72</v>
      </c>
      <c r="K143" s="851">
        <v>1365.3900146484375</v>
      </c>
    </row>
    <row r="144" spans="1:11" ht="14.45" customHeight="1" x14ac:dyDescent="0.2">
      <c r="A144" s="832" t="s">
        <v>572</v>
      </c>
      <c r="B144" s="833" t="s">
        <v>573</v>
      </c>
      <c r="C144" s="836" t="s">
        <v>591</v>
      </c>
      <c r="D144" s="864" t="s">
        <v>592</v>
      </c>
      <c r="E144" s="836" t="s">
        <v>2362</v>
      </c>
      <c r="F144" s="864" t="s">
        <v>2363</v>
      </c>
      <c r="G144" s="836" t="s">
        <v>2613</v>
      </c>
      <c r="H144" s="836" t="s">
        <v>2614</v>
      </c>
      <c r="I144" s="850">
        <v>13.020000457763672</v>
      </c>
      <c r="J144" s="850">
        <v>3</v>
      </c>
      <c r="K144" s="851">
        <v>39.060001373291016</v>
      </c>
    </row>
    <row r="145" spans="1:11" ht="14.45" customHeight="1" x14ac:dyDescent="0.2">
      <c r="A145" s="832" t="s">
        <v>572</v>
      </c>
      <c r="B145" s="833" t="s">
        <v>573</v>
      </c>
      <c r="C145" s="836" t="s">
        <v>591</v>
      </c>
      <c r="D145" s="864" t="s">
        <v>592</v>
      </c>
      <c r="E145" s="836" t="s">
        <v>2362</v>
      </c>
      <c r="F145" s="864" t="s">
        <v>2363</v>
      </c>
      <c r="G145" s="836" t="s">
        <v>2392</v>
      </c>
      <c r="H145" s="836" t="s">
        <v>2399</v>
      </c>
      <c r="I145" s="850">
        <v>0.86000001430511475</v>
      </c>
      <c r="J145" s="850">
        <v>200</v>
      </c>
      <c r="K145" s="851">
        <v>172</v>
      </c>
    </row>
    <row r="146" spans="1:11" ht="14.45" customHeight="1" x14ac:dyDescent="0.2">
      <c r="A146" s="832" t="s">
        <v>572</v>
      </c>
      <c r="B146" s="833" t="s">
        <v>573</v>
      </c>
      <c r="C146" s="836" t="s">
        <v>591</v>
      </c>
      <c r="D146" s="864" t="s">
        <v>592</v>
      </c>
      <c r="E146" s="836" t="s">
        <v>2362</v>
      </c>
      <c r="F146" s="864" t="s">
        <v>2363</v>
      </c>
      <c r="G146" s="836" t="s">
        <v>2396</v>
      </c>
      <c r="H146" s="836" t="s">
        <v>2615</v>
      </c>
      <c r="I146" s="850">
        <v>18.959999084472656</v>
      </c>
      <c r="J146" s="850">
        <v>48</v>
      </c>
      <c r="K146" s="851">
        <v>910.11001586914063</v>
      </c>
    </row>
    <row r="147" spans="1:11" ht="14.45" customHeight="1" x14ac:dyDescent="0.2">
      <c r="A147" s="832" t="s">
        <v>572</v>
      </c>
      <c r="B147" s="833" t="s">
        <v>573</v>
      </c>
      <c r="C147" s="836" t="s">
        <v>591</v>
      </c>
      <c r="D147" s="864" t="s">
        <v>592</v>
      </c>
      <c r="E147" s="836" t="s">
        <v>2362</v>
      </c>
      <c r="F147" s="864" t="s">
        <v>2363</v>
      </c>
      <c r="G147" s="836" t="s">
        <v>2408</v>
      </c>
      <c r="H147" s="836" t="s">
        <v>2409</v>
      </c>
      <c r="I147" s="850">
        <v>10.520000457763672</v>
      </c>
      <c r="J147" s="850">
        <v>100</v>
      </c>
      <c r="K147" s="851">
        <v>1051.9999694824219</v>
      </c>
    </row>
    <row r="148" spans="1:11" ht="14.45" customHeight="1" x14ac:dyDescent="0.2">
      <c r="A148" s="832" t="s">
        <v>572</v>
      </c>
      <c r="B148" s="833" t="s">
        <v>573</v>
      </c>
      <c r="C148" s="836" t="s">
        <v>591</v>
      </c>
      <c r="D148" s="864" t="s">
        <v>592</v>
      </c>
      <c r="E148" s="836" t="s">
        <v>2362</v>
      </c>
      <c r="F148" s="864" t="s">
        <v>2363</v>
      </c>
      <c r="G148" s="836" t="s">
        <v>2616</v>
      </c>
      <c r="H148" s="836" t="s">
        <v>2617</v>
      </c>
      <c r="I148" s="850">
        <v>3.559999942779541</v>
      </c>
      <c r="J148" s="850">
        <v>30</v>
      </c>
      <c r="K148" s="851">
        <v>106.79999542236328</v>
      </c>
    </row>
    <row r="149" spans="1:11" ht="14.45" customHeight="1" x14ac:dyDescent="0.2">
      <c r="A149" s="832" t="s">
        <v>572</v>
      </c>
      <c r="B149" s="833" t="s">
        <v>573</v>
      </c>
      <c r="C149" s="836" t="s">
        <v>591</v>
      </c>
      <c r="D149" s="864" t="s">
        <v>592</v>
      </c>
      <c r="E149" s="836" t="s">
        <v>2362</v>
      </c>
      <c r="F149" s="864" t="s">
        <v>2363</v>
      </c>
      <c r="G149" s="836" t="s">
        <v>2411</v>
      </c>
      <c r="H149" s="836" t="s">
        <v>2412</v>
      </c>
      <c r="I149" s="850">
        <v>72.220001220703125</v>
      </c>
      <c r="J149" s="850">
        <v>1</v>
      </c>
      <c r="K149" s="851">
        <v>72.220001220703125</v>
      </c>
    </row>
    <row r="150" spans="1:11" ht="14.45" customHeight="1" x14ac:dyDescent="0.2">
      <c r="A150" s="832" t="s">
        <v>572</v>
      </c>
      <c r="B150" s="833" t="s">
        <v>573</v>
      </c>
      <c r="C150" s="836" t="s">
        <v>591</v>
      </c>
      <c r="D150" s="864" t="s">
        <v>592</v>
      </c>
      <c r="E150" s="836" t="s">
        <v>2362</v>
      </c>
      <c r="F150" s="864" t="s">
        <v>2363</v>
      </c>
      <c r="G150" s="836" t="s">
        <v>2413</v>
      </c>
      <c r="H150" s="836" t="s">
        <v>2414</v>
      </c>
      <c r="I150" s="850">
        <v>105.45999908447266</v>
      </c>
      <c r="J150" s="850">
        <v>1</v>
      </c>
      <c r="K150" s="851">
        <v>105.45999908447266</v>
      </c>
    </row>
    <row r="151" spans="1:11" ht="14.45" customHeight="1" x14ac:dyDescent="0.2">
      <c r="A151" s="832" t="s">
        <v>572</v>
      </c>
      <c r="B151" s="833" t="s">
        <v>573</v>
      </c>
      <c r="C151" s="836" t="s">
        <v>591</v>
      </c>
      <c r="D151" s="864" t="s">
        <v>592</v>
      </c>
      <c r="E151" s="836" t="s">
        <v>2362</v>
      </c>
      <c r="F151" s="864" t="s">
        <v>2363</v>
      </c>
      <c r="G151" s="836" t="s">
        <v>2618</v>
      </c>
      <c r="H151" s="836" t="s">
        <v>2619</v>
      </c>
      <c r="I151" s="850">
        <v>0.6600000262260437</v>
      </c>
      <c r="J151" s="850">
        <v>500</v>
      </c>
      <c r="K151" s="851">
        <v>330</v>
      </c>
    </row>
    <row r="152" spans="1:11" ht="14.45" customHeight="1" x14ac:dyDescent="0.2">
      <c r="A152" s="832" t="s">
        <v>572</v>
      </c>
      <c r="B152" s="833" t="s">
        <v>573</v>
      </c>
      <c r="C152" s="836" t="s">
        <v>591</v>
      </c>
      <c r="D152" s="864" t="s">
        <v>592</v>
      </c>
      <c r="E152" s="836" t="s">
        <v>2362</v>
      </c>
      <c r="F152" s="864" t="s">
        <v>2363</v>
      </c>
      <c r="G152" s="836" t="s">
        <v>2618</v>
      </c>
      <c r="H152" s="836" t="s">
        <v>2620</v>
      </c>
      <c r="I152" s="850">
        <v>0.66500002145767212</v>
      </c>
      <c r="J152" s="850">
        <v>2000</v>
      </c>
      <c r="K152" s="851">
        <v>1330</v>
      </c>
    </row>
    <row r="153" spans="1:11" ht="14.45" customHeight="1" x14ac:dyDescent="0.2">
      <c r="A153" s="832" t="s">
        <v>572</v>
      </c>
      <c r="B153" s="833" t="s">
        <v>573</v>
      </c>
      <c r="C153" s="836" t="s">
        <v>591</v>
      </c>
      <c r="D153" s="864" t="s">
        <v>592</v>
      </c>
      <c r="E153" s="836" t="s">
        <v>2362</v>
      </c>
      <c r="F153" s="864" t="s">
        <v>2363</v>
      </c>
      <c r="G153" s="836" t="s">
        <v>2621</v>
      </c>
      <c r="H153" s="836" t="s">
        <v>2622</v>
      </c>
      <c r="I153" s="850">
        <v>7.5</v>
      </c>
      <c r="J153" s="850">
        <v>96</v>
      </c>
      <c r="K153" s="851">
        <v>719.69000244140625</v>
      </c>
    </row>
    <row r="154" spans="1:11" ht="14.45" customHeight="1" x14ac:dyDescent="0.2">
      <c r="A154" s="832" t="s">
        <v>572</v>
      </c>
      <c r="B154" s="833" t="s">
        <v>573</v>
      </c>
      <c r="C154" s="836" t="s">
        <v>591</v>
      </c>
      <c r="D154" s="864" t="s">
        <v>592</v>
      </c>
      <c r="E154" s="836" t="s">
        <v>2417</v>
      </c>
      <c r="F154" s="864" t="s">
        <v>2418</v>
      </c>
      <c r="G154" s="836" t="s">
        <v>2419</v>
      </c>
      <c r="H154" s="836" t="s">
        <v>2623</v>
      </c>
      <c r="I154" s="850">
        <v>2.0399999618530273</v>
      </c>
      <c r="J154" s="850">
        <v>20</v>
      </c>
      <c r="K154" s="851">
        <v>40.799999237060547</v>
      </c>
    </row>
    <row r="155" spans="1:11" ht="14.45" customHeight="1" x14ac:dyDescent="0.2">
      <c r="A155" s="832" t="s">
        <v>572</v>
      </c>
      <c r="B155" s="833" t="s">
        <v>573</v>
      </c>
      <c r="C155" s="836" t="s">
        <v>591</v>
      </c>
      <c r="D155" s="864" t="s">
        <v>592</v>
      </c>
      <c r="E155" s="836" t="s">
        <v>2417</v>
      </c>
      <c r="F155" s="864" t="s">
        <v>2418</v>
      </c>
      <c r="G155" s="836" t="s">
        <v>2423</v>
      </c>
      <c r="H155" s="836" t="s">
        <v>2624</v>
      </c>
      <c r="I155" s="850">
        <v>2.9100000858306885</v>
      </c>
      <c r="J155" s="850">
        <v>400</v>
      </c>
      <c r="K155" s="851">
        <v>1164</v>
      </c>
    </row>
    <row r="156" spans="1:11" ht="14.45" customHeight="1" x14ac:dyDescent="0.2">
      <c r="A156" s="832" t="s">
        <v>572</v>
      </c>
      <c r="B156" s="833" t="s">
        <v>573</v>
      </c>
      <c r="C156" s="836" t="s">
        <v>591</v>
      </c>
      <c r="D156" s="864" t="s">
        <v>592</v>
      </c>
      <c r="E156" s="836" t="s">
        <v>2417</v>
      </c>
      <c r="F156" s="864" t="s">
        <v>2418</v>
      </c>
      <c r="G156" s="836" t="s">
        <v>2625</v>
      </c>
      <c r="H156" s="836" t="s">
        <v>2626</v>
      </c>
      <c r="I156" s="850">
        <v>3.4800000190734863</v>
      </c>
      <c r="J156" s="850">
        <v>100</v>
      </c>
      <c r="K156" s="851">
        <v>348</v>
      </c>
    </row>
    <row r="157" spans="1:11" ht="14.45" customHeight="1" x14ac:dyDescent="0.2">
      <c r="A157" s="832" t="s">
        <v>572</v>
      </c>
      <c r="B157" s="833" t="s">
        <v>573</v>
      </c>
      <c r="C157" s="836" t="s">
        <v>591</v>
      </c>
      <c r="D157" s="864" t="s">
        <v>592</v>
      </c>
      <c r="E157" s="836" t="s">
        <v>2417</v>
      </c>
      <c r="F157" s="864" t="s">
        <v>2418</v>
      </c>
      <c r="G157" s="836" t="s">
        <v>2625</v>
      </c>
      <c r="H157" s="836" t="s">
        <v>2627</v>
      </c>
      <c r="I157" s="850">
        <v>3.4350000619888306</v>
      </c>
      <c r="J157" s="850">
        <v>240</v>
      </c>
      <c r="K157" s="851">
        <v>817.19999694824219</v>
      </c>
    </row>
    <row r="158" spans="1:11" ht="14.45" customHeight="1" x14ac:dyDescent="0.2">
      <c r="A158" s="832" t="s">
        <v>572</v>
      </c>
      <c r="B158" s="833" t="s">
        <v>573</v>
      </c>
      <c r="C158" s="836" t="s">
        <v>591</v>
      </c>
      <c r="D158" s="864" t="s">
        <v>592</v>
      </c>
      <c r="E158" s="836" t="s">
        <v>2417</v>
      </c>
      <c r="F158" s="864" t="s">
        <v>2418</v>
      </c>
      <c r="G158" s="836" t="s">
        <v>2449</v>
      </c>
      <c r="H158" s="836" t="s">
        <v>2450</v>
      </c>
      <c r="I158" s="850">
        <v>17.979999542236328</v>
      </c>
      <c r="J158" s="850">
        <v>50</v>
      </c>
      <c r="K158" s="851">
        <v>899</v>
      </c>
    </row>
    <row r="159" spans="1:11" ht="14.45" customHeight="1" x14ac:dyDescent="0.2">
      <c r="A159" s="832" t="s">
        <v>572</v>
      </c>
      <c r="B159" s="833" t="s">
        <v>573</v>
      </c>
      <c r="C159" s="836" t="s">
        <v>591</v>
      </c>
      <c r="D159" s="864" t="s">
        <v>592</v>
      </c>
      <c r="E159" s="836" t="s">
        <v>2417</v>
      </c>
      <c r="F159" s="864" t="s">
        <v>2418</v>
      </c>
      <c r="G159" s="836" t="s">
        <v>2449</v>
      </c>
      <c r="H159" s="836" t="s">
        <v>2451</v>
      </c>
      <c r="I159" s="850">
        <v>17.979999542236328</v>
      </c>
      <c r="J159" s="850">
        <v>50</v>
      </c>
      <c r="K159" s="851">
        <v>899</v>
      </c>
    </row>
    <row r="160" spans="1:11" ht="14.45" customHeight="1" x14ac:dyDescent="0.2">
      <c r="A160" s="832" t="s">
        <v>572</v>
      </c>
      <c r="B160" s="833" t="s">
        <v>573</v>
      </c>
      <c r="C160" s="836" t="s">
        <v>591</v>
      </c>
      <c r="D160" s="864" t="s">
        <v>592</v>
      </c>
      <c r="E160" s="836" t="s">
        <v>2417</v>
      </c>
      <c r="F160" s="864" t="s">
        <v>2418</v>
      </c>
      <c r="G160" s="836" t="s">
        <v>2452</v>
      </c>
      <c r="H160" s="836" t="s">
        <v>2628</v>
      </c>
      <c r="I160" s="850">
        <v>17.979999542236328</v>
      </c>
      <c r="J160" s="850">
        <v>100</v>
      </c>
      <c r="K160" s="851">
        <v>1798</v>
      </c>
    </row>
    <row r="161" spans="1:11" ht="14.45" customHeight="1" x14ac:dyDescent="0.2">
      <c r="A161" s="832" t="s">
        <v>572</v>
      </c>
      <c r="B161" s="833" t="s">
        <v>573</v>
      </c>
      <c r="C161" s="836" t="s">
        <v>591</v>
      </c>
      <c r="D161" s="864" t="s">
        <v>592</v>
      </c>
      <c r="E161" s="836" t="s">
        <v>2417</v>
      </c>
      <c r="F161" s="864" t="s">
        <v>2418</v>
      </c>
      <c r="G161" s="836" t="s">
        <v>2629</v>
      </c>
      <c r="H161" s="836" t="s">
        <v>2630</v>
      </c>
      <c r="I161" s="850">
        <v>81.730003356933594</v>
      </c>
      <c r="J161" s="850">
        <v>45</v>
      </c>
      <c r="K161" s="851">
        <v>3677.85009765625</v>
      </c>
    </row>
    <row r="162" spans="1:11" ht="14.45" customHeight="1" x14ac:dyDescent="0.2">
      <c r="A162" s="832" t="s">
        <v>572</v>
      </c>
      <c r="B162" s="833" t="s">
        <v>573</v>
      </c>
      <c r="C162" s="836" t="s">
        <v>591</v>
      </c>
      <c r="D162" s="864" t="s">
        <v>592</v>
      </c>
      <c r="E162" s="836" t="s">
        <v>2417</v>
      </c>
      <c r="F162" s="864" t="s">
        <v>2418</v>
      </c>
      <c r="G162" s="836" t="s">
        <v>2458</v>
      </c>
      <c r="H162" s="836" t="s">
        <v>2459</v>
      </c>
      <c r="I162" s="850">
        <v>80.575000762939453</v>
      </c>
      <c r="J162" s="850">
        <v>80</v>
      </c>
      <c r="K162" s="851">
        <v>6446</v>
      </c>
    </row>
    <row r="163" spans="1:11" ht="14.45" customHeight="1" x14ac:dyDescent="0.2">
      <c r="A163" s="832" t="s">
        <v>572</v>
      </c>
      <c r="B163" s="833" t="s">
        <v>573</v>
      </c>
      <c r="C163" s="836" t="s">
        <v>591</v>
      </c>
      <c r="D163" s="864" t="s">
        <v>592</v>
      </c>
      <c r="E163" s="836" t="s">
        <v>2417</v>
      </c>
      <c r="F163" s="864" t="s">
        <v>2418</v>
      </c>
      <c r="G163" s="836" t="s">
        <v>2460</v>
      </c>
      <c r="H163" s="836" t="s">
        <v>2461</v>
      </c>
      <c r="I163" s="850">
        <v>2.4600000381469727</v>
      </c>
      <c r="J163" s="850">
        <v>100</v>
      </c>
      <c r="K163" s="851">
        <v>246</v>
      </c>
    </row>
    <row r="164" spans="1:11" ht="14.45" customHeight="1" x14ac:dyDescent="0.2">
      <c r="A164" s="832" t="s">
        <v>572</v>
      </c>
      <c r="B164" s="833" t="s">
        <v>573</v>
      </c>
      <c r="C164" s="836" t="s">
        <v>591</v>
      </c>
      <c r="D164" s="864" t="s">
        <v>592</v>
      </c>
      <c r="E164" s="836" t="s">
        <v>2417</v>
      </c>
      <c r="F164" s="864" t="s">
        <v>2418</v>
      </c>
      <c r="G164" s="836" t="s">
        <v>2460</v>
      </c>
      <c r="H164" s="836" t="s">
        <v>2631</v>
      </c>
      <c r="I164" s="850">
        <v>2.4700000286102295</v>
      </c>
      <c r="J164" s="850">
        <v>200</v>
      </c>
      <c r="K164" s="851">
        <v>494</v>
      </c>
    </row>
    <row r="165" spans="1:11" ht="14.45" customHeight="1" x14ac:dyDescent="0.2">
      <c r="A165" s="832" t="s">
        <v>572</v>
      </c>
      <c r="B165" s="833" t="s">
        <v>573</v>
      </c>
      <c r="C165" s="836" t="s">
        <v>591</v>
      </c>
      <c r="D165" s="864" t="s">
        <v>592</v>
      </c>
      <c r="E165" s="836" t="s">
        <v>2417</v>
      </c>
      <c r="F165" s="864" t="s">
        <v>2418</v>
      </c>
      <c r="G165" s="836" t="s">
        <v>2632</v>
      </c>
      <c r="H165" s="836" t="s">
        <v>2633</v>
      </c>
      <c r="I165" s="850">
        <v>1.0399999618530273</v>
      </c>
      <c r="J165" s="850">
        <v>200</v>
      </c>
      <c r="K165" s="851">
        <v>208.40000152587891</v>
      </c>
    </row>
    <row r="166" spans="1:11" ht="14.45" customHeight="1" x14ac:dyDescent="0.2">
      <c r="A166" s="832" t="s">
        <v>572</v>
      </c>
      <c r="B166" s="833" t="s">
        <v>573</v>
      </c>
      <c r="C166" s="836" t="s">
        <v>591</v>
      </c>
      <c r="D166" s="864" t="s">
        <v>592</v>
      </c>
      <c r="E166" s="836" t="s">
        <v>2417</v>
      </c>
      <c r="F166" s="864" t="s">
        <v>2418</v>
      </c>
      <c r="G166" s="836" t="s">
        <v>2634</v>
      </c>
      <c r="H166" s="836" t="s">
        <v>2635</v>
      </c>
      <c r="I166" s="850">
        <v>0.25</v>
      </c>
      <c r="J166" s="850">
        <v>400</v>
      </c>
      <c r="K166" s="851">
        <v>100</v>
      </c>
    </row>
    <row r="167" spans="1:11" ht="14.45" customHeight="1" x14ac:dyDescent="0.2">
      <c r="A167" s="832" t="s">
        <v>572</v>
      </c>
      <c r="B167" s="833" t="s">
        <v>573</v>
      </c>
      <c r="C167" s="836" t="s">
        <v>591</v>
      </c>
      <c r="D167" s="864" t="s">
        <v>592</v>
      </c>
      <c r="E167" s="836" t="s">
        <v>2417</v>
      </c>
      <c r="F167" s="864" t="s">
        <v>2418</v>
      </c>
      <c r="G167" s="836" t="s">
        <v>2636</v>
      </c>
      <c r="H167" s="836" t="s">
        <v>2637</v>
      </c>
      <c r="I167" s="850">
        <v>6.3000001907348633</v>
      </c>
      <c r="J167" s="850">
        <v>100</v>
      </c>
      <c r="K167" s="851">
        <v>629.5999755859375</v>
      </c>
    </row>
    <row r="168" spans="1:11" ht="14.45" customHeight="1" x14ac:dyDescent="0.2">
      <c r="A168" s="832" t="s">
        <v>572</v>
      </c>
      <c r="B168" s="833" t="s">
        <v>573</v>
      </c>
      <c r="C168" s="836" t="s">
        <v>591</v>
      </c>
      <c r="D168" s="864" t="s">
        <v>592</v>
      </c>
      <c r="E168" s="836" t="s">
        <v>2417</v>
      </c>
      <c r="F168" s="864" t="s">
        <v>2418</v>
      </c>
      <c r="G168" s="836" t="s">
        <v>2638</v>
      </c>
      <c r="H168" s="836" t="s">
        <v>2639</v>
      </c>
      <c r="I168" s="850">
        <v>7.8400001525878906</v>
      </c>
      <c r="J168" s="850">
        <v>100</v>
      </c>
      <c r="K168" s="851">
        <v>784.08001708984375</v>
      </c>
    </row>
    <row r="169" spans="1:11" ht="14.45" customHeight="1" x14ac:dyDescent="0.2">
      <c r="A169" s="832" t="s">
        <v>572</v>
      </c>
      <c r="B169" s="833" t="s">
        <v>573</v>
      </c>
      <c r="C169" s="836" t="s">
        <v>591</v>
      </c>
      <c r="D169" s="864" t="s">
        <v>592</v>
      </c>
      <c r="E169" s="836" t="s">
        <v>2417</v>
      </c>
      <c r="F169" s="864" t="s">
        <v>2418</v>
      </c>
      <c r="G169" s="836" t="s">
        <v>2640</v>
      </c>
      <c r="H169" s="836" t="s">
        <v>2641</v>
      </c>
      <c r="I169" s="850">
        <v>3.8799998760223389</v>
      </c>
      <c r="J169" s="850">
        <v>2000</v>
      </c>
      <c r="K169" s="851">
        <v>7759.130126953125</v>
      </c>
    </row>
    <row r="170" spans="1:11" ht="14.45" customHeight="1" x14ac:dyDescent="0.2">
      <c r="A170" s="832" t="s">
        <v>572</v>
      </c>
      <c r="B170" s="833" t="s">
        <v>573</v>
      </c>
      <c r="C170" s="836" t="s">
        <v>591</v>
      </c>
      <c r="D170" s="864" t="s">
        <v>592</v>
      </c>
      <c r="E170" s="836" t="s">
        <v>2417</v>
      </c>
      <c r="F170" s="864" t="s">
        <v>2418</v>
      </c>
      <c r="G170" s="836" t="s">
        <v>2642</v>
      </c>
      <c r="H170" s="836" t="s">
        <v>2643</v>
      </c>
      <c r="I170" s="850">
        <v>13.359999656677246</v>
      </c>
      <c r="J170" s="850">
        <v>35</v>
      </c>
      <c r="K170" s="851">
        <v>467.54000854492188</v>
      </c>
    </row>
    <row r="171" spans="1:11" ht="14.45" customHeight="1" x14ac:dyDescent="0.2">
      <c r="A171" s="832" t="s">
        <v>572</v>
      </c>
      <c r="B171" s="833" t="s">
        <v>573</v>
      </c>
      <c r="C171" s="836" t="s">
        <v>591</v>
      </c>
      <c r="D171" s="864" t="s">
        <v>592</v>
      </c>
      <c r="E171" s="836" t="s">
        <v>2417</v>
      </c>
      <c r="F171" s="864" t="s">
        <v>2418</v>
      </c>
      <c r="G171" s="836" t="s">
        <v>2636</v>
      </c>
      <c r="H171" s="836" t="s">
        <v>2644</v>
      </c>
      <c r="I171" s="850">
        <v>6.0499999523162842</v>
      </c>
      <c r="J171" s="850">
        <v>200</v>
      </c>
      <c r="K171" s="851">
        <v>1210</v>
      </c>
    </row>
    <row r="172" spans="1:11" ht="14.45" customHeight="1" x14ac:dyDescent="0.2">
      <c r="A172" s="832" t="s">
        <v>572</v>
      </c>
      <c r="B172" s="833" t="s">
        <v>573</v>
      </c>
      <c r="C172" s="836" t="s">
        <v>591</v>
      </c>
      <c r="D172" s="864" t="s">
        <v>592</v>
      </c>
      <c r="E172" s="836" t="s">
        <v>2417</v>
      </c>
      <c r="F172" s="864" t="s">
        <v>2418</v>
      </c>
      <c r="G172" s="836" t="s">
        <v>2638</v>
      </c>
      <c r="H172" s="836" t="s">
        <v>2645</v>
      </c>
      <c r="I172" s="850">
        <v>7.5450000762939453</v>
      </c>
      <c r="J172" s="850">
        <v>200</v>
      </c>
      <c r="K172" s="851">
        <v>1508.8699951171875</v>
      </c>
    </row>
    <row r="173" spans="1:11" ht="14.45" customHeight="1" x14ac:dyDescent="0.2">
      <c r="A173" s="832" t="s">
        <v>572</v>
      </c>
      <c r="B173" s="833" t="s">
        <v>573</v>
      </c>
      <c r="C173" s="836" t="s">
        <v>591</v>
      </c>
      <c r="D173" s="864" t="s">
        <v>592</v>
      </c>
      <c r="E173" s="836" t="s">
        <v>2417</v>
      </c>
      <c r="F173" s="864" t="s">
        <v>2418</v>
      </c>
      <c r="G173" s="836" t="s">
        <v>2646</v>
      </c>
      <c r="H173" s="836" t="s">
        <v>2647</v>
      </c>
      <c r="I173" s="850">
        <v>91.129997253417969</v>
      </c>
      <c r="J173" s="850">
        <v>16</v>
      </c>
      <c r="K173" s="851">
        <v>1458</v>
      </c>
    </row>
    <row r="174" spans="1:11" ht="14.45" customHeight="1" x14ac:dyDescent="0.2">
      <c r="A174" s="832" t="s">
        <v>572</v>
      </c>
      <c r="B174" s="833" t="s">
        <v>573</v>
      </c>
      <c r="C174" s="836" t="s">
        <v>591</v>
      </c>
      <c r="D174" s="864" t="s">
        <v>592</v>
      </c>
      <c r="E174" s="836" t="s">
        <v>2417</v>
      </c>
      <c r="F174" s="864" t="s">
        <v>2418</v>
      </c>
      <c r="G174" s="836" t="s">
        <v>2464</v>
      </c>
      <c r="H174" s="836" t="s">
        <v>2465</v>
      </c>
      <c r="I174" s="850">
        <v>11.739999771118164</v>
      </c>
      <c r="J174" s="850">
        <v>80</v>
      </c>
      <c r="K174" s="851">
        <v>939.20001220703125</v>
      </c>
    </row>
    <row r="175" spans="1:11" ht="14.45" customHeight="1" x14ac:dyDescent="0.2">
      <c r="A175" s="832" t="s">
        <v>572</v>
      </c>
      <c r="B175" s="833" t="s">
        <v>573</v>
      </c>
      <c r="C175" s="836" t="s">
        <v>591</v>
      </c>
      <c r="D175" s="864" t="s">
        <v>592</v>
      </c>
      <c r="E175" s="836" t="s">
        <v>2417</v>
      </c>
      <c r="F175" s="864" t="s">
        <v>2418</v>
      </c>
      <c r="G175" s="836" t="s">
        <v>2467</v>
      </c>
      <c r="H175" s="836" t="s">
        <v>2468</v>
      </c>
      <c r="I175" s="850">
        <v>2.2899999618530273</v>
      </c>
      <c r="J175" s="850">
        <v>50</v>
      </c>
      <c r="K175" s="851">
        <v>114.5</v>
      </c>
    </row>
    <row r="176" spans="1:11" ht="14.45" customHeight="1" x14ac:dyDescent="0.2">
      <c r="A176" s="832" t="s">
        <v>572</v>
      </c>
      <c r="B176" s="833" t="s">
        <v>573</v>
      </c>
      <c r="C176" s="836" t="s">
        <v>591</v>
      </c>
      <c r="D176" s="864" t="s">
        <v>592</v>
      </c>
      <c r="E176" s="836" t="s">
        <v>2417</v>
      </c>
      <c r="F176" s="864" t="s">
        <v>2418</v>
      </c>
      <c r="G176" s="836" t="s">
        <v>2640</v>
      </c>
      <c r="H176" s="836" t="s">
        <v>2648</v>
      </c>
      <c r="I176" s="850">
        <v>4.1399998664855957</v>
      </c>
      <c r="J176" s="850">
        <v>600</v>
      </c>
      <c r="K176" s="851">
        <v>2482.919921875</v>
      </c>
    </row>
    <row r="177" spans="1:11" ht="14.45" customHeight="1" x14ac:dyDescent="0.2">
      <c r="A177" s="832" t="s">
        <v>572</v>
      </c>
      <c r="B177" s="833" t="s">
        <v>573</v>
      </c>
      <c r="C177" s="836" t="s">
        <v>591</v>
      </c>
      <c r="D177" s="864" t="s">
        <v>592</v>
      </c>
      <c r="E177" s="836" t="s">
        <v>2417</v>
      </c>
      <c r="F177" s="864" t="s">
        <v>2418</v>
      </c>
      <c r="G177" s="836" t="s">
        <v>2649</v>
      </c>
      <c r="H177" s="836" t="s">
        <v>2650</v>
      </c>
      <c r="I177" s="850">
        <v>274.67001342773438</v>
      </c>
      <c r="J177" s="850">
        <v>1</v>
      </c>
      <c r="K177" s="851">
        <v>274.67001342773438</v>
      </c>
    </row>
    <row r="178" spans="1:11" ht="14.45" customHeight="1" x14ac:dyDescent="0.2">
      <c r="A178" s="832" t="s">
        <v>572</v>
      </c>
      <c r="B178" s="833" t="s">
        <v>573</v>
      </c>
      <c r="C178" s="836" t="s">
        <v>591</v>
      </c>
      <c r="D178" s="864" t="s">
        <v>592</v>
      </c>
      <c r="E178" s="836" t="s">
        <v>2417</v>
      </c>
      <c r="F178" s="864" t="s">
        <v>2418</v>
      </c>
      <c r="G178" s="836" t="s">
        <v>2651</v>
      </c>
      <c r="H178" s="836" t="s">
        <v>2652</v>
      </c>
      <c r="I178" s="850">
        <v>164.5</v>
      </c>
      <c r="J178" s="850">
        <v>2</v>
      </c>
      <c r="K178" s="851">
        <v>329</v>
      </c>
    </row>
    <row r="179" spans="1:11" ht="14.45" customHeight="1" x14ac:dyDescent="0.2">
      <c r="A179" s="832" t="s">
        <v>572</v>
      </c>
      <c r="B179" s="833" t="s">
        <v>573</v>
      </c>
      <c r="C179" s="836" t="s">
        <v>591</v>
      </c>
      <c r="D179" s="864" t="s">
        <v>592</v>
      </c>
      <c r="E179" s="836" t="s">
        <v>2417</v>
      </c>
      <c r="F179" s="864" t="s">
        <v>2418</v>
      </c>
      <c r="G179" s="836" t="s">
        <v>2653</v>
      </c>
      <c r="H179" s="836" t="s">
        <v>2654</v>
      </c>
      <c r="I179" s="850">
        <v>179.5</v>
      </c>
      <c r="J179" s="850">
        <v>4</v>
      </c>
      <c r="K179" s="851">
        <v>718.010009765625</v>
      </c>
    </row>
    <row r="180" spans="1:11" ht="14.45" customHeight="1" x14ac:dyDescent="0.2">
      <c r="A180" s="832" t="s">
        <v>572</v>
      </c>
      <c r="B180" s="833" t="s">
        <v>573</v>
      </c>
      <c r="C180" s="836" t="s">
        <v>591</v>
      </c>
      <c r="D180" s="864" t="s">
        <v>592</v>
      </c>
      <c r="E180" s="836" t="s">
        <v>2417</v>
      </c>
      <c r="F180" s="864" t="s">
        <v>2418</v>
      </c>
      <c r="G180" s="836" t="s">
        <v>2485</v>
      </c>
      <c r="H180" s="836" t="s">
        <v>2486</v>
      </c>
      <c r="I180" s="850">
        <v>6.179999828338623</v>
      </c>
      <c r="J180" s="850">
        <v>20</v>
      </c>
      <c r="K180" s="851">
        <v>123.59999847412109</v>
      </c>
    </row>
    <row r="181" spans="1:11" ht="14.45" customHeight="1" x14ac:dyDescent="0.2">
      <c r="A181" s="832" t="s">
        <v>572</v>
      </c>
      <c r="B181" s="833" t="s">
        <v>573</v>
      </c>
      <c r="C181" s="836" t="s">
        <v>591</v>
      </c>
      <c r="D181" s="864" t="s">
        <v>592</v>
      </c>
      <c r="E181" s="836" t="s">
        <v>2417</v>
      </c>
      <c r="F181" s="864" t="s">
        <v>2418</v>
      </c>
      <c r="G181" s="836" t="s">
        <v>2655</v>
      </c>
      <c r="H181" s="836" t="s">
        <v>2656</v>
      </c>
      <c r="I181" s="850">
        <v>768.47998046875</v>
      </c>
      <c r="J181" s="850">
        <v>1</v>
      </c>
      <c r="K181" s="851">
        <v>768.47998046875</v>
      </c>
    </row>
    <row r="182" spans="1:11" ht="14.45" customHeight="1" x14ac:dyDescent="0.2">
      <c r="A182" s="832" t="s">
        <v>572</v>
      </c>
      <c r="B182" s="833" t="s">
        <v>573</v>
      </c>
      <c r="C182" s="836" t="s">
        <v>591</v>
      </c>
      <c r="D182" s="864" t="s">
        <v>592</v>
      </c>
      <c r="E182" s="836" t="s">
        <v>2417</v>
      </c>
      <c r="F182" s="864" t="s">
        <v>2418</v>
      </c>
      <c r="G182" s="836" t="s">
        <v>2657</v>
      </c>
      <c r="H182" s="836" t="s">
        <v>2658</v>
      </c>
      <c r="I182" s="850">
        <v>895.8800048828125</v>
      </c>
      <c r="J182" s="850">
        <v>1</v>
      </c>
      <c r="K182" s="851">
        <v>895.8800048828125</v>
      </c>
    </row>
    <row r="183" spans="1:11" ht="14.45" customHeight="1" x14ac:dyDescent="0.2">
      <c r="A183" s="832" t="s">
        <v>572</v>
      </c>
      <c r="B183" s="833" t="s">
        <v>573</v>
      </c>
      <c r="C183" s="836" t="s">
        <v>591</v>
      </c>
      <c r="D183" s="864" t="s">
        <v>592</v>
      </c>
      <c r="E183" s="836" t="s">
        <v>2417</v>
      </c>
      <c r="F183" s="864" t="s">
        <v>2418</v>
      </c>
      <c r="G183" s="836" t="s">
        <v>2659</v>
      </c>
      <c r="H183" s="836" t="s">
        <v>2660</v>
      </c>
      <c r="I183" s="850">
        <v>197.57000732421875</v>
      </c>
      <c r="J183" s="850">
        <v>5</v>
      </c>
      <c r="K183" s="851">
        <v>987.85003662109375</v>
      </c>
    </row>
    <row r="184" spans="1:11" ht="14.45" customHeight="1" x14ac:dyDescent="0.2">
      <c r="A184" s="832" t="s">
        <v>572</v>
      </c>
      <c r="B184" s="833" t="s">
        <v>573</v>
      </c>
      <c r="C184" s="836" t="s">
        <v>591</v>
      </c>
      <c r="D184" s="864" t="s">
        <v>592</v>
      </c>
      <c r="E184" s="836" t="s">
        <v>2417</v>
      </c>
      <c r="F184" s="864" t="s">
        <v>2418</v>
      </c>
      <c r="G184" s="836" t="s">
        <v>2661</v>
      </c>
      <c r="H184" s="836" t="s">
        <v>2662</v>
      </c>
      <c r="I184" s="850">
        <v>0.43000000715255737</v>
      </c>
      <c r="J184" s="850">
        <v>1000</v>
      </c>
      <c r="K184" s="851">
        <v>430</v>
      </c>
    </row>
    <row r="185" spans="1:11" ht="14.45" customHeight="1" x14ac:dyDescent="0.2">
      <c r="A185" s="832" t="s">
        <v>572</v>
      </c>
      <c r="B185" s="833" t="s">
        <v>573</v>
      </c>
      <c r="C185" s="836" t="s">
        <v>591</v>
      </c>
      <c r="D185" s="864" t="s">
        <v>592</v>
      </c>
      <c r="E185" s="836" t="s">
        <v>2417</v>
      </c>
      <c r="F185" s="864" t="s">
        <v>2418</v>
      </c>
      <c r="G185" s="836" t="s">
        <v>2663</v>
      </c>
      <c r="H185" s="836" t="s">
        <v>2664</v>
      </c>
      <c r="I185" s="850">
        <v>1.1200000047683716</v>
      </c>
      <c r="J185" s="850">
        <v>960</v>
      </c>
      <c r="K185" s="851">
        <v>1075.199951171875</v>
      </c>
    </row>
    <row r="186" spans="1:11" ht="14.45" customHeight="1" x14ac:dyDescent="0.2">
      <c r="A186" s="832" t="s">
        <v>572</v>
      </c>
      <c r="B186" s="833" t="s">
        <v>573</v>
      </c>
      <c r="C186" s="836" t="s">
        <v>591</v>
      </c>
      <c r="D186" s="864" t="s">
        <v>592</v>
      </c>
      <c r="E186" s="836" t="s">
        <v>2417</v>
      </c>
      <c r="F186" s="864" t="s">
        <v>2418</v>
      </c>
      <c r="G186" s="836" t="s">
        <v>2504</v>
      </c>
      <c r="H186" s="836" t="s">
        <v>2665</v>
      </c>
      <c r="I186" s="850">
        <v>0.67000001668930054</v>
      </c>
      <c r="J186" s="850">
        <v>800</v>
      </c>
      <c r="K186" s="851">
        <v>536</v>
      </c>
    </row>
    <row r="187" spans="1:11" ht="14.45" customHeight="1" x14ac:dyDescent="0.2">
      <c r="A187" s="832" t="s">
        <v>572</v>
      </c>
      <c r="B187" s="833" t="s">
        <v>573</v>
      </c>
      <c r="C187" s="836" t="s">
        <v>591</v>
      </c>
      <c r="D187" s="864" t="s">
        <v>592</v>
      </c>
      <c r="E187" s="836" t="s">
        <v>2417</v>
      </c>
      <c r="F187" s="864" t="s">
        <v>2418</v>
      </c>
      <c r="G187" s="836" t="s">
        <v>2666</v>
      </c>
      <c r="H187" s="836" t="s">
        <v>2667</v>
      </c>
      <c r="I187" s="850">
        <v>7.4200000762939453</v>
      </c>
      <c r="J187" s="850">
        <v>40</v>
      </c>
      <c r="K187" s="851">
        <v>296.79998779296875</v>
      </c>
    </row>
    <row r="188" spans="1:11" ht="14.45" customHeight="1" x14ac:dyDescent="0.2">
      <c r="A188" s="832" t="s">
        <v>572</v>
      </c>
      <c r="B188" s="833" t="s">
        <v>573</v>
      </c>
      <c r="C188" s="836" t="s">
        <v>591</v>
      </c>
      <c r="D188" s="864" t="s">
        <v>592</v>
      </c>
      <c r="E188" s="836" t="s">
        <v>2417</v>
      </c>
      <c r="F188" s="864" t="s">
        <v>2418</v>
      </c>
      <c r="G188" s="836" t="s">
        <v>2501</v>
      </c>
      <c r="H188" s="836" t="s">
        <v>2502</v>
      </c>
      <c r="I188" s="850">
        <v>1.0900000333786011</v>
      </c>
      <c r="J188" s="850">
        <v>1200</v>
      </c>
      <c r="K188" s="851">
        <v>1308</v>
      </c>
    </row>
    <row r="189" spans="1:11" ht="14.45" customHeight="1" x14ac:dyDescent="0.2">
      <c r="A189" s="832" t="s">
        <v>572</v>
      </c>
      <c r="B189" s="833" t="s">
        <v>573</v>
      </c>
      <c r="C189" s="836" t="s">
        <v>591</v>
      </c>
      <c r="D189" s="864" t="s">
        <v>592</v>
      </c>
      <c r="E189" s="836" t="s">
        <v>2417</v>
      </c>
      <c r="F189" s="864" t="s">
        <v>2418</v>
      </c>
      <c r="G189" s="836" t="s">
        <v>2493</v>
      </c>
      <c r="H189" s="836" t="s">
        <v>2503</v>
      </c>
      <c r="I189" s="850">
        <v>0.47999998927116394</v>
      </c>
      <c r="J189" s="850">
        <v>1500</v>
      </c>
      <c r="K189" s="851">
        <v>720</v>
      </c>
    </row>
    <row r="190" spans="1:11" ht="14.45" customHeight="1" x14ac:dyDescent="0.2">
      <c r="A190" s="832" t="s">
        <v>572</v>
      </c>
      <c r="B190" s="833" t="s">
        <v>573</v>
      </c>
      <c r="C190" s="836" t="s">
        <v>591</v>
      </c>
      <c r="D190" s="864" t="s">
        <v>592</v>
      </c>
      <c r="E190" s="836" t="s">
        <v>2417</v>
      </c>
      <c r="F190" s="864" t="s">
        <v>2418</v>
      </c>
      <c r="G190" s="836" t="s">
        <v>2668</v>
      </c>
      <c r="H190" s="836" t="s">
        <v>2669</v>
      </c>
      <c r="I190" s="850">
        <v>1.6699999570846558</v>
      </c>
      <c r="J190" s="850">
        <v>200</v>
      </c>
      <c r="K190" s="851">
        <v>334</v>
      </c>
    </row>
    <row r="191" spans="1:11" ht="14.45" customHeight="1" x14ac:dyDescent="0.2">
      <c r="A191" s="832" t="s">
        <v>572</v>
      </c>
      <c r="B191" s="833" t="s">
        <v>573</v>
      </c>
      <c r="C191" s="836" t="s">
        <v>591</v>
      </c>
      <c r="D191" s="864" t="s">
        <v>592</v>
      </c>
      <c r="E191" s="836" t="s">
        <v>2417</v>
      </c>
      <c r="F191" s="864" t="s">
        <v>2418</v>
      </c>
      <c r="G191" s="836" t="s">
        <v>2666</v>
      </c>
      <c r="H191" s="836" t="s">
        <v>2670</v>
      </c>
      <c r="I191" s="850">
        <v>7.429999828338623</v>
      </c>
      <c r="J191" s="850">
        <v>60</v>
      </c>
      <c r="K191" s="851">
        <v>445.80001831054688</v>
      </c>
    </row>
    <row r="192" spans="1:11" ht="14.45" customHeight="1" x14ac:dyDescent="0.2">
      <c r="A192" s="832" t="s">
        <v>572</v>
      </c>
      <c r="B192" s="833" t="s">
        <v>573</v>
      </c>
      <c r="C192" s="836" t="s">
        <v>591</v>
      </c>
      <c r="D192" s="864" t="s">
        <v>592</v>
      </c>
      <c r="E192" s="836" t="s">
        <v>2417</v>
      </c>
      <c r="F192" s="864" t="s">
        <v>2418</v>
      </c>
      <c r="G192" s="836" t="s">
        <v>2497</v>
      </c>
      <c r="H192" s="836" t="s">
        <v>2671</v>
      </c>
      <c r="I192" s="850">
        <v>1.5499999523162842</v>
      </c>
      <c r="J192" s="850">
        <v>100</v>
      </c>
      <c r="K192" s="851">
        <v>155</v>
      </c>
    </row>
    <row r="193" spans="1:11" ht="14.45" customHeight="1" x14ac:dyDescent="0.2">
      <c r="A193" s="832" t="s">
        <v>572</v>
      </c>
      <c r="B193" s="833" t="s">
        <v>573</v>
      </c>
      <c r="C193" s="836" t="s">
        <v>591</v>
      </c>
      <c r="D193" s="864" t="s">
        <v>592</v>
      </c>
      <c r="E193" s="836" t="s">
        <v>2417</v>
      </c>
      <c r="F193" s="864" t="s">
        <v>2418</v>
      </c>
      <c r="G193" s="836" t="s">
        <v>2672</v>
      </c>
      <c r="H193" s="836" t="s">
        <v>2673</v>
      </c>
      <c r="I193" s="850">
        <v>3.130000114440918</v>
      </c>
      <c r="J193" s="850">
        <v>50</v>
      </c>
      <c r="K193" s="851">
        <v>156.5</v>
      </c>
    </row>
    <row r="194" spans="1:11" ht="14.45" customHeight="1" x14ac:dyDescent="0.2">
      <c r="A194" s="832" t="s">
        <v>572</v>
      </c>
      <c r="B194" s="833" t="s">
        <v>573</v>
      </c>
      <c r="C194" s="836" t="s">
        <v>591</v>
      </c>
      <c r="D194" s="864" t="s">
        <v>592</v>
      </c>
      <c r="E194" s="836" t="s">
        <v>2417</v>
      </c>
      <c r="F194" s="864" t="s">
        <v>2418</v>
      </c>
      <c r="G194" s="836" t="s">
        <v>2674</v>
      </c>
      <c r="H194" s="836" t="s">
        <v>2675</v>
      </c>
      <c r="I194" s="850">
        <v>0.47999998927116394</v>
      </c>
      <c r="J194" s="850">
        <v>100</v>
      </c>
      <c r="K194" s="851">
        <v>48</v>
      </c>
    </row>
    <row r="195" spans="1:11" ht="14.45" customHeight="1" x14ac:dyDescent="0.2">
      <c r="A195" s="832" t="s">
        <v>572</v>
      </c>
      <c r="B195" s="833" t="s">
        <v>573</v>
      </c>
      <c r="C195" s="836" t="s">
        <v>591</v>
      </c>
      <c r="D195" s="864" t="s">
        <v>592</v>
      </c>
      <c r="E195" s="836" t="s">
        <v>2417</v>
      </c>
      <c r="F195" s="864" t="s">
        <v>2418</v>
      </c>
      <c r="G195" s="836" t="s">
        <v>2516</v>
      </c>
      <c r="H195" s="836" t="s">
        <v>2518</v>
      </c>
      <c r="I195" s="850">
        <v>1.9900000095367432</v>
      </c>
      <c r="J195" s="850">
        <v>50</v>
      </c>
      <c r="K195" s="851">
        <v>99.5</v>
      </c>
    </row>
    <row r="196" spans="1:11" ht="14.45" customHeight="1" x14ac:dyDescent="0.2">
      <c r="A196" s="832" t="s">
        <v>572</v>
      </c>
      <c r="B196" s="833" t="s">
        <v>573</v>
      </c>
      <c r="C196" s="836" t="s">
        <v>591</v>
      </c>
      <c r="D196" s="864" t="s">
        <v>592</v>
      </c>
      <c r="E196" s="836" t="s">
        <v>2417</v>
      </c>
      <c r="F196" s="864" t="s">
        <v>2418</v>
      </c>
      <c r="G196" s="836" t="s">
        <v>2676</v>
      </c>
      <c r="H196" s="836" t="s">
        <v>2677</v>
      </c>
      <c r="I196" s="850">
        <v>2.0899999141693115</v>
      </c>
      <c r="J196" s="850">
        <v>20</v>
      </c>
      <c r="K196" s="851">
        <v>41.799999237060547</v>
      </c>
    </row>
    <row r="197" spans="1:11" ht="14.45" customHeight="1" x14ac:dyDescent="0.2">
      <c r="A197" s="832" t="s">
        <v>572</v>
      </c>
      <c r="B197" s="833" t="s">
        <v>573</v>
      </c>
      <c r="C197" s="836" t="s">
        <v>591</v>
      </c>
      <c r="D197" s="864" t="s">
        <v>592</v>
      </c>
      <c r="E197" s="836" t="s">
        <v>2417</v>
      </c>
      <c r="F197" s="864" t="s">
        <v>2418</v>
      </c>
      <c r="G197" s="836" t="s">
        <v>2678</v>
      </c>
      <c r="H197" s="836" t="s">
        <v>2679</v>
      </c>
      <c r="I197" s="850">
        <v>3.0899999141693115</v>
      </c>
      <c r="J197" s="850">
        <v>50</v>
      </c>
      <c r="K197" s="851">
        <v>154.5</v>
      </c>
    </row>
    <row r="198" spans="1:11" ht="14.45" customHeight="1" x14ac:dyDescent="0.2">
      <c r="A198" s="832" t="s">
        <v>572</v>
      </c>
      <c r="B198" s="833" t="s">
        <v>573</v>
      </c>
      <c r="C198" s="836" t="s">
        <v>591</v>
      </c>
      <c r="D198" s="864" t="s">
        <v>592</v>
      </c>
      <c r="E198" s="836" t="s">
        <v>2417</v>
      </c>
      <c r="F198" s="864" t="s">
        <v>2418</v>
      </c>
      <c r="G198" s="836" t="s">
        <v>2523</v>
      </c>
      <c r="H198" s="836" t="s">
        <v>2524</v>
      </c>
      <c r="I198" s="850">
        <v>2.1700000762939453</v>
      </c>
      <c r="J198" s="850">
        <v>50</v>
      </c>
      <c r="K198" s="851">
        <v>108.5</v>
      </c>
    </row>
    <row r="199" spans="1:11" ht="14.45" customHeight="1" x14ac:dyDescent="0.2">
      <c r="A199" s="832" t="s">
        <v>572</v>
      </c>
      <c r="B199" s="833" t="s">
        <v>573</v>
      </c>
      <c r="C199" s="836" t="s">
        <v>591</v>
      </c>
      <c r="D199" s="864" t="s">
        <v>592</v>
      </c>
      <c r="E199" s="836" t="s">
        <v>2417</v>
      </c>
      <c r="F199" s="864" t="s">
        <v>2418</v>
      </c>
      <c r="G199" s="836" t="s">
        <v>2523</v>
      </c>
      <c r="H199" s="836" t="s">
        <v>2680</v>
      </c>
      <c r="I199" s="850">
        <v>2.1600000858306885</v>
      </c>
      <c r="J199" s="850">
        <v>50</v>
      </c>
      <c r="K199" s="851">
        <v>108</v>
      </c>
    </row>
    <row r="200" spans="1:11" ht="14.45" customHeight="1" x14ac:dyDescent="0.2">
      <c r="A200" s="832" t="s">
        <v>572</v>
      </c>
      <c r="B200" s="833" t="s">
        <v>573</v>
      </c>
      <c r="C200" s="836" t="s">
        <v>591</v>
      </c>
      <c r="D200" s="864" t="s">
        <v>592</v>
      </c>
      <c r="E200" s="836" t="s">
        <v>2417</v>
      </c>
      <c r="F200" s="864" t="s">
        <v>2418</v>
      </c>
      <c r="G200" s="836" t="s">
        <v>2525</v>
      </c>
      <c r="H200" s="836" t="s">
        <v>2526</v>
      </c>
      <c r="I200" s="850">
        <v>2.5199999809265137</v>
      </c>
      <c r="J200" s="850">
        <v>50</v>
      </c>
      <c r="K200" s="851">
        <v>126</v>
      </c>
    </row>
    <row r="201" spans="1:11" ht="14.45" customHeight="1" x14ac:dyDescent="0.2">
      <c r="A201" s="832" t="s">
        <v>572</v>
      </c>
      <c r="B201" s="833" t="s">
        <v>573</v>
      </c>
      <c r="C201" s="836" t="s">
        <v>591</v>
      </c>
      <c r="D201" s="864" t="s">
        <v>592</v>
      </c>
      <c r="E201" s="836" t="s">
        <v>2417</v>
      </c>
      <c r="F201" s="864" t="s">
        <v>2418</v>
      </c>
      <c r="G201" s="836" t="s">
        <v>2527</v>
      </c>
      <c r="H201" s="836" t="s">
        <v>2528</v>
      </c>
      <c r="I201" s="850">
        <v>21.229999542236328</v>
      </c>
      <c r="J201" s="850">
        <v>50</v>
      </c>
      <c r="K201" s="851">
        <v>1061.5</v>
      </c>
    </row>
    <row r="202" spans="1:11" ht="14.45" customHeight="1" x14ac:dyDescent="0.2">
      <c r="A202" s="832" t="s">
        <v>572</v>
      </c>
      <c r="B202" s="833" t="s">
        <v>573</v>
      </c>
      <c r="C202" s="836" t="s">
        <v>591</v>
      </c>
      <c r="D202" s="864" t="s">
        <v>592</v>
      </c>
      <c r="E202" s="836" t="s">
        <v>2537</v>
      </c>
      <c r="F202" s="864" t="s">
        <v>2538</v>
      </c>
      <c r="G202" s="836" t="s">
        <v>2681</v>
      </c>
      <c r="H202" s="836" t="s">
        <v>2682</v>
      </c>
      <c r="I202" s="850">
        <v>39.740001678466797</v>
      </c>
      <c r="J202" s="850">
        <v>36</v>
      </c>
      <c r="K202" s="851">
        <v>1430.5999755859375</v>
      </c>
    </row>
    <row r="203" spans="1:11" ht="14.45" customHeight="1" x14ac:dyDescent="0.2">
      <c r="A203" s="832" t="s">
        <v>572</v>
      </c>
      <c r="B203" s="833" t="s">
        <v>573</v>
      </c>
      <c r="C203" s="836" t="s">
        <v>591</v>
      </c>
      <c r="D203" s="864" t="s">
        <v>592</v>
      </c>
      <c r="E203" s="836" t="s">
        <v>2537</v>
      </c>
      <c r="F203" s="864" t="s">
        <v>2538</v>
      </c>
      <c r="G203" s="836" t="s">
        <v>2683</v>
      </c>
      <c r="H203" s="836" t="s">
        <v>2684</v>
      </c>
      <c r="I203" s="850">
        <v>35.310001373291016</v>
      </c>
      <c r="J203" s="850">
        <v>36</v>
      </c>
      <c r="K203" s="851">
        <v>1270.97998046875</v>
      </c>
    </row>
    <row r="204" spans="1:11" ht="14.45" customHeight="1" x14ac:dyDescent="0.2">
      <c r="A204" s="832" t="s">
        <v>572</v>
      </c>
      <c r="B204" s="833" t="s">
        <v>573</v>
      </c>
      <c r="C204" s="836" t="s">
        <v>591</v>
      </c>
      <c r="D204" s="864" t="s">
        <v>592</v>
      </c>
      <c r="E204" s="836" t="s">
        <v>2537</v>
      </c>
      <c r="F204" s="864" t="s">
        <v>2538</v>
      </c>
      <c r="G204" s="836" t="s">
        <v>2543</v>
      </c>
      <c r="H204" s="836" t="s">
        <v>2544</v>
      </c>
      <c r="I204" s="850">
        <v>26.569999694824219</v>
      </c>
      <c r="J204" s="850">
        <v>288</v>
      </c>
      <c r="K204" s="851">
        <v>7651.080078125</v>
      </c>
    </row>
    <row r="205" spans="1:11" ht="14.45" customHeight="1" x14ac:dyDescent="0.2">
      <c r="A205" s="832" t="s">
        <v>572</v>
      </c>
      <c r="B205" s="833" t="s">
        <v>573</v>
      </c>
      <c r="C205" s="836" t="s">
        <v>591</v>
      </c>
      <c r="D205" s="864" t="s">
        <v>592</v>
      </c>
      <c r="E205" s="836" t="s">
        <v>2537</v>
      </c>
      <c r="F205" s="864" t="s">
        <v>2538</v>
      </c>
      <c r="G205" s="836" t="s">
        <v>2549</v>
      </c>
      <c r="H205" s="836" t="s">
        <v>2550</v>
      </c>
      <c r="I205" s="850">
        <v>60.380001068115234</v>
      </c>
      <c r="J205" s="850">
        <v>240</v>
      </c>
      <c r="K205" s="851">
        <v>14490</v>
      </c>
    </row>
    <row r="206" spans="1:11" ht="14.45" customHeight="1" x14ac:dyDescent="0.2">
      <c r="A206" s="832" t="s">
        <v>572</v>
      </c>
      <c r="B206" s="833" t="s">
        <v>573</v>
      </c>
      <c r="C206" s="836" t="s">
        <v>591</v>
      </c>
      <c r="D206" s="864" t="s">
        <v>592</v>
      </c>
      <c r="E206" s="836" t="s">
        <v>2537</v>
      </c>
      <c r="F206" s="864" t="s">
        <v>2538</v>
      </c>
      <c r="G206" s="836" t="s">
        <v>2539</v>
      </c>
      <c r="H206" s="836" t="s">
        <v>2685</v>
      </c>
      <c r="I206" s="850">
        <v>30.309999465942383</v>
      </c>
      <c r="J206" s="850">
        <v>12</v>
      </c>
      <c r="K206" s="851">
        <v>363.75</v>
      </c>
    </row>
    <row r="207" spans="1:11" ht="14.45" customHeight="1" x14ac:dyDescent="0.2">
      <c r="A207" s="832" t="s">
        <v>572</v>
      </c>
      <c r="B207" s="833" t="s">
        <v>573</v>
      </c>
      <c r="C207" s="836" t="s">
        <v>591</v>
      </c>
      <c r="D207" s="864" t="s">
        <v>592</v>
      </c>
      <c r="E207" s="836" t="s">
        <v>2537</v>
      </c>
      <c r="F207" s="864" t="s">
        <v>2538</v>
      </c>
      <c r="G207" s="836" t="s">
        <v>2686</v>
      </c>
      <c r="H207" s="836" t="s">
        <v>2687</v>
      </c>
      <c r="I207" s="850">
        <v>42.099998474121094</v>
      </c>
      <c r="J207" s="850">
        <v>432</v>
      </c>
      <c r="K207" s="851">
        <v>18188.3994140625</v>
      </c>
    </row>
    <row r="208" spans="1:11" ht="14.45" customHeight="1" x14ac:dyDescent="0.2">
      <c r="A208" s="832" t="s">
        <v>572</v>
      </c>
      <c r="B208" s="833" t="s">
        <v>573</v>
      </c>
      <c r="C208" s="836" t="s">
        <v>591</v>
      </c>
      <c r="D208" s="864" t="s">
        <v>592</v>
      </c>
      <c r="E208" s="836" t="s">
        <v>2537</v>
      </c>
      <c r="F208" s="864" t="s">
        <v>2538</v>
      </c>
      <c r="G208" s="836" t="s">
        <v>2688</v>
      </c>
      <c r="H208" s="836" t="s">
        <v>2689</v>
      </c>
      <c r="I208" s="850">
        <v>30.200000762939453</v>
      </c>
      <c r="J208" s="850">
        <v>72</v>
      </c>
      <c r="K208" s="851">
        <v>2174.419921875</v>
      </c>
    </row>
    <row r="209" spans="1:11" ht="14.45" customHeight="1" x14ac:dyDescent="0.2">
      <c r="A209" s="832" t="s">
        <v>572</v>
      </c>
      <c r="B209" s="833" t="s">
        <v>573</v>
      </c>
      <c r="C209" s="836" t="s">
        <v>591</v>
      </c>
      <c r="D209" s="864" t="s">
        <v>592</v>
      </c>
      <c r="E209" s="836" t="s">
        <v>2537</v>
      </c>
      <c r="F209" s="864" t="s">
        <v>2538</v>
      </c>
      <c r="G209" s="836" t="s">
        <v>2690</v>
      </c>
      <c r="H209" s="836" t="s">
        <v>2691</v>
      </c>
      <c r="I209" s="850">
        <v>40.200000762939453</v>
      </c>
      <c r="J209" s="850">
        <v>108</v>
      </c>
      <c r="K209" s="851">
        <v>4341.47998046875</v>
      </c>
    </row>
    <row r="210" spans="1:11" ht="14.45" customHeight="1" x14ac:dyDescent="0.2">
      <c r="A210" s="832" t="s">
        <v>572</v>
      </c>
      <c r="B210" s="833" t="s">
        <v>573</v>
      </c>
      <c r="C210" s="836" t="s">
        <v>591</v>
      </c>
      <c r="D210" s="864" t="s">
        <v>592</v>
      </c>
      <c r="E210" s="836" t="s">
        <v>2559</v>
      </c>
      <c r="F210" s="864" t="s">
        <v>2560</v>
      </c>
      <c r="G210" s="836" t="s">
        <v>2561</v>
      </c>
      <c r="H210" s="836" t="s">
        <v>2562</v>
      </c>
      <c r="I210" s="850">
        <v>0.31000000238418579</v>
      </c>
      <c r="J210" s="850">
        <v>1000</v>
      </c>
      <c r="K210" s="851">
        <v>310</v>
      </c>
    </row>
    <row r="211" spans="1:11" ht="14.45" customHeight="1" x14ac:dyDescent="0.2">
      <c r="A211" s="832" t="s">
        <v>572</v>
      </c>
      <c r="B211" s="833" t="s">
        <v>573</v>
      </c>
      <c r="C211" s="836" t="s">
        <v>591</v>
      </c>
      <c r="D211" s="864" t="s">
        <v>592</v>
      </c>
      <c r="E211" s="836" t="s">
        <v>2559</v>
      </c>
      <c r="F211" s="864" t="s">
        <v>2560</v>
      </c>
      <c r="G211" s="836" t="s">
        <v>2561</v>
      </c>
      <c r="H211" s="836" t="s">
        <v>2565</v>
      </c>
      <c r="I211" s="850">
        <v>0.30500000715255737</v>
      </c>
      <c r="J211" s="850">
        <v>1600</v>
      </c>
      <c r="K211" s="851">
        <v>490</v>
      </c>
    </row>
    <row r="212" spans="1:11" ht="14.45" customHeight="1" x14ac:dyDescent="0.2">
      <c r="A212" s="832" t="s">
        <v>572</v>
      </c>
      <c r="B212" s="833" t="s">
        <v>573</v>
      </c>
      <c r="C212" s="836" t="s">
        <v>591</v>
      </c>
      <c r="D212" s="864" t="s">
        <v>592</v>
      </c>
      <c r="E212" s="836" t="s">
        <v>2559</v>
      </c>
      <c r="F212" s="864" t="s">
        <v>2560</v>
      </c>
      <c r="G212" s="836" t="s">
        <v>2566</v>
      </c>
      <c r="H212" s="836" t="s">
        <v>2567</v>
      </c>
      <c r="I212" s="850">
        <v>0.54500001668930054</v>
      </c>
      <c r="J212" s="850">
        <v>2000</v>
      </c>
      <c r="K212" s="851">
        <v>1090</v>
      </c>
    </row>
    <row r="213" spans="1:11" ht="14.45" customHeight="1" x14ac:dyDescent="0.2">
      <c r="A213" s="832" t="s">
        <v>572</v>
      </c>
      <c r="B213" s="833" t="s">
        <v>573</v>
      </c>
      <c r="C213" s="836" t="s">
        <v>591</v>
      </c>
      <c r="D213" s="864" t="s">
        <v>592</v>
      </c>
      <c r="E213" s="836" t="s">
        <v>2559</v>
      </c>
      <c r="F213" s="864" t="s">
        <v>2560</v>
      </c>
      <c r="G213" s="836" t="s">
        <v>2568</v>
      </c>
      <c r="H213" s="836" t="s">
        <v>2692</v>
      </c>
      <c r="I213" s="850">
        <v>0.97000002861022949</v>
      </c>
      <c r="J213" s="850">
        <v>1000</v>
      </c>
      <c r="K213" s="851">
        <v>970</v>
      </c>
    </row>
    <row r="214" spans="1:11" ht="14.45" customHeight="1" x14ac:dyDescent="0.2">
      <c r="A214" s="832" t="s">
        <v>572</v>
      </c>
      <c r="B214" s="833" t="s">
        <v>573</v>
      </c>
      <c r="C214" s="836" t="s">
        <v>591</v>
      </c>
      <c r="D214" s="864" t="s">
        <v>592</v>
      </c>
      <c r="E214" s="836" t="s">
        <v>2559</v>
      </c>
      <c r="F214" s="864" t="s">
        <v>2560</v>
      </c>
      <c r="G214" s="836" t="s">
        <v>2568</v>
      </c>
      <c r="H214" s="836" t="s">
        <v>2569</v>
      </c>
      <c r="I214" s="850">
        <v>0.97000002861022949</v>
      </c>
      <c r="J214" s="850">
        <v>1000</v>
      </c>
      <c r="K214" s="851">
        <v>970</v>
      </c>
    </row>
    <row r="215" spans="1:11" ht="14.45" customHeight="1" x14ac:dyDescent="0.2">
      <c r="A215" s="832" t="s">
        <v>572</v>
      </c>
      <c r="B215" s="833" t="s">
        <v>573</v>
      </c>
      <c r="C215" s="836" t="s">
        <v>591</v>
      </c>
      <c r="D215" s="864" t="s">
        <v>592</v>
      </c>
      <c r="E215" s="836" t="s">
        <v>2559</v>
      </c>
      <c r="F215" s="864" t="s">
        <v>2560</v>
      </c>
      <c r="G215" s="836" t="s">
        <v>2572</v>
      </c>
      <c r="H215" s="836" t="s">
        <v>2576</v>
      </c>
      <c r="I215" s="850">
        <v>1.809999942779541</v>
      </c>
      <c r="J215" s="850">
        <v>100</v>
      </c>
      <c r="K215" s="851">
        <v>181</v>
      </c>
    </row>
    <row r="216" spans="1:11" ht="14.45" customHeight="1" x14ac:dyDescent="0.2">
      <c r="A216" s="832" t="s">
        <v>572</v>
      </c>
      <c r="B216" s="833" t="s">
        <v>573</v>
      </c>
      <c r="C216" s="836" t="s">
        <v>591</v>
      </c>
      <c r="D216" s="864" t="s">
        <v>592</v>
      </c>
      <c r="E216" s="836" t="s">
        <v>2578</v>
      </c>
      <c r="F216" s="864" t="s">
        <v>2579</v>
      </c>
      <c r="G216" s="836" t="s">
        <v>2580</v>
      </c>
      <c r="H216" s="836" t="s">
        <v>2581</v>
      </c>
      <c r="I216" s="850">
        <v>0.81000000238418579</v>
      </c>
      <c r="J216" s="850">
        <v>2000</v>
      </c>
      <c r="K216" s="851">
        <v>1614.1400146484375</v>
      </c>
    </row>
    <row r="217" spans="1:11" ht="14.45" customHeight="1" x14ac:dyDescent="0.2">
      <c r="A217" s="832" t="s">
        <v>572</v>
      </c>
      <c r="B217" s="833" t="s">
        <v>573</v>
      </c>
      <c r="C217" s="836" t="s">
        <v>591</v>
      </c>
      <c r="D217" s="864" t="s">
        <v>592</v>
      </c>
      <c r="E217" s="836" t="s">
        <v>2578</v>
      </c>
      <c r="F217" s="864" t="s">
        <v>2579</v>
      </c>
      <c r="G217" s="836" t="s">
        <v>2693</v>
      </c>
      <c r="H217" s="836" t="s">
        <v>2694</v>
      </c>
      <c r="I217" s="850">
        <v>0.81999999284744263</v>
      </c>
      <c r="J217" s="850">
        <v>4000</v>
      </c>
      <c r="K217" s="851">
        <v>3291.1998901367188</v>
      </c>
    </row>
    <row r="218" spans="1:11" ht="14.45" customHeight="1" x14ac:dyDescent="0.2">
      <c r="A218" s="832" t="s">
        <v>572</v>
      </c>
      <c r="B218" s="833" t="s">
        <v>573</v>
      </c>
      <c r="C218" s="836" t="s">
        <v>591</v>
      </c>
      <c r="D218" s="864" t="s">
        <v>592</v>
      </c>
      <c r="E218" s="836" t="s">
        <v>2578</v>
      </c>
      <c r="F218" s="864" t="s">
        <v>2579</v>
      </c>
      <c r="G218" s="836" t="s">
        <v>2582</v>
      </c>
      <c r="H218" s="836" t="s">
        <v>2585</v>
      </c>
      <c r="I218" s="850">
        <v>0.62999999523162842</v>
      </c>
      <c r="J218" s="850">
        <v>8000</v>
      </c>
      <c r="K218" s="851">
        <v>5040</v>
      </c>
    </row>
    <row r="219" spans="1:11" ht="14.45" customHeight="1" x14ac:dyDescent="0.2">
      <c r="A219" s="832" t="s">
        <v>572</v>
      </c>
      <c r="B219" s="833" t="s">
        <v>573</v>
      </c>
      <c r="C219" s="836" t="s">
        <v>591</v>
      </c>
      <c r="D219" s="864" t="s">
        <v>592</v>
      </c>
      <c r="E219" s="836" t="s">
        <v>2578</v>
      </c>
      <c r="F219" s="864" t="s">
        <v>2579</v>
      </c>
      <c r="G219" s="836" t="s">
        <v>2695</v>
      </c>
      <c r="H219" s="836" t="s">
        <v>2696</v>
      </c>
      <c r="I219" s="850">
        <v>0.62000000476837158</v>
      </c>
      <c r="J219" s="850">
        <v>6000</v>
      </c>
      <c r="K219" s="851">
        <v>3720</v>
      </c>
    </row>
    <row r="220" spans="1:11" ht="14.45" customHeight="1" x14ac:dyDescent="0.2">
      <c r="A220" s="832" t="s">
        <v>572</v>
      </c>
      <c r="B220" s="833" t="s">
        <v>573</v>
      </c>
      <c r="C220" s="836" t="s">
        <v>591</v>
      </c>
      <c r="D220" s="864" t="s">
        <v>592</v>
      </c>
      <c r="E220" s="836" t="s">
        <v>2578</v>
      </c>
      <c r="F220" s="864" t="s">
        <v>2579</v>
      </c>
      <c r="G220" s="836" t="s">
        <v>2586</v>
      </c>
      <c r="H220" s="836" t="s">
        <v>2587</v>
      </c>
      <c r="I220" s="850">
        <v>0.62999999523162842</v>
      </c>
      <c r="J220" s="850">
        <v>4800</v>
      </c>
      <c r="K220" s="851">
        <v>3024</v>
      </c>
    </row>
    <row r="221" spans="1:11" ht="14.45" customHeight="1" x14ac:dyDescent="0.2">
      <c r="A221" s="832" t="s">
        <v>572</v>
      </c>
      <c r="B221" s="833" t="s">
        <v>573</v>
      </c>
      <c r="C221" s="836" t="s">
        <v>591</v>
      </c>
      <c r="D221" s="864" t="s">
        <v>592</v>
      </c>
      <c r="E221" s="836" t="s">
        <v>2697</v>
      </c>
      <c r="F221" s="864" t="s">
        <v>2698</v>
      </c>
      <c r="G221" s="836" t="s">
        <v>2699</v>
      </c>
      <c r="H221" s="836" t="s">
        <v>2700</v>
      </c>
      <c r="I221" s="850">
        <v>0.11999999731779099</v>
      </c>
      <c r="J221" s="850">
        <v>1</v>
      </c>
      <c r="K221" s="851">
        <v>0.11999999731779099</v>
      </c>
    </row>
    <row r="222" spans="1:11" ht="14.45" customHeight="1" x14ac:dyDescent="0.2">
      <c r="A222" s="832" t="s">
        <v>572</v>
      </c>
      <c r="B222" s="833" t="s">
        <v>573</v>
      </c>
      <c r="C222" s="836" t="s">
        <v>591</v>
      </c>
      <c r="D222" s="864" t="s">
        <v>592</v>
      </c>
      <c r="E222" s="836" t="s">
        <v>2697</v>
      </c>
      <c r="F222" s="864" t="s">
        <v>2698</v>
      </c>
      <c r="G222" s="836" t="s">
        <v>2701</v>
      </c>
      <c r="H222" s="836" t="s">
        <v>2702</v>
      </c>
      <c r="I222" s="850">
        <v>4439.009765625</v>
      </c>
      <c r="J222" s="850">
        <v>1</v>
      </c>
      <c r="K222" s="851">
        <v>4439.009765625</v>
      </c>
    </row>
    <row r="223" spans="1:11" ht="14.45" customHeight="1" x14ac:dyDescent="0.2">
      <c r="A223" s="832" t="s">
        <v>572</v>
      </c>
      <c r="B223" s="833" t="s">
        <v>573</v>
      </c>
      <c r="C223" s="836" t="s">
        <v>591</v>
      </c>
      <c r="D223" s="864" t="s">
        <v>592</v>
      </c>
      <c r="E223" s="836" t="s">
        <v>2697</v>
      </c>
      <c r="F223" s="864" t="s">
        <v>2698</v>
      </c>
      <c r="G223" s="836" t="s">
        <v>2703</v>
      </c>
      <c r="H223" s="836" t="s">
        <v>2704</v>
      </c>
      <c r="I223" s="850">
        <v>130.07499694824219</v>
      </c>
      <c r="J223" s="850">
        <v>70</v>
      </c>
      <c r="K223" s="851">
        <v>9365.400146484375</v>
      </c>
    </row>
    <row r="224" spans="1:11" ht="14.45" customHeight="1" x14ac:dyDescent="0.2">
      <c r="A224" s="832" t="s">
        <v>572</v>
      </c>
      <c r="B224" s="833" t="s">
        <v>573</v>
      </c>
      <c r="C224" s="836" t="s">
        <v>591</v>
      </c>
      <c r="D224" s="864" t="s">
        <v>592</v>
      </c>
      <c r="E224" s="836" t="s">
        <v>2697</v>
      </c>
      <c r="F224" s="864" t="s">
        <v>2698</v>
      </c>
      <c r="G224" s="836" t="s">
        <v>2705</v>
      </c>
      <c r="H224" s="836" t="s">
        <v>2706</v>
      </c>
      <c r="I224" s="850">
        <v>834.030029296875</v>
      </c>
      <c r="J224" s="850">
        <v>10</v>
      </c>
      <c r="K224" s="851">
        <v>8340.259765625</v>
      </c>
    </row>
    <row r="225" spans="1:11" ht="14.45" customHeight="1" x14ac:dyDescent="0.2">
      <c r="A225" s="832" t="s">
        <v>572</v>
      </c>
      <c r="B225" s="833" t="s">
        <v>573</v>
      </c>
      <c r="C225" s="836" t="s">
        <v>591</v>
      </c>
      <c r="D225" s="864" t="s">
        <v>592</v>
      </c>
      <c r="E225" s="836" t="s">
        <v>2697</v>
      </c>
      <c r="F225" s="864" t="s">
        <v>2698</v>
      </c>
      <c r="G225" s="836" t="s">
        <v>2707</v>
      </c>
      <c r="H225" s="836" t="s">
        <v>2708</v>
      </c>
      <c r="I225" s="850">
        <v>834.030029296875</v>
      </c>
      <c r="J225" s="850">
        <v>10</v>
      </c>
      <c r="K225" s="851">
        <v>8340.259765625</v>
      </c>
    </row>
    <row r="226" spans="1:11" ht="14.45" customHeight="1" x14ac:dyDescent="0.2">
      <c r="A226" s="832" t="s">
        <v>572</v>
      </c>
      <c r="B226" s="833" t="s">
        <v>573</v>
      </c>
      <c r="C226" s="836" t="s">
        <v>591</v>
      </c>
      <c r="D226" s="864" t="s">
        <v>592</v>
      </c>
      <c r="E226" s="836" t="s">
        <v>2697</v>
      </c>
      <c r="F226" s="864" t="s">
        <v>2698</v>
      </c>
      <c r="G226" s="836" t="s">
        <v>2709</v>
      </c>
      <c r="H226" s="836" t="s">
        <v>2710</v>
      </c>
      <c r="I226" s="850">
        <v>118.58000183105469</v>
      </c>
      <c r="J226" s="850">
        <v>20</v>
      </c>
      <c r="K226" s="851">
        <v>2371.60009765625</v>
      </c>
    </row>
    <row r="227" spans="1:11" ht="14.45" customHeight="1" x14ac:dyDescent="0.2">
      <c r="A227" s="832" t="s">
        <v>572</v>
      </c>
      <c r="B227" s="833" t="s">
        <v>573</v>
      </c>
      <c r="C227" s="836" t="s">
        <v>591</v>
      </c>
      <c r="D227" s="864" t="s">
        <v>592</v>
      </c>
      <c r="E227" s="836" t="s">
        <v>2697</v>
      </c>
      <c r="F227" s="864" t="s">
        <v>2698</v>
      </c>
      <c r="G227" s="836" t="s">
        <v>2709</v>
      </c>
      <c r="H227" s="836" t="s">
        <v>2711</v>
      </c>
      <c r="I227" s="850">
        <v>118.58000183105469</v>
      </c>
      <c r="J227" s="850">
        <v>20</v>
      </c>
      <c r="K227" s="851">
        <v>2371.60009765625</v>
      </c>
    </row>
    <row r="228" spans="1:11" ht="14.45" customHeight="1" x14ac:dyDescent="0.2">
      <c r="A228" s="832" t="s">
        <v>572</v>
      </c>
      <c r="B228" s="833" t="s">
        <v>573</v>
      </c>
      <c r="C228" s="836" t="s">
        <v>591</v>
      </c>
      <c r="D228" s="864" t="s">
        <v>592</v>
      </c>
      <c r="E228" s="836" t="s">
        <v>2697</v>
      </c>
      <c r="F228" s="864" t="s">
        <v>2698</v>
      </c>
      <c r="G228" s="836" t="s">
        <v>2712</v>
      </c>
      <c r="H228" s="836" t="s">
        <v>2713</v>
      </c>
      <c r="I228" s="850">
        <v>723.58001708984375</v>
      </c>
      <c r="J228" s="850">
        <v>30</v>
      </c>
      <c r="K228" s="851">
        <v>21707.3994140625</v>
      </c>
    </row>
    <row r="229" spans="1:11" ht="14.45" customHeight="1" x14ac:dyDescent="0.2">
      <c r="A229" s="832" t="s">
        <v>572</v>
      </c>
      <c r="B229" s="833" t="s">
        <v>573</v>
      </c>
      <c r="C229" s="836" t="s">
        <v>591</v>
      </c>
      <c r="D229" s="864" t="s">
        <v>592</v>
      </c>
      <c r="E229" s="836" t="s">
        <v>2697</v>
      </c>
      <c r="F229" s="864" t="s">
        <v>2698</v>
      </c>
      <c r="G229" s="836" t="s">
        <v>2714</v>
      </c>
      <c r="H229" s="836" t="s">
        <v>2715</v>
      </c>
      <c r="I229" s="850">
        <v>723.58001708984375</v>
      </c>
      <c r="J229" s="850">
        <v>20</v>
      </c>
      <c r="K229" s="851">
        <v>14471.60009765625</v>
      </c>
    </row>
    <row r="230" spans="1:11" ht="14.45" customHeight="1" x14ac:dyDescent="0.2">
      <c r="A230" s="832" t="s">
        <v>572</v>
      </c>
      <c r="B230" s="833" t="s">
        <v>573</v>
      </c>
      <c r="C230" s="836" t="s">
        <v>591</v>
      </c>
      <c r="D230" s="864" t="s">
        <v>592</v>
      </c>
      <c r="E230" s="836" t="s">
        <v>2697</v>
      </c>
      <c r="F230" s="864" t="s">
        <v>2698</v>
      </c>
      <c r="G230" s="836" t="s">
        <v>2712</v>
      </c>
      <c r="H230" s="836" t="s">
        <v>2716</v>
      </c>
      <c r="I230" s="850">
        <v>723.58001708984375</v>
      </c>
      <c r="J230" s="850">
        <v>14</v>
      </c>
      <c r="K230" s="851">
        <v>10130.1201171875</v>
      </c>
    </row>
    <row r="231" spans="1:11" ht="14.45" customHeight="1" x14ac:dyDescent="0.2">
      <c r="A231" s="832" t="s">
        <v>572</v>
      </c>
      <c r="B231" s="833" t="s">
        <v>573</v>
      </c>
      <c r="C231" s="836" t="s">
        <v>591</v>
      </c>
      <c r="D231" s="864" t="s">
        <v>592</v>
      </c>
      <c r="E231" s="836" t="s">
        <v>2697</v>
      </c>
      <c r="F231" s="864" t="s">
        <v>2698</v>
      </c>
      <c r="G231" s="836" t="s">
        <v>2714</v>
      </c>
      <c r="H231" s="836" t="s">
        <v>2717</v>
      </c>
      <c r="I231" s="850">
        <v>723.58001708984375</v>
      </c>
      <c r="J231" s="850">
        <v>12</v>
      </c>
      <c r="K231" s="851">
        <v>8682.9599609375</v>
      </c>
    </row>
    <row r="232" spans="1:11" ht="14.45" customHeight="1" x14ac:dyDescent="0.2">
      <c r="A232" s="832" t="s">
        <v>572</v>
      </c>
      <c r="B232" s="833" t="s">
        <v>573</v>
      </c>
      <c r="C232" s="836" t="s">
        <v>591</v>
      </c>
      <c r="D232" s="864" t="s">
        <v>592</v>
      </c>
      <c r="E232" s="836" t="s">
        <v>2697</v>
      </c>
      <c r="F232" s="864" t="s">
        <v>2698</v>
      </c>
      <c r="G232" s="836" t="s">
        <v>2718</v>
      </c>
      <c r="H232" s="836" t="s">
        <v>2719</v>
      </c>
      <c r="I232" s="850">
        <v>2438.889892578125</v>
      </c>
      <c r="J232" s="850">
        <v>10</v>
      </c>
      <c r="K232" s="851">
        <v>24388.919921875</v>
      </c>
    </row>
    <row r="233" spans="1:11" ht="14.45" customHeight="1" x14ac:dyDescent="0.2">
      <c r="A233" s="832" t="s">
        <v>572</v>
      </c>
      <c r="B233" s="833" t="s">
        <v>573</v>
      </c>
      <c r="C233" s="836" t="s">
        <v>591</v>
      </c>
      <c r="D233" s="864" t="s">
        <v>592</v>
      </c>
      <c r="E233" s="836" t="s">
        <v>2697</v>
      </c>
      <c r="F233" s="864" t="s">
        <v>2698</v>
      </c>
      <c r="G233" s="836" t="s">
        <v>2720</v>
      </c>
      <c r="H233" s="836" t="s">
        <v>2721</v>
      </c>
      <c r="I233" s="850">
        <v>2467.4749755859375</v>
      </c>
      <c r="J233" s="850">
        <v>14</v>
      </c>
      <c r="K233" s="851">
        <v>32899.6201171875</v>
      </c>
    </row>
    <row r="234" spans="1:11" ht="14.45" customHeight="1" x14ac:dyDescent="0.2">
      <c r="A234" s="832" t="s">
        <v>572</v>
      </c>
      <c r="B234" s="833" t="s">
        <v>573</v>
      </c>
      <c r="C234" s="836" t="s">
        <v>591</v>
      </c>
      <c r="D234" s="864" t="s">
        <v>592</v>
      </c>
      <c r="E234" s="836" t="s">
        <v>2697</v>
      </c>
      <c r="F234" s="864" t="s">
        <v>2698</v>
      </c>
      <c r="G234" s="836" t="s">
        <v>2718</v>
      </c>
      <c r="H234" s="836" t="s">
        <v>2722</v>
      </c>
      <c r="I234" s="850">
        <v>2726.3524780273438</v>
      </c>
      <c r="J234" s="850">
        <v>22</v>
      </c>
      <c r="K234" s="851">
        <v>60415.361328125</v>
      </c>
    </row>
    <row r="235" spans="1:11" ht="14.45" customHeight="1" x14ac:dyDescent="0.2">
      <c r="A235" s="832" t="s">
        <v>572</v>
      </c>
      <c r="B235" s="833" t="s">
        <v>573</v>
      </c>
      <c r="C235" s="836" t="s">
        <v>591</v>
      </c>
      <c r="D235" s="864" t="s">
        <v>592</v>
      </c>
      <c r="E235" s="836" t="s">
        <v>2697</v>
      </c>
      <c r="F235" s="864" t="s">
        <v>2698</v>
      </c>
      <c r="G235" s="836" t="s">
        <v>2720</v>
      </c>
      <c r="H235" s="836" t="s">
        <v>2723</v>
      </c>
      <c r="I235" s="850">
        <v>2588.8974609375</v>
      </c>
      <c r="J235" s="850">
        <v>20</v>
      </c>
      <c r="K235" s="851">
        <v>51590.01953125</v>
      </c>
    </row>
    <row r="236" spans="1:11" ht="14.45" customHeight="1" x14ac:dyDescent="0.2">
      <c r="A236" s="832" t="s">
        <v>572</v>
      </c>
      <c r="B236" s="833" t="s">
        <v>573</v>
      </c>
      <c r="C236" s="836" t="s">
        <v>591</v>
      </c>
      <c r="D236" s="864" t="s">
        <v>592</v>
      </c>
      <c r="E236" s="836" t="s">
        <v>2697</v>
      </c>
      <c r="F236" s="864" t="s">
        <v>2698</v>
      </c>
      <c r="G236" s="836" t="s">
        <v>2724</v>
      </c>
      <c r="H236" s="836" t="s">
        <v>2725</v>
      </c>
      <c r="I236" s="850">
        <v>7490.31982421875</v>
      </c>
      <c r="J236" s="850">
        <v>1</v>
      </c>
      <c r="K236" s="851">
        <v>7490.31982421875</v>
      </c>
    </row>
    <row r="237" spans="1:11" ht="14.45" customHeight="1" x14ac:dyDescent="0.2">
      <c r="A237" s="832" t="s">
        <v>572</v>
      </c>
      <c r="B237" s="833" t="s">
        <v>573</v>
      </c>
      <c r="C237" s="836" t="s">
        <v>591</v>
      </c>
      <c r="D237" s="864" t="s">
        <v>592</v>
      </c>
      <c r="E237" s="836" t="s">
        <v>2697</v>
      </c>
      <c r="F237" s="864" t="s">
        <v>2698</v>
      </c>
      <c r="G237" s="836" t="s">
        <v>2726</v>
      </c>
      <c r="H237" s="836" t="s">
        <v>2727</v>
      </c>
      <c r="I237" s="850">
        <v>7199.9951171875</v>
      </c>
      <c r="J237" s="850">
        <v>4</v>
      </c>
      <c r="K237" s="851">
        <v>28799.98046875</v>
      </c>
    </row>
    <row r="238" spans="1:11" ht="14.45" customHeight="1" x14ac:dyDescent="0.2">
      <c r="A238" s="832" t="s">
        <v>572</v>
      </c>
      <c r="B238" s="833" t="s">
        <v>573</v>
      </c>
      <c r="C238" s="836" t="s">
        <v>591</v>
      </c>
      <c r="D238" s="864" t="s">
        <v>592</v>
      </c>
      <c r="E238" s="836" t="s">
        <v>2697</v>
      </c>
      <c r="F238" s="864" t="s">
        <v>2698</v>
      </c>
      <c r="G238" s="836" t="s">
        <v>2728</v>
      </c>
      <c r="H238" s="836" t="s">
        <v>2729</v>
      </c>
      <c r="I238" s="850">
        <v>7200</v>
      </c>
      <c r="J238" s="850">
        <v>2</v>
      </c>
      <c r="K238" s="851">
        <v>14400</v>
      </c>
    </row>
    <row r="239" spans="1:11" ht="14.45" customHeight="1" x14ac:dyDescent="0.2">
      <c r="A239" s="832" t="s">
        <v>572</v>
      </c>
      <c r="B239" s="833" t="s">
        <v>573</v>
      </c>
      <c r="C239" s="836" t="s">
        <v>591</v>
      </c>
      <c r="D239" s="864" t="s">
        <v>592</v>
      </c>
      <c r="E239" s="836" t="s">
        <v>2697</v>
      </c>
      <c r="F239" s="864" t="s">
        <v>2698</v>
      </c>
      <c r="G239" s="836" t="s">
        <v>2730</v>
      </c>
      <c r="H239" s="836" t="s">
        <v>2731</v>
      </c>
      <c r="I239" s="850">
        <v>7200</v>
      </c>
      <c r="J239" s="850">
        <v>2</v>
      </c>
      <c r="K239" s="851">
        <v>14400</v>
      </c>
    </row>
    <row r="240" spans="1:11" ht="14.45" customHeight="1" x14ac:dyDescent="0.2">
      <c r="A240" s="832" t="s">
        <v>572</v>
      </c>
      <c r="B240" s="833" t="s">
        <v>573</v>
      </c>
      <c r="C240" s="836" t="s">
        <v>591</v>
      </c>
      <c r="D240" s="864" t="s">
        <v>592</v>
      </c>
      <c r="E240" s="836" t="s">
        <v>2697</v>
      </c>
      <c r="F240" s="864" t="s">
        <v>2698</v>
      </c>
      <c r="G240" s="836" t="s">
        <v>2732</v>
      </c>
      <c r="H240" s="836" t="s">
        <v>2733</v>
      </c>
      <c r="I240" s="850">
        <v>7200</v>
      </c>
      <c r="J240" s="850">
        <v>1</v>
      </c>
      <c r="K240" s="851">
        <v>7200</v>
      </c>
    </row>
    <row r="241" spans="1:11" ht="14.45" customHeight="1" x14ac:dyDescent="0.2">
      <c r="A241" s="832" t="s">
        <v>572</v>
      </c>
      <c r="B241" s="833" t="s">
        <v>573</v>
      </c>
      <c r="C241" s="836" t="s">
        <v>591</v>
      </c>
      <c r="D241" s="864" t="s">
        <v>592</v>
      </c>
      <c r="E241" s="836" t="s">
        <v>2697</v>
      </c>
      <c r="F241" s="864" t="s">
        <v>2698</v>
      </c>
      <c r="G241" s="836" t="s">
        <v>2734</v>
      </c>
      <c r="H241" s="836" t="s">
        <v>2735</v>
      </c>
      <c r="I241" s="850">
        <v>7200</v>
      </c>
      <c r="J241" s="850">
        <v>1</v>
      </c>
      <c r="K241" s="851">
        <v>7200</v>
      </c>
    </row>
    <row r="242" spans="1:11" ht="14.45" customHeight="1" x14ac:dyDescent="0.2">
      <c r="A242" s="832" t="s">
        <v>572</v>
      </c>
      <c r="B242" s="833" t="s">
        <v>573</v>
      </c>
      <c r="C242" s="836" t="s">
        <v>591</v>
      </c>
      <c r="D242" s="864" t="s">
        <v>592</v>
      </c>
      <c r="E242" s="836" t="s">
        <v>2697</v>
      </c>
      <c r="F242" s="864" t="s">
        <v>2698</v>
      </c>
      <c r="G242" s="836" t="s">
        <v>2736</v>
      </c>
      <c r="H242" s="836" t="s">
        <v>2737</v>
      </c>
      <c r="I242" s="850">
        <v>7200</v>
      </c>
      <c r="J242" s="850">
        <v>3</v>
      </c>
      <c r="K242" s="851">
        <v>21600</v>
      </c>
    </row>
    <row r="243" spans="1:11" ht="14.45" customHeight="1" x14ac:dyDescent="0.2">
      <c r="A243" s="832" t="s">
        <v>572</v>
      </c>
      <c r="B243" s="833" t="s">
        <v>573</v>
      </c>
      <c r="C243" s="836" t="s">
        <v>591</v>
      </c>
      <c r="D243" s="864" t="s">
        <v>592</v>
      </c>
      <c r="E243" s="836" t="s">
        <v>2697</v>
      </c>
      <c r="F243" s="864" t="s">
        <v>2698</v>
      </c>
      <c r="G243" s="836" t="s">
        <v>2738</v>
      </c>
      <c r="H243" s="836" t="s">
        <v>2739</v>
      </c>
      <c r="I243" s="850">
        <v>7200.010009765625</v>
      </c>
      <c r="J243" s="850">
        <v>2</v>
      </c>
      <c r="K243" s="851">
        <v>14400.02001953125</v>
      </c>
    </row>
    <row r="244" spans="1:11" ht="14.45" customHeight="1" x14ac:dyDescent="0.2">
      <c r="A244" s="832" t="s">
        <v>572</v>
      </c>
      <c r="B244" s="833" t="s">
        <v>573</v>
      </c>
      <c r="C244" s="836" t="s">
        <v>591</v>
      </c>
      <c r="D244" s="864" t="s">
        <v>592</v>
      </c>
      <c r="E244" s="836" t="s">
        <v>2697</v>
      </c>
      <c r="F244" s="864" t="s">
        <v>2698</v>
      </c>
      <c r="G244" s="836" t="s">
        <v>2740</v>
      </c>
      <c r="H244" s="836" t="s">
        <v>2741</v>
      </c>
      <c r="I244" s="850">
        <v>7490.31982421875</v>
      </c>
      <c r="J244" s="850">
        <v>2</v>
      </c>
      <c r="K244" s="851">
        <v>14980.6396484375</v>
      </c>
    </row>
    <row r="245" spans="1:11" ht="14.45" customHeight="1" x14ac:dyDescent="0.2">
      <c r="A245" s="832" t="s">
        <v>572</v>
      </c>
      <c r="B245" s="833" t="s">
        <v>573</v>
      </c>
      <c r="C245" s="836" t="s">
        <v>591</v>
      </c>
      <c r="D245" s="864" t="s">
        <v>592</v>
      </c>
      <c r="E245" s="836" t="s">
        <v>2697</v>
      </c>
      <c r="F245" s="864" t="s">
        <v>2698</v>
      </c>
      <c r="G245" s="836" t="s">
        <v>2742</v>
      </c>
      <c r="H245" s="836" t="s">
        <v>2743</v>
      </c>
      <c r="I245" s="850">
        <v>3904.25</v>
      </c>
      <c r="J245" s="850">
        <v>2</v>
      </c>
      <c r="K245" s="851">
        <v>7808.5</v>
      </c>
    </row>
    <row r="246" spans="1:11" ht="14.45" customHeight="1" x14ac:dyDescent="0.2">
      <c r="A246" s="832" t="s">
        <v>572</v>
      </c>
      <c r="B246" s="833" t="s">
        <v>573</v>
      </c>
      <c r="C246" s="836" t="s">
        <v>591</v>
      </c>
      <c r="D246" s="864" t="s">
        <v>592</v>
      </c>
      <c r="E246" s="836" t="s">
        <v>2697</v>
      </c>
      <c r="F246" s="864" t="s">
        <v>2698</v>
      </c>
      <c r="G246" s="836" t="s">
        <v>2744</v>
      </c>
      <c r="H246" s="836" t="s">
        <v>2745</v>
      </c>
      <c r="I246" s="850">
        <v>3924.3699951171875</v>
      </c>
      <c r="J246" s="850">
        <v>3</v>
      </c>
      <c r="K246" s="851">
        <v>11752.989990234375</v>
      </c>
    </row>
    <row r="247" spans="1:11" ht="14.45" customHeight="1" x14ac:dyDescent="0.2">
      <c r="A247" s="832" t="s">
        <v>572</v>
      </c>
      <c r="B247" s="833" t="s">
        <v>573</v>
      </c>
      <c r="C247" s="836" t="s">
        <v>591</v>
      </c>
      <c r="D247" s="864" t="s">
        <v>592</v>
      </c>
      <c r="E247" s="836" t="s">
        <v>2697</v>
      </c>
      <c r="F247" s="864" t="s">
        <v>2698</v>
      </c>
      <c r="G247" s="836" t="s">
        <v>2746</v>
      </c>
      <c r="H247" s="836" t="s">
        <v>2747</v>
      </c>
      <c r="I247" s="850">
        <v>3898.860107421875</v>
      </c>
      <c r="J247" s="850">
        <v>1</v>
      </c>
      <c r="K247" s="851">
        <v>3898.860107421875</v>
      </c>
    </row>
    <row r="248" spans="1:11" ht="14.45" customHeight="1" x14ac:dyDescent="0.2">
      <c r="A248" s="832" t="s">
        <v>572</v>
      </c>
      <c r="B248" s="833" t="s">
        <v>573</v>
      </c>
      <c r="C248" s="836" t="s">
        <v>591</v>
      </c>
      <c r="D248" s="864" t="s">
        <v>592</v>
      </c>
      <c r="E248" s="836" t="s">
        <v>2697</v>
      </c>
      <c r="F248" s="864" t="s">
        <v>2698</v>
      </c>
      <c r="G248" s="836" t="s">
        <v>2748</v>
      </c>
      <c r="H248" s="836" t="s">
        <v>2749</v>
      </c>
      <c r="I248" s="850">
        <v>3864</v>
      </c>
      <c r="J248" s="850">
        <v>1</v>
      </c>
      <c r="K248" s="851">
        <v>3864</v>
      </c>
    </row>
    <row r="249" spans="1:11" ht="14.45" customHeight="1" x14ac:dyDescent="0.2">
      <c r="A249" s="832" t="s">
        <v>572</v>
      </c>
      <c r="B249" s="833" t="s">
        <v>573</v>
      </c>
      <c r="C249" s="836" t="s">
        <v>591</v>
      </c>
      <c r="D249" s="864" t="s">
        <v>592</v>
      </c>
      <c r="E249" s="836" t="s">
        <v>2697</v>
      </c>
      <c r="F249" s="864" t="s">
        <v>2698</v>
      </c>
      <c r="G249" s="836" t="s">
        <v>2750</v>
      </c>
      <c r="H249" s="836" t="s">
        <v>2751</v>
      </c>
      <c r="I249" s="850">
        <v>3898.85009765625</v>
      </c>
      <c r="J249" s="850">
        <v>1</v>
      </c>
      <c r="K249" s="851">
        <v>3898.85009765625</v>
      </c>
    </row>
    <row r="250" spans="1:11" ht="14.45" customHeight="1" x14ac:dyDescent="0.2">
      <c r="A250" s="832" t="s">
        <v>572</v>
      </c>
      <c r="B250" s="833" t="s">
        <v>573</v>
      </c>
      <c r="C250" s="836" t="s">
        <v>591</v>
      </c>
      <c r="D250" s="864" t="s">
        <v>592</v>
      </c>
      <c r="E250" s="836" t="s">
        <v>2697</v>
      </c>
      <c r="F250" s="864" t="s">
        <v>2698</v>
      </c>
      <c r="G250" s="836" t="s">
        <v>2752</v>
      </c>
      <c r="H250" s="836" t="s">
        <v>2753</v>
      </c>
      <c r="I250" s="850">
        <v>3914.066650390625</v>
      </c>
      <c r="J250" s="850">
        <v>3</v>
      </c>
      <c r="K250" s="851">
        <v>11742.199951171875</v>
      </c>
    </row>
    <row r="251" spans="1:11" ht="14.45" customHeight="1" x14ac:dyDescent="0.2">
      <c r="A251" s="832" t="s">
        <v>572</v>
      </c>
      <c r="B251" s="833" t="s">
        <v>573</v>
      </c>
      <c r="C251" s="836" t="s">
        <v>591</v>
      </c>
      <c r="D251" s="864" t="s">
        <v>592</v>
      </c>
      <c r="E251" s="836" t="s">
        <v>2697</v>
      </c>
      <c r="F251" s="864" t="s">
        <v>2698</v>
      </c>
      <c r="G251" s="836" t="s">
        <v>2754</v>
      </c>
      <c r="H251" s="836" t="s">
        <v>2755</v>
      </c>
      <c r="I251" s="850">
        <v>3049.989990234375</v>
      </c>
      <c r="J251" s="850">
        <v>5</v>
      </c>
      <c r="K251" s="851">
        <v>15249.9599609375</v>
      </c>
    </row>
    <row r="252" spans="1:11" ht="14.45" customHeight="1" x14ac:dyDescent="0.2">
      <c r="A252" s="832" t="s">
        <v>572</v>
      </c>
      <c r="B252" s="833" t="s">
        <v>573</v>
      </c>
      <c r="C252" s="836" t="s">
        <v>591</v>
      </c>
      <c r="D252" s="864" t="s">
        <v>592</v>
      </c>
      <c r="E252" s="836" t="s">
        <v>2697</v>
      </c>
      <c r="F252" s="864" t="s">
        <v>2698</v>
      </c>
      <c r="G252" s="836" t="s">
        <v>2756</v>
      </c>
      <c r="H252" s="836" t="s">
        <v>2757</v>
      </c>
      <c r="I252" s="850">
        <v>3050</v>
      </c>
      <c r="J252" s="850">
        <v>1</v>
      </c>
      <c r="K252" s="851">
        <v>3050</v>
      </c>
    </row>
    <row r="253" spans="1:11" ht="14.45" customHeight="1" x14ac:dyDescent="0.2">
      <c r="A253" s="832" t="s">
        <v>572</v>
      </c>
      <c r="B253" s="833" t="s">
        <v>573</v>
      </c>
      <c r="C253" s="836" t="s">
        <v>591</v>
      </c>
      <c r="D253" s="864" t="s">
        <v>592</v>
      </c>
      <c r="E253" s="836" t="s">
        <v>2697</v>
      </c>
      <c r="F253" s="864" t="s">
        <v>2698</v>
      </c>
      <c r="G253" s="836" t="s">
        <v>2758</v>
      </c>
      <c r="H253" s="836" t="s">
        <v>2759</v>
      </c>
      <c r="I253" s="850">
        <v>7200.009765625</v>
      </c>
      <c r="J253" s="850">
        <v>1</v>
      </c>
      <c r="K253" s="851">
        <v>7200.009765625</v>
      </c>
    </row>
    <row r="254" spans="1:11" ht="14.45" customHeight="1" x14ac:dyDescent="0.2">
      <c r="A254" s="832" t="s">
        <v>572</v>
      </c>
      <c r="B254" s="833" t="s">
        <v>573</v>
      </c>
      <c r="C254" s="836" t="s">
        <v>591</v>
      </c>
      <c r="D254" s="864" t="s">
        <v>592</v>
      </c>
      <c r="E254" s="836" t="s">
        <v>2697</v>
      </c>
      <c r="F254" s="864" t="s">
        <v>2698</v>
      </c>
      <c r="G254" s="836" t="s">
        <v>2760</v>
      </c>
      <c r="H254" s="836" t="s">
        <v>2761</v>
      </c>
      <c r="I254" s="850">
        <v>7200</v>
      </c>
      <c r="J254" s="850">
        <v>1</v>
      </c>
      <c r="K254" s="851">
        <v>7200</v>
      </c>
    </row>
    <row r="255" spans="1:11" ht="14.45" customHeight="1" x14ac:dyDescent="0.2">
      <c r="A255" s="832" t="s">
        <v>572</v>
      </c>
      <c r="B255" s="833" t="s">
        <v>573</v>
      </c>
      <c r="C255" s="836" t="s">
        <v>591</v>
      </c>
      <c r="D255" s="864" t="s">
        <v>592</v>
      </c>
      <c r="E255" s="836" t="s">
        <v>2697</v>
      </c>
      <c r="F255" s="864" t="s">
        <v>2698</v>
      </c>
      <c r="G255" s="836" t="s">
        <v>2762</v>
      </c>
      <c r="H255" s="836" t="s">
        <v>2763</v>
      </c>
      <c r="I255" s="850">
        <v>7200</v>
      </c>
      <c r="J255" s="850">
        <v>2</v>
      </c>
      <c r="K255" s="851">
        <v>14400</v>
      </c>
    </row>
    <row r="256" spans="1:11" ht="14.45" customHeight="1" x14ac:dyDescent="0.2">
      <c r="A256" s="832" t="s">
        <v>572</v>
      </c>
      <c r="B256" s="833" t="s">
        <v>573</v>
      </c>
      <c r="C256" s="836" t="s">
        <v>591</v>
      </c>
      <c r="D256" s="864" t="s">
        <v>592</v>
      </c>
      <c r="E256" s="836" t="s">
        <v>2697</v>
      </c>
      <c r="F256" s="864" t="s">
        <v>2698</v>
      </c>
      <c r="G256" s="836" t="s">
        <v>2734</v>
      </c>
      <c r="H256" s="836" t="s">
        <v>2764</v>
      </c>
      <c r="I256" s="850">
        <v>7200</v>
      </c>
      <c r="J256" s="850">
        <v>2</v>
      </c>
      <c r="K256" s="851">
        <v>14400</v>
      </c>
    </row>
    <row r="257" spans="1:11" ht="14.45" customHeight="1" x14ac:dyDescent="0.2">
      <c r="A257" s="832" t="s">
        <v>572</v>
      </c>
      <c r="B257" s="833" t="s">
        <v>573</v>
      </c>
      <c r="C257" s="836" t="s">
        <v>591</v>
      </c>
      <c r="D257" s="864" t="s">
        <v>592</v>
      </c>
      <c r="E257" s="836" t="s">
        <v>2697</v>
      </c>
      <c r="F257" s="864" t="s">
        <v>2698</v>
      </c>
      <c r="G257" s="836" t="s">
        <v>2765</v>
      </c>
      <c r="H257" s="836" t="s">
        <v>2766</v>
      </c>
      <c r="I257" s="850">
        <v>7200</v>
      </c>
      <c r="J257" s="850">
        <v>2</v>
      </c>
      <c r="K257" s="851">
        <v>14400</v>
      </c>
    </row>
    <row r="258" spans="1:11" ht="14.45" customHeight="1" x14ac:dyDescent="0.2">
      <c r="A258" s="832" t="s">
        <v>572</v>
      </c>
      <c r="B258" s="833" t="s">
        <v>573</v>
      </c>
      <c r="C258" s="836" t="s">
        <v>591</v>
      </c>
      <c r="D258" s="864" t="s">
        <v>592</v>
      </c>
      <c r="E258" s="836" t="s">
        <v>2697</v>
      </c>
      <c r="F258" s="864" t="s">
        <v>2698</v>
      </c>
      <c r="G258" s="836" t="s">
        <v>2736</v>
      </c>
      <c r="H258" s="836" t="s">
        <v>2767</v>
      </c>
      <c r="I258" s="850">
        <v>7200</v>
      </c>
      <c r="J258" s="850">
        <v>2</v>
      </c>
      <c r="K258" s="851">
        <v>14400</v>
      </c>
    </row>
    <row r="259" spans="1:11" ht="14.45" customHeight="1" x14ac:dyDescent="0.2">
      <c r="A259" s="832" t="s">
        <v>572</v>
      </c>
      <c r="B259" s="833" t="s">
        <v>573</v>
      </c>
      <c r="C259" s="836" t="s">
        <v>591</v>
      </c>
      <c r="D259" s="864" t="s">
        <v>592</v>
      </c>
      <c r="E259" s="836" t="s">
        <v>2697</v>
      </c>
      <c r="F259" s="864" t="s">
        <v>2698</v>
      </c>
      <c r="G259" s="836" t="s">
        <v>2738</v>
      </c>
      <c r="H259" s="836" t="s">
        <v>2768</v>
      </c>
      <c r="I259" s="850">
        <v>7199.919921875</v>
      </c>
      <c r="J259" s="850">
        <v>1</v>
      </c>
      <c r="K259" s="851">
        <v>7199.919921875</v>
      </c>
    </row>
    <row r="260" spans="1:11" ht="14.45" customHeight="1" x14ac:dyDescent="0.2">
      <c r="A260" s="832" t="s">
        <v>572</v>
      </c>
      <c r="B260" s="833" t="s">
        <v>573</v>
      </c>
      <c r="C260" s="836" t="s">
        <v>591</v>
      </c>
      <c r="D260" s="864" t="s">
        <v>592</v>
      </c>
      <c r="E260" s="836" t="s">
        <v>2697</v>
      </c>
      <c r="F260" s="864" t="s">
        <v>2698</v>
      </c>
      <c r="G260" s="836" t="s">
        <v>2740</v>
      </c>
      <c r="H260" s="836" t="s">
        <v>2769</v>
      </c>
      <c r="I260" s="850">
        <v>7490.31982421875</v>
      </c>
      <c r="J260" s="850">
        <v>1</v>
      </c>
      <c r="K260" s="851">
        <v>7490.31982421875</v>
      </c>
    </row>
    <row r="261" spans="1:11" ht="14.45" customHeight="1" x14ac:dyDescent="0.2">
      <c r="A261" s="832" t="s">
        <v>572</v>
      </c>
      <c r="B261" s="833" t="s">
        <v>573</v>
      </c>
      <c r="C261" s="836" t="s">
        <v>591</v>
      </c>
      <c r="D261" s="864" t="s">
        <v>592</v>
      </c>
      <c r="E261" s="836" t="s">
        <v>2697</v>
      </c>
      <c r="F261" s="864" t="s">
        <v>2698</v>
      </c>
      <c r="G261" s="836" t="s">
        <v>2770</v>
      </c>
      <c r="H261" s="836" t="s">
        <v>2771</v>
      </c>
      <c r="I261" s="850">
        <v>3902.8050537109375</v>
      </c>
      <c r="J261" s="850">
        <v>3</v>
      </c>
      <c r="K261" s="851">
        <v>11709.850341796875</v>
      </c>
    </row>
    <row r="262" spans="1:11" ht="14.45" customHeight="1" x14ac:dyDescent="0.2">
      <c r="A262" s="832" t="s">
        <v>572</v>
      </c>
      <c r="B262" s="833" t="s">
        <v>573</v>
      </c>
      <c r="C262" s="836" t="s">
        <v>591</v>
      </c>
      <c r="D262" s="864" t="s">
        <v>592</v>
      </c>
      <c r="E262" s="836" t="s">
        <v>2697</v>
      </c>
      <c r="F262" s="864" t="s">
        <v>2698</v>
      </c>
      <c r="G262" s="836" t="s">
        <v>2772</v>
      </c>
      <c r="H262" s="836" t="s">
        <v>2773</v>
      </c>
      <c r="I262" s="850">
        <v>3892.1649169921875</v>
      </c>
      <c r="J262" s="850">
        <v>2</v>
      </c>
      <c r="K262" s="851">
        <v>7784.329833984375</v>
      </c>
    </row>
    <row r="263" spans="1:11" ht="14.45" customHeight="1" x14ac:dyDescent="0.2">
      <c r="A263" s="832" t="s">
        <v>572</v>
      </c>
      <c r="B263" s="833" t="s">
        <v>573</v>
      </c>
      <c r="C263" s="836" t="s">
        <v>591</v>
      </c>
      <c r="D263" s="864" t="s">
        <v>592</v>
      </c>
      <c r="E263" s="836" t="s">
        <v>2697</v>
      </c>
      <c r="F263" s="864" t="s">
        <v>2698</v>
      </c>
      <c r="G263" s="836" t="s">
        <v>2746</v>
      </c>
      <c r="H263" s="836" t="s">
        <v>2774</v>
      </c>
      <c r="I263" s="850">
        <v>3901.360107421875</v>
      </c>
      <c r="J263" s="850">
        <v>1</v>
      </c>
      <c r="K263" s="851">
        <v>3901.360107421875</v>
      </c>
    </row>
    <row r="264" spans="1:11" ht="14.45" customHeight="1" x14ac:dyDescent="0.2">
      <c r="A264" s="832" t="s">
        <v>572</v>
      </c>
      <c r="B264" s="833" t="s">
        <v>573</v>
      </c>
      <c r="C264" s="836" t="s">
        <v>591</v>
      </c>
      <c r="D264" s="864" t="s">
        <v>592</v>
      </c>
      <c r="E264" s="836" t="s">
        <v>2697</v>
      </c>
      <c r="F264" s="864" t="s">
        <v>2698</v>
      </c>
      <c r="G264" s="836" t="s">
        <v>2775</v>
      </c>
      <c r="H264" s="836" t="s">
        <v>2776</v>
      </c>
      <c r="I264" s="850">
        <v>3892.169921875</v>
      </c>
      <c r="J264" s="850">
        <v>2</v>
      </c>
      <c r="K264" s="851">
        <v>7784.33984375</v>
      </c>
    </row>
    <row r="265" spans="1:11" ht="14.45" customHeight="1" x14ac:dyDescent="0.2">
      <c r="A265" s="832" t="s">
        <v>572</v>
      </c>
      <c r="B265" s="833" t="s">
        <v>573</v>
      </c>
      <c r="C265" s="836" t="s">
        <v>591</v>
      </c>
      <c r="D265" s="864" t="s">
        <v>592</v>
      </c>
      <c r="E265" s="836" t="s">
        <v>2697</v>
      </c>
      <c r="F265" s="864" t="s">
        <v>2698</v>
      </c>
      <c r="G265" s="836" t="s">
        <v>2777</v>
      </c>
      <c r="H265" s="836" t="s">
        <v>2778</v>
      </c>
      <c r="I265" s="850">
        <v>3933.699951171875</v>
      </c>
      <c r="J265" s="850">
        <v>1</v>
      </c>
      <c r="K265" s="851">
        <v>3933.699951171875</v>
      </c>
    </row>
    <row r="266" spans="1:11" ht="14.45" customHeight="1" x14ac:dyDescent="0.2">
      <c r="A266" s="832" t="s">
        <v>572</v>
      </c>
      <c r="B266" s="833" t="s">
        <v>573</v>
      </c>
      <c r="C266" s="836" t="s">
        <v>591</v>
      </c>
      <c r="D266" s="864" t="s">
        <v>592</v>
      </c>
      <c r="E266" s="836" t="s">
        <v>2697</v>
      </c>
      <c r="F266" s="864" t="s">
        <v>2698</v>
      </c>
      <c r="G266" s="836" t="s">
        <v>2779</v>
      </c>
      <c r="H266" s="836" t="s">
        <v>2780</v>
      </c>
      <c r="I266" s="850">
        <v>3050</v>
      </c>
      <c r="J266" s="850">
        <v>1</v>
      </c>
      <c r="K266" s="851">
        <v>3050</v>
      </c>
    </row>
    <row r="267" spans="1:11" ht="14.45" customHeight="1" x14ac:dyDescent="0.2">
      <c r="A267" s="832" t="s">
        <v>572</v>
      </c>
      <c r="B267" s="833" t="s">
        <v>573</v>
      </c>
      <c r="C267" s="836" t="s">
        <v>591</v>
      </c>
      <c r="D267" s="864" t="s">
        <v>592</v>
      </c>
      <c r="E267" s="836" t="s">
        <v>2697</v>
      </c>
      <c r="F267" s="864" t="s">
        <v>2698</v>
      </c>
      <c r="G267" s="836" t="s">
        <v>2754</v>
      </c>
      <c r="H267" s="836" t="s">
        <v>2781</v>
      </c>
      <c r="I267" s="850">
        <v>3049.9949951171875</v>
      </c>
      <c r="J267" s="850">
        <v>3</v>
      </c>
      <c r="K267" s="851">
        <v>9149.989990234375</v>
      </c>
    </row>
    <row r="268" spans="1:11" ht="14.45" customHeight="1" x14ac:dyDescent="0.2">
      <c r="A268" s="832" t="s">
        <v>572</v>
      </c>
      <c r="B268" s="833" t="s">
        <v>573</v>
      </c>
      <c r="C268" s="836" t="s">
        <v>591</v>
      </c>
      <c r="D268" s="864" t="s">
        <v>592</v>
      </c>
      <c r="E268" s="836" t="s">
        <v>2697</v>
      </c>
      <c r="F268" s="864" t="s">
        <v>2698</v>
      </c>
      <c r="G268" s="836" t="s">
        <v>2782</v>
      </c>
      <c r="H268" s="836" t="s">
        <v>2783</v>
      </c>
      <c r="I268" s="850">
        <v>1335.47998046875</v>
      </c>
      <c r="J268" s="850">
        <v>1</v>
      </c>
      <c r="K268" s="851">
        <v>1335.47998046875</v>
      </c>
    </row>
    <row r="269" spans="1:11" ht="14.45" customHeight="1" x14ac:dyDescent="0.2">
      <c r="A269" s="832" t="s">
        <v>572</v>
      </c>
      <c r="B269" s="833" t="s">
        <v>573</v>
      </c>
      <c r="C269" s="836" t="s">
        <v>591</v>
      </c>
      <c r="D269" s="864" t="s">
        <v>592</v>
      </c>
      <c r="E269" s="836" t="s">
        <v>2697</v>
      </c>
      <c r="F269" s="864" t="s">
        <v>2698</v>
      </c>
      <c r="G269" s="836" t="s">
        <v>2784</v>
      </c>
      <c r="H269" s="836" t="s">
        <v>2785</v>
      </c>
      <c r="I269" s="850">
        <v>1335.489990234375</v>
      </c>
      <c r="J269" s="850">
        <v>2</v>
      </c>
      <c r="K269" s="851">
        <v>2670.969970703125</v>
      </c>
    </row>
    <row r="270" spans="1:11" ht="14.45" customHeight="1" x14ac:dyDescent="0.2">
      <c r="A270" s="832" t="s">
        <v>572</v>
      </c>
      <c r="B270" s="833" t="s">
        <v>573</v>
      </c>
      <c r="C270" s="836" t="s">
        <v>591</v>
      </c>
      <c r="D270" s="864" t="s">
        <v>592</v>
      </c>
      <c r="E270" s="836" t="s">
        <v>2697</v>
      </c>
      <c r="F270" s="864" t="s">
        <v>2698</v>
      </c>
      <c r="G270" s="836" t="s">
        <v>2786</v>
      </c>
      <c r="H270" s="836" t="s">
        <v>2787</v>
      </c>
      <c r="I270" s="850">
        <v>1335.47998046875</v>
      </c>
      <c r="J270" s="850">
        <v>1</v>
      </c>
      <c r="K270" s="851">
        <v>1335.47998046875</v>
      </c>
    </row>
    <row r="271" spans="1:11" ht="14.45" customHeight="1" x14ac:dyDescent="0.2">
      <c r="A271" s="832" t="s">
        <v>572</v>
      </c>
      <c r="B271" s="833" t="s">
        <v>573</v>
      </c>
      <c r="C271" s="836" t="s">
        <v>591</v>
      </c>
      <c r="D271" s="864" t="s">
        <v>592</v>
      </c>
      <c r="E271" s="836" t="s">
        <v>2697</v>
      </c>
      <c r="F271" s="864" t="s">
        <v>2698</v>
      </c>
      <c r="G271" s="836" t="s">
        <v>2788</v>
      </c>
      <c r="H271" s="836" t="s">
        <v>2789</v>
      </c>
      <c r="I271" s="850">
        <v>1335.489990234375</v>
      </c>
      <c r="J271" s="850">
        <v>2</v>
      </c>
      <c r="K271" s="851">
        <v>2670.969970703125</v>
      </c>
    </row>
    <row r="272" spans="1:11" ht="14.45" customHeight="1" x14ac:dyDescent="0.2">
      <c r="A272" s="832" t="s">
        <v>572</v>
      </c>
      <c r="B272" s="833" t="s">
        <v>573</v>
      </c>
      <c r="C272" s="836" t="s">
        <v>591</v>
      </c>
      <c r="D272" s="864" t="s">
        <v>592</v>
      </c>
      <c r="E272" s="836" t="s">
        <v>2697</v>
      </c>
      <c r="F272" s="864" t="s">
        <v>2698</v>
      </c>
      <c r="G272" s="836" t="s">
        <v>2790</v>
      </c>
      <c r="H272" s="836" t="s">
        <v>2791</v>
      </c>
      <c r="I272" s="850">
        <v>1380.9200439453125</v>
      </c>
      <c r="J272" s="850">
        <v>1</v>
      </c>
      <c r="K272" s="851">
        <v>1380.9200439453125</v>
      </c>
    </row>
    <row r="273" spans="1:11" ht="14.45" customHeight="1" x14ac:dyDescent="0.2">
      <c r="A273" s="832" t="s">
        <v>572</v>
      </c>
      <c r="B273" s="833" t="s">
        <v>573</v>
      </c>
      <c r="C273" s="836" t="s">
        <v>591</v>
      </c>
      <c r="D273" s="864" t="s">
        <v>592</v>
      </c>
      <c r="E273" s="836" t="s">
        <v>2697</v>
      </c>
      <c r="F273" s="864" t="s">
        <v>2698</v>
      </c>
      <c r="G273" s="836" t="s">
        <v>2792</v>
      </c>
      <c r="H273" s="836" t="s">
        <v>2793</v>
      </c>
      <c r="I273" s="850">
        <v>1048</v>
      </c>
      <c r="J273" s="850">
        <v>1</v>
      </c>
      <c r="K273" s="851">
        <v>1048</v>
      </c>
    </row>
    <row r="274" spans="1:11" ht="14.45" customHeight="1" x14ac:dyDescent="0.2">
      <c r="A274" s="832" t="s">
        <v>572</v>
      </c>
      <c r="B274" s="833" t="s">
        <v>573</v>
      </c>
      <c r="C274" s="836" t="s">
        <v>591</v>
      </c>
      <c r="D274" s="864" t="s">
        <v>592</v>
      </c>
      <c r="E274" s="836" t="s">
        <v>2697</v>
      </c>
      <c r="F274" s="864" t="s">
        <v>2698</v>
      </c>
      <c r="G274" s="836" t="s">
        <v>2794</v>
      </c>
      <c r="H274" s="836" t="s">
        <v>2795</v>
      </c>
      <c r="I274" s="850">
        <v>108.90000152587891</v>
      </c>
      <c r="J274" s="850">
        <v>30</v>
      </c>
      <c r="K274" s="851">
        <v>3267</v>
      </c>
    </row>
    <row r="275" spans="1:11" ht="14.45" customHeight="1" x14ac:dyDescent="0.2">
      <c r="A275" s="832" t="s">
        <v>572</v>
      </c>
      <c r="B275" s="833" t="s">
        <v>573</v>
      </c>
      <c r="C275" s="836" t="s">
        <v>591</v>
      </c>
      <c r="D275" s="864" t="s">
        <v>592</v>
      </c>
      <c r="E275" s="836" t="s">
        <v>2697</v>
      </c>
      <c r="F275" s="864" t="s">
        <v>2698</v>
      </c>
      <c r="G275" s="836" t="s">
        <v>2796</v>
      </c>
      <c r="H275" s="836" t="s">
        <v>2797</v>
      </c>
      <c r="I275" s="850">
        <v>1603.25</v>
      </c>
      <c r="J275" s="850">
        <v>16</v>
      </c>
      <c r="K275" s="851">
        <v>26235</v>
      </c>
    </row>
    <row r="276" spans="1:11" ht="14.45" customHeight="1" x14ac:dyDescent="0.2">
      <c r="A276" s="832" t="s">
        <v>572</v>
      </c>
      <c r="B276" s="833" t="s">
        <v>573</v>
      </c>
      <c r="C276" s="836" t="s">
        <v>591</v>
      </c>
      <c r="D276" s="864" t="s">
        <v>592</v>
      </c>
      <c r="E276" s="836" t="s">
        <v>2697</v>
      </c>
      <c r="F276" s="864" t="s">
        <v>2698</v>
      </c>
      <c r="G276" s="836" t="s">
        <v>2798</v>
      </c>
      <c r="H276" s="836" t="s">
        <v>2799</v>
      </c>
      <c r="I276" s="850">
        <v>320</v>
      </c>
      <c r="J276" s="850">
        <v>4</v>
      </c>
      <c r="K276" s="851">
        <v>1280</v>
      </c>
    </row>
    <row r="277" spans="1:11" ht="14.45" customHeight="1" x14ac:dyDescent="0.2">
      <c r="A277" s="832" t="s">
        <v>572</v>
      </c>
      <c r="B277" s="833" t="s">
        <v>573</v>
      </c>
      <c r="C277" s="836" t="s">
        <v>591</v>
      </c>
      <c r="D277" s="864" t="s">
        <v>592</v>
      </c>
      <c r="E277" s="836" t="s">
        <v>2697</v>
      </c>
      <c r="F277" s="864" t="s">
        <v>2698</v>
      </c>
      <c r="G277" s="836" t="s">
        <v>2800</v>
      </c>
      <c r="H277" s="836" t="s">
        <v>2801</v>
      </c>
      <c r="I277" s="850">
        <v>996</v>
      </c>
      <c r="J277" s="850">
        <v>4</v>
      </c>
      <c r="K277" s="851">
        <v>3984.010009765625</v>
      </c>
    </row>
    <row r="278" spans="1:11" ht="14.45" customHeight="1" x14ac:dyDescent="0.2">
      <c r="A278" s="832" t="s">
        <v>572</v>
      </c>
      <c r="B278" s="833" t="s">
        <v>573</v>
      </c>
      <c r="C278" s="836" t="s">
        <v>591</v>
      </c>
      <c r="D278" s="864" t="s">
        <v>592</v>
      </c>
      <c r="E278" s="836" t="s">
        <v>2697</v>
      </c>
      <c r="F278" s="864" t="s">
        <v>2698</v>
      </c>
      <c r="G278" s="836" t="s">
        <v>2802</v>
      </c>
      <c r="H278" s="836" t="s">
        <v>2803</v>
      </c>
      <c r="I278" s="850">
        <v>996</v>
      </c>
      <c r="J278" s="850">
        <v>4</v>
      </c>
      <c r="K278" s="851">
        <v>3984.010009765625</v>
      </c>
    </row>
    <row r="279" spans="1:11" ht="14.45" customHeight="1" x14ac:dyDescent="0.2">
      <c r="A279" s="832" t="s">
        <v>572</v>
      </c>
      <c r="B279" s="833" t="s">
        <v>573</v>
      </c>
      <c r="C279" s="836" t="s">
        <v>591</v>
      </c>
      <c r="D279" s="864" t="s">
        <v>592</v>
      </c>
      <c r="E279" s="836" t="s">
        <v>2697</v>
      </c>
      <c r="F279" s="864" t="s">
        <v>2698</v>
      </c>
      <c r="G279" s="836" t="s">
        <v>2804</v>
      </c>
      <c r="H279" s="836" t="s">
        <v>2805</v>
      </c>
      <c r="I279" s="850">
        <v>996.010009765625</v>
      </c>
      <c r="J279" s="850">
        <v>3</v>
      </c>
      <c r="K279" s="851">
        <v>2988.030029296875</v>
      </c>
    </row>
    <row r="280" spans="1:11" ht="14.45" customHeight="1" x14ac:dyDescent="0.2">
      <c r="A280" s="832" t="s">
        <v>572</v>
      </c>
      <c r="B280" s="833" t="s">
        <v>573</v>
      </c>
      <c r="C280" s="836" t="s">
        <v>591</v>
      </c>
      <c r="D280" s="864" t="s">
        <v>592</v>
      </c>
      <c r="E280" s="836" t="s">
        <v>2697</v>
      </c>
      <c r="F280" s="864" t="s">
        <v>2698</v>
      </c>
      <c r="G280" s="836" t="s">
        <v>2806</v>
      </c>
      <c r="H280" s="836" t="s">
        <v>2807</v>
      </c>
      <c r="I280" s="850">
        <v>1410</v>
      </c>
      <c r="J280" s="850">
        <v>1</v>
      </c>
      <c r="K280" s="851">
        <v>1410</v>
      </c>
    </row>
    <row r="281" spans="1:11" ht="14.45" customHeight="1" x14ac:dyDescent="0.2">
      <c r="A281" s="832" t="s">
        <v>572</v>
      </c>
      <c r="B281" s="833" t="s">
        <v>573</v>
      </c>
      <c r="C281" s="836" t="s">
        <v>591</v>
      </c>
      <c r="D281" s="864" t="s">
        <v>592</v>
      </c>
      <c r="E281" s="836" t="s">
        <v>2697</v>
      </c>
      <c r="F281" s="864" t="s">
        <v>2698</v>
      </c>
      <c r="G281" s="836" t="s">
        <v>2808</v>
      </c>
      <c r="H281" s="836" t="s">
        <v>2809</v>
      </c>
      <c r="I281" s="850">
        <v>2530</v>
      </c>
      <c r="J281" s="850">
        <v>13</v>
      </c>
      <c r="K281" s="851">
        <v>32890</v>
      </c>
    </row>
    <row r="282" spans="1:11" ht="14.45" customHeight="1" x14ac:dyDescent="0.2">
      <c r="A282" s="832" t="s">
        <v>572</v>
      </c>
      <c r="B282" s="833" t="s">
        <v>573</v>
      </c>
      <c r="C282" s="836" t="s">
        <v>591</v>
      </c>
      <c r="D282" s="864" t="s">
        <v>592</v>
      </c>
      <c r="E282" s="836" t="s">
        <v>2697</v>
      </c>
      <c r="F282" s="864" t="s">
        <v>2698</v>
      </c>
      <c r="G282" s="836" t="s">
        <v>2810</v>
      </c>
      <c r="H282" s="836" t="s">
        <v>2811</v>
      </c>
      <c r="I282" s="850">
        <v>3105</v>
      </c>
      <c r="J282" s="850">
        <v>15</v>
      </c>
      <c r="K282" s="851">
        <v>46575</v>
      </c>
    </row>
    <row r="283" spans="1:11" ht="14.45" customHeight="1" x14ac:dyDescent="0.2">
      <c r="A283" s="832" t="s">
        <v>572</v>
      </c>
      <c r="B283" s="833" t="s">
        <v>573</v>
      </c>
      <c r="C283" s="836" t="s">
        <v>591</v>
      </c>
      <c r="D283" s="864" t="s">
        <v>592</v>
      </c>
      <c r="E283" s="836" t="s">
        <v>2697</v>
      </c>
      <c r="F283" s="864" t="s">
        <v>2698</v>
      </c>
      <c r="G283" s="836" t="s">
        <v>2812</v>
      </c>
      <c r="H283" s="836" t="s">
        <v>2813</v>
      </c>
      <c r="I283" s="850">
        <v>1552.5999755859375</v>
      </c>
      <c r="J283" s="850">
        <v>5</v>
      </c>
      <c r="K283" s="851">
        <v>7763</v>
      </c>
    </row>
    <row r="284" spans="1:11" ht="14.45" customHeight="1" x14ac:dyDescent="0.2">
      <c r="A284" s="832" t="s">
        <v>572</v>
      </c>
      <c r="B284" s="833" t="s">
        <v>573</v>
      </c>
      <c r="C284" s="836" t="s">
        <v>591</v>
      </c>
      <c r="D284" s="864" t="s">
        <v>592</v>
      </c>
      <c r="E284" s="836" t="s">
        <v>2697</v>
      </c>
      <c r="F284" s="864" t="s">
        <v>2698</v>
      </c>
      <c r="G284" s="836" t="s">
        <v>2808</v>
      </c>
      <c r="H284" s="836" t="s">
        <v>2814</v>
      </c>
      <c r="I284" s="850">
        <v>2445.6666666666665</v>
      </c>
      <c r="J284" s="850">
        <v>13</v>
      </c>
      <c r="K284" s="851">
        <v>31625</v>
      </c>
    </row>
    <row r="285" spans="1:11" ht="14.45" customHeight="1" x14ac:dyDescent="0.2">
      <c r="A285" s="832" t="s">
        <v>572</v>
      </c>
      <c r="B285" s="833" t="s">
        <v>573</v>
      </c>
      <c r="C285" s="836" t="s">
        <v>591</v>
      </c>
      <c r="D285" s="864" t="s">
        <v>592</v>
      </c>
      <c r="E285" s="836" t="s">
        <v>2697</v>
      </c>
      <c r="F285" s="864" t="s">
        <v>2698</v>
      </c>
      <c r="G285" s="836" t="s">
        <v>2810</v>
      </c>
      <c r="H285" s="836" t="s">
        <v>2815</v>
      </c>
      <c r="I285" s="850">
        <v>3105</v>
      </c>
      <c r="J285" s="850">
        <v>10</v>
      </c>
      <c r="K285" s="851">
        <v>31050</v>
      </c>
    </row>
    <row r="286" spans="1:11" ht="14.45" customHeight="1" x14ac:dyDescent="0.2">
      <c r="A286" s="832" t="s">
        <v>572</v>
      </c>
      <c r="B286" s="833" t="s">
        <v>573</v>
      </c>
      <c r="C286" s="836" t="s">
        <v>591</v>
      </c>
      <c r="D286" s="864" t="s">
        <v>592</v>
      </c>
      <c r="E286" s="836" t="s">
        <v>2697</v>
      </c>
      <c r="F286" s="864" t="s">
        <v>2698</v>
      </c>
      <c r="G286" s="836" t="s">
        <v>2816</v>
      </c>
      <c r="H286" s="836" t="s">
        <v>2817</v>
      </c>
      <c r="I286" s="850">
        <v>3081.97998046875</v>
      </c>
      <c r="J286" s="850">
        <v>1</v>
      </c>
      <c r="K286" s="851">
        <v>3081.97998046875</v>
      </c>
    </row>
    <row r="287" spans="1:11" ht="14.45" customHeight="1" x14ac:dyDescent="0.2">
      <c r="A287" s="832" t="s">
        <v>572</v>
      </c>
      <c r="B287" s="833" t="s">
        <v>573</v>
      </c>
      <c r="C287" s="836" t="s">
        <v>591</v>
      </c>
      <c r="D287" s="864" t="s">
        <v>592</v>
      </c>
      <c r="E287" s="836" t="s">
        <v>2697</v>
      </c>
      <c r="F287" s="864" t="s">
        <v>2698</v>
      </c>
      <c r="G287" s="836" t="s">
        <v>2818</v>
      </c>
      <c r="H287" s="836" t="s">
        <v>2819</v>
      </c>
      <c r="I287" s="850">
        <v>1.3799999952316284</v>
      </c>
      <c r="J287" s="850">
        <v>500</v>
      </c>
      <c r="K287" s="851">
        <v>690</v>
      </c>
    </row>
    <row r="288" spans="1:11" ht="14.45" customHeight="1" x14ac:dyDescent="0.2">
      <c r="A288" s="832" t="s">
        <v>572</v>
      </c>
      <c r="B288" s="833" t="s">
        <v>573</v>
      </c>
      <c r="C288" s="836" t="s">
        <v>591</v>
      </c>
      <c r="D288" s="864" t="s">
        <v>592</v>
      </c>
      <c r="E288" s="836" t="s">
        <v>2697</v>
      </c>
      <c r="F288" s="864" t="s">
        <v>2698</v>
      </c>
      <c r="G288" s="836" t="s">
        <v>2820</v>
      </c>
      <c r="H288" s="836" t="s">
        <v>2821</v>
      </c>
      <c r="I288" s="850">
        <v>36.799999237060547</v>
      </c>
      <c r="J288" s="850">
        <v>4</v>
      </c>
      <c r="K288" s="851">
        <v>147.19999694824219</v>
      </c>
    </row>
    <row r="289" spans="1:11" ht="14.45" customHeight="1" x14ac:dyDescent="0.2">
      <c r="A289" s="832" t="s">
        <v>572</v>
      </c>
      <c r="B289" s="833" t="s">
        <v>573</v>
      </c>
      <c r="C289" s="836" t="s">
        <v>591</v>
      </c>
      <c r="D289" s="864" t="s">
        <v>592</v>
      </c>
      <c r="E289" s="836" t="s">
        <v>2697</v>
      </c>
      <c r="F289" s="864" t="s">
        <v>2698</v>
      </c>
      <c r="G289" s="836" t="s">
        <v>2822</v>
      </c>
      <c r="H289" s="836" t="s">
        <v>2823</v>
      </c>
      <c r="I289" s="850">
        <v>42.349998474121094</v>
      </c>
      <c r="J289" s="850">
        <v>60</v>
      </c>
      <c r="K289" s="851">
        <v>2541</v>
      </c>
    </row>
    <row r="290" spans="1:11" ht="14.45" customHeight="1" x14ac:dyDescent="0.2">
      <c r="A290" s="832" t="s">
        <v>572</v>
      </c>
      <c r="B290" s="833" t="s">
        <v>573</v>
      </c>
      <c r="C290" s="836" t="s">
        <v>591</v>
      </c>
      <c r="D290" s="864" t="s">
        <v>592</v>
      </c>
      <c r="E290" s="836" t="s">
        <v>2697</v>
      </c>
      <c r="F290" s="864" t="s">
        <v>2698</v>
      </c>
      <c r="G290" s="836" t="s">
        <v>2824</v>
      </c>
      <c r="H290" s="836" t="s">
        <v>2825</v>
      </c>
      <c r="I290" s="850">
        <v>42.349998474121094</v>
      </c>
      <c r="J290" s="850">
        <v>60</v>
      </c>
      <c r="K290" s="851">
        <v>2541</v>
      </c>
    </row>
    <row r="291" spans="1:11" ht="14.45" customHeight="1" x14ac:dyDescent="0.2">
      <c r="A291" s="832" t="s">
        <v>572</v>
      </c>
      <c r="B291" s="833" t="s">
        <v>573</v>
      </c>
      <c r="C291" s="836" t="s">
        <v>591</v>
      </c>
      <c r="D291" s="864" t="s">
        <v>592</v>
      </c>
      <c r="E291" s="836" t="s">
        <v>2697</v>
      </c>
      <c r="F291" s="864" t="s">
        <v>2698</v>
      </c>
      <c r="G291" s="836" t="s">
        <v>2826</v>
      </c>
      <c r="H291" s="836" t="s">
        <v>2827</v>
      </c>
      <c r="I291" s="850">
        <v>42.349998474121094</v>
      </c>
      <c r="J291" s="850">
        <v>120</v>
      </c>
      <c r="K291" s="851">
        <v>5082</v>
      </c>
    </row>
    <row r="292" spans="1:11" ht="14.45" customHeight="1" x14ac:dyDescent="0.2">
      <c r="A292" s="832" t="s">
        <v>572</v>
      </c>
      <c r="B292" s="833" t="s">
        <v>573</v>
      </c>
      <c r="C292" s="836" t="s">
        <v>591</v>
      </c>
      <c r="D292" s="864" t="s">
        <v>592</v>
      </c>
      <c r="E292" s="836" t="s">
        <v>2697</v>
      </c>
      <c r="F292" s="864" t="s">
        <v>2698</v>
      </c>
      <c r="G292" s="836" t="s">
        <v>2828</v>
      </c>
      <c r="H292" s="836" t="s">
        <v>2829</v>
      </c>
      <c r="I292" s="850">
        <v>42.349998474121094</v>
      </c>
      <c r="J292" s="850">
        <v>60</v>
      </c>
      <c r="K292" s="851">
        <v>2541</v>
      </c>
    </row>
    <row r="293" spans="1:11" ht="14.45" customHeight="1" x14ac:dyDescent="0.2">
      <c r="A293" s="832" t="s">
        <v>572</v>
      </c>
      <c r="B293" s="833" t="s">
        <v>573</v>
      </c>
      <c r="C293" s="836" t="s">
        <v>591</v>
      </c>
      <c r="D293" s="864" t="s">
        <v>592</v>
      </c>
      <c r="E293" s="836" t="s">
        <v>2697</v>
      </c>
      <c r="F293" s="864" t="s">
        <v>2698</v>
      </c>
      <c r="G293" s="836" t="s">
        <v>2830</v>
      </c>
      <c r="H293" s="836" t="s">
        <v>2831</v>
      </c>
      <c r="I293" s="850">
        <v>398</v>
      </c>
      <c r="J293" s="850">
        <v>5</v>
      </c>
      <c r="K293" s="851">
        <v>1990.02001953125</v>
      </c>
    </row>
    <row r="294" spans="1:11" ht="14.45" customHeight="1" x14ac:dyDescent="0.2">
      <c r="A294" s="832" t="s">
        <v>572</v>
      </c>
      <c r="B294" s="833" t="s">
        <v>573</v>
      </c>
      <c r="C294" s="836" t="s">
        <v>591</v>
      </c>
      <c r="D294" s="864" t="s">
        <v>592</v>
      </c>
      <c r="E294" s="836" t="s">
        <v>2697</v>
      </c>
      <c r="F294" s="864" t="s">
        <v>2698</v>
      </c>
      <c r="G294" s="836" t="s">
        <v>2832</v>
      </c>
      <c r="H294" s="836" t="s">
        <v>2833</v>
      </c>
      <c r="I294" s="850">
        <v>42.349998474121094</v>
      </c>
      <c r="J294" s="850">
        <v>60</v>
      </c>
      <c r="K294" s="851">
        <v>2541</v>
      </c>
    </row>
    <row r="295" spans="1:11" ht="14.45" customHeight="1" x14ac:dyDescent="0.2">
      <c r="A295" s="832" t="s">
        <v>572</v>
      </c>
      <c r="B295" s="833" t="s">
        <v>573</v>
      </c>
      <c r="C295" s="836" t="s">
        <v>591</v>
      </c>
      <c r="D295" s="864" t="s">
        <v>592</v>
      </c>
      <c r="E295" s="836" t="s">
        <v>2697</v>
      </c>
      <c r="F295" s="864" t="s">
        <v>2698</v>
      </c>
      <c r="G295" s="836" t="s">
        <v>2834</v>
      </c>
      <c r="H295" s="836" t="s">
        <v>2835</v>
      </c>
      <c r="I295" s="850">
        <v>42.349998474121094</v>
      </c>
      <c r="J295" s="850">
        <v>120</v>
      </c>
      <c r="K295" s="851">
        <v>5082</v>
      </c>
    </row>
    <row r="296" spans="1:11" ht="14.45" customHeight="1" x14ac:dyDescent="0.2">
      <c r="A296" s="832" t="s">
        <v>572</v>
      </c>
      <c r="B296" s="833" t="s">
        <v>573</v>
      </c>
      <c r="C296" s="836" t="s">
        <v>591</v>
      </c>
      <c r="D296" s="864" t="s">
        <v>592</v>
      </c>
      <c r="E296" s="836" t="s">
        <v>2697</v>
      </c>
      <c r="F296" s="864" t="s">
        <v>2698</v>
      </c>
      <c r="G296" s="836" t="s">
        <v>2836</v>
      </c>
      <c r="H296" s="836" t="s">
        <v>2837</v>
      </c>
      <c r="I296" s="850">
        <v>122</v>
      </c>
      <c r="J296" s="850">
        <v>1</v>
      </c>
      <c r="K296" s="851">
        <v>122</v>
      </c>
    </row>
    <row r="297" spans="1:11" ht="14.45" customHeight="1" x14ac:dyDescent="0.2">
      <c r="A297" s="832" t="s">
        <v>572</v>
      </c>
      <c r="B297" s="833" t="s">
        <v>573</v>
      </c>
      <c r="C297" s="836" t="s">
        <v>591</v>
      </c>
      <c r="D297" s="864" t="s">
        <v>592</v>
      </c>
      <c r="E297" s="836" t="s">
        <v>2697</v>
      </c>
      <c r="F297" s="864" t="s">
        <v>2698</v>
      </c>
      <c r="G297" s="836" t="s">
        <v>2838</v>
      </c>
      <c r="H297" s="836" t="s">
        <v>2839</v>
      </c>
      <c r="I297" s="850">
        <v>42.349998474121094</v>
      </c>
      <c r="J297" s="850">
        <v>60</v>
      </c>
      <c r="K297" s="851">
        <v>2541</v>
      </c>
    </row>
    <row r="298" spans="1:11" ht="14.45" customHeight="1" x14ac:dyDescent="0.2">
      <c r="A298" s="832" t="s">
        <v>572</v>
      </c>
      <c r="B298" s="833" t="s">
        <v>573</v>
      </c>
      <c r="C298" s="836" t="s">
        <v>591</v>
      </c>
      <c r="D298" s="864" t="s">
        <v>592</v>
      </c>
      <c r="E298" s="836" t="s">
        <v>2697</v>
      </c>
      <c r="F298" s="864" t="s">
        <v>2698</v>
      </c>
      <c r="G298" s="836" t="s">
        <v>2840</v>
      </c>
      <c r="H298" s="836" t="s">
        <v>2841</v>
      </c>
      <c r="I298" s="850">
        <v>42.349998474121094</v>
      </c>
      <c r="J298" s="850">
        <v>60</v>
      </c>
      <c r="K298" s="851">
        <v>2541</v>
      </c>
    </row>
    <row r="299" spans="1:11" ht="14.45" customHeight="1" x14ac:dyDescent="0.2">
      <c r="A299" s="832" t="s">
        <v>572</v>
      </c>
      <c r="B299" s="833" t="s">
        <v>573</v>
      </c>
      <c r="C299" s="836" t="s">
        <v>591</v>
      </c>
      <c r="D299" s="864" t="s">
        <v>592</v>
      </c>
      <c r="E299" s="836" t="s">
        <v>2697</v>
      </c>
      <c r="F299" s="864" t="s">
        <v>2698</v>
      </c>
      <c r="G299" s="836" t="s">
        <v>2842</v>
      </c>
      <c r="H299" s="836" t="s">
        <v>2843</v>
      </c>
      <c r="I299" s="850">
        <v>834.5</v>
      </c>
      <c r="J299" s="850">
        <v>2</v>
      </c>
      <c r="K299" s="851">
        <v>1669</v>
      </c>
    </row>
    <row r="300" spans="1:11" ht="14.45" customHeight="1" x14ac:dyDescent="0.2">
      <c r="A300" s="832" t="s">
        <v>572</v>
      </c>
      <c r="B300" s="833" t="s">
        <v>573</v>
      </c>
      <c r="C300" s="836" t="s">
        <v>591</v>
      </c>
      <c r="D300" s="864" t="s">
        <v>592</v>
      </c>
      <c r="E300" s="836" t="s">
        <v>2697</v>
      </c>
      <c r="F300" s="864" t="s">
        <v>2698</v>
      </c>
      <c r="G300" s="836" t="s">
        <v>2796</v>
      </c>
      <c r="H300" s="836" t="s">
        <v>2844</v>
      </c>
      <c r="I300" s="850">
        <v>1629.4766845703125</v>
      </c>
      <c r="J300" s="850">
        <v>14</v>
      </c>
      <c r="K300" s="851">
        <v>22693.150390625</v>
      </c>
    </row>
    <row r="301" spans="1:11" ht="14.45" customHeight="1" x14ac:dyDescent="0.2">
      <c r="A301" s="832" t="s">
        <v>572</v>
      </c>
      <c r="B301" s="833" t="s">
        <v>573</v>
      </c>
      <c r="C301" s="836" t="s">
        <v>591</v>
      </c>
      <c r="D301" s="864" t="s">
        <v>592</v>
      </c>
      <c r="E301" s="836" t="s">
        <v>2697</v>
      </c>
      <c r="F301" s="864" t="s">
        <v>2698</v>
      </c>
      <c r="G301" s="836" t="s">
        <v>2845</v>
      </c>
      <c r="H301" s="836" t="s">
        <v>2846</v>
      </c>
      <c r="I301" s="850">
        <v>363.47000122070313</v>
      </c>
      <c r="J301" s="850">
        <v>2</v>
      </c>
      <c r="K301" s="851">
        <v>726.92999267578125</v>
      </c>
    </row>
    <row r="302" spans="1:11" ht="14.45" customHeight="1" x14ac:dyDescent="0.2">
      <c r="A302" s="832" t="s">
        <v>572</v>
      </c>
      <c r="B302" s="833" t="s">
        <v>573</v>
      </c>
      <c r="C302" s="836" t="s">
        <v>591</v>
      </c>
      <c r="D302" s="864" t="s">
        <v>592</v>
      </c>
      <c r="E302" s="836" t="s">
        <v>2697</v>
      </c>
      <c r="F302" s="864" t="s">
        <v>2698</v>
      </c>
      <c r="G302" s="836" t="s">
        <v>2847</v>
      </c>
      <c r="H302" s="836" t="s">
        <v>2848</v>
      </c>
      <c r="I302" s="850">
        <v>633</v>
      </c>
      <c r="J302" s="850">
        <v>2</v>
      </c>
      <c r="K302" s="851">
        <v>1266</v>
      </c>
    </row>
    <row r="303" spans="1:11" ht="14.45" customHeight="1" x14ac:dyDescent="0.2">
      <c r="A303" s="832" t="s">
        <v>572</v>
      </c>
      <c r="B303" s="833" t="s">
        <v>573</v>
      </c>
      <c r="C303" s="836" t="s">
        <v>591</v>
      </c>
      <c r="D303" s="864" t="s">
        <v>592</v>
      </c>
      <c r="E303" s="836" t="s">
        <v>2697</v>
      </c>
      <c r="F303" s="864" t="s">
        <v>2698</v>
      </c>
      <c r="G303" s="836" t="s">
        <v>2849</v>
      </c>
      <c r="H303" s="836" t="s">
        <v>2850</v>
      </c>
      <c r="I303" s="850">
        <v>633</v>
      </c>
      <c r="J303" s="850">
        <v>2</v>
      </c>
      <c r="K303" s="851">
        <v>1266</v>
      </c>
    </row>
    <row r="304" spans="1:11" ht="14.45" customHeight="1" x14ac:dyDescent="0.2">
      <c r="A304" s="832" t="s">
        <v>572</v>
      </c>
      <c r="B304" s="833" t="s">
        <v>573</v>
      </c>
      <c r="C304" s="836" t="s">
        <v>591</v>
      </c>
      <c r="D304" s="864" t="s">
        <v>592</v>
      </c>
      <c r="E304" s="836" t="s">
        <v>2697</v>
      </c>
      <c r="F304" s="864" t="s">
        <v>2698</v>
      </c>
      <c r="G304" s="836" t="s">
        <v>2798</v>
      </c>
      <c r="H304" s="836" t="s">
        <v>2851</v>
      </c>
      <c r="I304" s="850">
        <v>320.00333658854169</v>
      </c>
      <c r="J304" s="850">
        <v>4</v>
      </c>
      <c r="K304" s="851">
        <v>1280.010009765625</v>
      </c>
    </row>
    <row r="305" spans="1:11" ht="14.45" customHeight="1" x14ac:dyDescent="0.2">
      <c r="A305" s="832" t="s">
        <v>572</v>
      </c>
      <c r="B305" s="833" t="s">
        <v>573</v>
      </c>
      <c r="C305" s="836" t="s">
        <v>591</v>
      </c>
      <c r="D305" s="864" t="s">
        <v>592</v>
      </c>
      <c r="E305" s="836" t="s">
        <v>2697</v>
      </c>
      <c r="F305" s="864" t="s">
        <v>2698</v>
      </c>
      <c r="G305" s="836" t="s">
        <v>2852</v>
      </c>
      <c r="H305" s="836" t="s">
        <v>2853</v>
      </c>
      <c r="I305" s="850">
        <v>996.010009765625</v>
      </c>
      <c r="J305" s="850">
        <v>2</v>
      </c>
      <c r="K305" s="851">
        <v>1992.010009765625</v>
      </c>
    </row>
    <row r="306" spans="1:11" ht="14.45" customHeight="1" x14ac:dyDescent="0.2">
      <c r="A306" s="832" t="s">
        <v>572</v>
      </c>
      <c r="B306" s="833" t="s">
        <v>573</v>
      </c>
      <c r="C306" s="836" t="s">
        <v>591</v>
      </c>
      <c r="D306" s="864" t="s">
        <v>592</v>
      </c>
      <c r="E306" s="836" t="s">
        <v>2697</v>
      </c>
      <c r="F306" s="864" t="s">
        <v>2698</v>
      </c>
      <c r="G306" s="836" t="s">
        <v>2802</v>
      </c>
      <c r="H306" s="836" t="s">
        <v>2854</v>
      </c>
      <c r="I306" s="850">
        <v>995.99666341145837</v>
      </c>
      <c r="J306" s="850">
        <v>5</v>
      </c>
      <c r="K306" s="851">
        <v>4979.97998046875</v>
      </c>
    </row>
    <row r="307" spans="1:11" ht="14.45" customHeight="1" x14ac:dyDescent="0.2">
      <c r="A307" s="832" t="s">
        <v>572</v>
      </c>
      <c r="B307" s="833" t="s">
        <v>573</v>
      </c>
      <c r="C307" s="836" t="s">
        <v>591</v>
      </c>
      <c r="D307" s="864" t="s">
        <v>592</v>
      </c>
      <c r="E307" s="836" t="s">
        <v>2697</v>
      </c>
      <c r="F307" s="864" t="s">
        <v>2698</v>
      </c>
      <c r="G307" s="836" t="s">
        <v>2804</v>
      </c>
      <c r="H307" s="836" t="s">
        <v>2855</v>
      </c>
      <c r="I307" s="850">
        <v>995.989990234375</v>
      </c>
      <c r="J307" s="850">
        <v>3</v>
      </c>
      <c r="K307" s="851">
        <v>2987.969970703125</v>
      </c>
    </row>
    <row r="308" spans="1:11" ht="14.45" customHeight="1" x14ac:dyDescent="0.2">
      <c r="A308" s="832" t="s">
        <v>572</v>
      </c>
      <c r="B308" s="833" t="s">
        <v>573</v>
      </c>
      <c r="C308" s="836" t="s">
        <v>591</v>
      </c>
      <c r="D308" s="864" t="s">
        <v>592</v>
      </c>
      <c r="E308" s="836" t="s">
        <v>2697</v>
      </c>
      <c r="F308" s="864" t="s">
        <v>2698</v>
      </c>
      <c r="G308" s="836" t="s">
        <v>2856</v>
      </c>
      <c r="H308" s="836" t="s">
        <v>2857</v>
      </c>
      <c r="I308" s="850">
        <v>1784</v>
      </c>
      <c r="J308" s="850">
        <v>3</v>
      </c>
      <c r="K308" s="851">
        <v>5351.989990234375</v>
      </c>
    </row>
    <row r="309" spans="1:11" ht="14.45" customHeight="1" x14ac:dyDescent="0.2">
      <c r="A309" s="832" t="s">
        <v>572</v>
      </c>
      <c r="B309" s="833" t="s">
        <v>573</v>
      </c>
      <c r="C309" s="836" t="s">
        <v>591</v>
      </c>
      <c r="D309" s="864" t="s">
        <v>592</v>
      </c>
      <c r="E309" s="836" t="s">
        <v>2697</v>
      </c>
      <c r="F309" s="864" t="s">
        <v>2698</v>
      </c>
      <c r="G309" s="836" t="s">
        <v>2858</v>
      </c>
      <c r="H309" s="836" t="s">
        <v>2859</v>
      </c>
      <c r="I309" s="850">
        <v>678.42999267578125</v>
      </c>
      <c r="J309" s="850">
        <v>1</v>
      </c>
      <c r="K309" s="851">
        <v>678.42999267578125</v>
      </c>
    </row>
    <row r="310" spans="1:11" ht="14.45" customHeight="1" x14ac:dyDescent="0.2">
      <c r="A310" s="832" t="s">
        <v>572</v>
      </c>
      <c r="B310" s="833" t="s">
        <v>573</v>
      </c>
      <c r="C310" s="836" t="s">
        <v>591</v>
      </c>
      <c r="D310" s="864" t="s">
        <v>592</v>
      </c>
      <c r="E310" s="836" t="s">
        <v>2697</v>
      </c>
      <c r="F310" s="864" t="s">
        <v>2698</v>
      </c>
      <c r="G310" s="836" t="s">
        <v>2860</v>
      </c>
      <c r="H310" s="836" t="s">
        <v>2861</v>
      </c>
      <c r="I310" s="850">
        <v>800.010009765625</v>
      </c>
      <c r="J310" s="850">
        <v>1</v>
      </c>
      <c r="K310" s="851">
        <v>800.010009765625</v>
      </c>
    </row>
    <row r="311" spans="1:11" ht="14.45" customHeight="1" x14ac:dyDescent="0.2">
      <c r="A311" s="832" t="s">
        <v>572</v>
      </c>
      <c r="B311" s="833" t="s">
        <v>573</v>
      </c>
      <c r="C311" s="836" t="s">
        <v>591</v>
      </c>
      <c r="D311" s="864" t="s">
        <v>592</v>
      </c>
      <c r="E311" s="836" t="s">
        <v>2697</v>
      </c>
      <c r="F311" s="864" t="s">
        <v>2698</v>
      </c>
      <c r="G311" s="836" t="s">
        <v>2862</v>
      </c>
      <c r="H311" s="836" t="s">
        <v>2863</v>
      </c>
      <c r="I311" s="850">
        <v>1784</v>
      </c>
      <c r="J311" s="850">
        <v>8</v>
      </c>
      <c r="K311" s="851">
        <v>14272.009765625</v>
      </c>
    </row>
    <row r="312" spans="1:11" ht="14.45" customHeight="1" x14ac:dyDescent="0.2">
      <c r="A312" s="832" t="s">
        <v>572</v>
      </c>
      <c r="B312" s="833" t="s">
        <v>573</v>
      </c>
      <c r="C312" s="836" t="s">
        <v>591</v>
      </c>
      <c r="D312" s="864" t="s">
        <v>592</v>
      </c>
      <c r="E312" s="836" t="s">
        <v>2697</v>
      </c>
      <c r="F312" s="864" t="s">
        <v>2698</v>
      </c>
      <c r="G312" s="836" t="s">
        <v>2864</v>
      </c>
      <c r="H312" s="836" t="s">
        <v>2865</v>
      </c>
      <c r="I312" s="850">
        <v>1784</v>
      </c>
      <c r="J312" s="850">
        <v>1</v>
      </c>
      <c r="K312" s="851">
        <v>1784</v>
      </c>
    </row>
    <row r="313" spans="1:11" ht="14.45" customHeight="1" x14ac:dyDescent="0.2">
      <c r="A313" s="832" t="s">
        <v>572</v>
      </c>
      <c r="B313" s="833" t="s">
        <v>573</v>
      </c>
      <c r="C313" s="836" t="s">
        <v>591</v>
      </c>
      <c r="D313" s="864" t="s">
        <v>592</v>
      </c>
      <c r="E313" s="836" t="s">
        <v>2697</v>
      </c>
      <c r="F313" s="864" t="s">
        <v>2698</v>
      </c>
      <c r="G313" s="836" t="s">
        <v>2866</v>
      </c>
      <c r="H313" s="836" t="s">
        <v>2867</v>
      </c>
      <c r="I313" s="850">
        <v>1784</v>
      </c>
      <c r="J313" s="850">
        <v>2</v>
      </c>
      <c r="K313" s="851">
        <v>3568</v>
      </c>
    </row>
    <row r="314" spans="1:11" ht="14.45" customHeight="1" x14ac:dyDescent="0.2">
      <c r="A314" s="832" t="s">
        <v>572</v>
      </c>
      <c r="B314" s="833" t="s">
        <v>573</v>
      </c>
      <c r="C314" s="836" t="s">
        <v>591</v>
      </c>
      <c r="D314" s="864" t="s">
        <v>592</v>
      </c>
      <c r="E314" s="836" t="s">
        <v>2697</v>
      </c>
      <c r="F314" s="864" t="s">
        <v>2698</v>
      </c>
      <c r="G314" s="836" t="s">
        <v>2868</v>
      </c>
      <c r="H314" s="836" t="s">
        <v>2869</v>
      </c>
      <c r="I314" s="850">
        <v>1784</v>
      </c>
      <c r="J314" s="850">
        <v>1</v>
      </c>
      <c r="K314" s="851">
        <v>1784</v>
      </c>
    </row>
    <row r="315" spans="1:11" ht="14.45" customHeight="1" x14ac:dyDescent="0.2">
      <c r="A315" s="832" t="s">
        <v>572</v>
      </c>
      <c r="B315" s="833" t="s">
        <v>573</v>
      </c>
      <c r="C315" s="836" t="s">
        <v>591</v>
      </c>
      <c r="D315" s="864" t="s">
        <v>592</v>
      </c>
      <c r="E315" s="836" t="s">
        <v>2697</v>
      </c>
      <c r="F315" s="864" t="s">
        <v>2698</v>
      </c>
      <c r="G315" s="836" t="s">
        <v>2870</v>
      </c>
      <c r="H315" s="836" t="s">
        <v>2871</v>
      </c>
      <c r="I315" s="850">
        <v>1784</v>
      </c>
      <c r="J315" s="850">
        <v>1</v>
      </c>
      <c r="K315" s="851">
        <v>1784</v>
      </c>
    </row>
    <row r="316" spans="1:11" ht="14.45" customHeight="1" x14ac:dyDescent="0.2">
      <c r="A316" s="832" t="s">
        <v>572</v>
      </c>
      <c r="B316" s="833" t="s">
        <v>573</v>
      </c>
      <c r="C316" s="836" t="s">
        <v>591</v>
      </c>
      <c r="D316" s="864" t="s">
        <v>592</v>
      </c>
      <c r="E316" s="836" t="s">
        <v>2697</v>
      </c>
      <c r="F316" s="864" t="s">
        <v>2698</v>
      </c>
      <c r="G316" s="836" t="s">
        <v>2872</v>
      </c>
      <c r="H316" s="836" t="s">
        <v>2873</v>
      </c>
      <c r="I316" s="850">
        <v>1784</v>
      </c>
      <c r="J316" s="850">
        <v>2</v>
      </c>
      <c r="K316" s="851">
        <v>3568</v>
      </c>
    </row>
    <row r="317" spans="1:11" ht="14.45" customHeight="1" x14ac:dyDescent="0.2">
      <c r="A317" s="832" t="s">
        <v>572</v>
      </c>
      <c r="B317" s="833" t="s">
        <v>573</v>
      </c>
      <c r="C317" s="836" t="s">
        <v>591</v>
      </c>
      <c r="D317" s="864" t="s">
        <v>592</v>
      </c>
      <c r="E317" s="836" t="s">
        <v>2697</v>
      </c>
      <c r="F317" s="864" t="s">
        <v>2698</v>
      </c>
      <c r="G317" s="836" t="s">
        <v>2874</v>
      </c>
      <c r="H317" s="836" t="s">
        <v>2875</v>
      </c>
      <c r="I317" s="850">
        <v>1784</v>
      </c>
      <c r="J317" s="850">
        <v>1</v>
      </c>
      <c r="K317" s="851">
        <v>1784</v>
      </c>
    </row>
    <row r="318" spans="1:11" ht="14.45" customHeight="1" x14ac:dyDescent="0.2">
      <c r="A318" s="832" t="s">
        <v>572</v>
      </c>
      <c r="B318" s="833" t="s">
        <v>573</v>
      </c>
      <c r="C318" s="836" t="s">
        <v>591</v>
      </c>
      <c r="D318" s="864" t="s">
        <v>592</v>
      </c>
      <c r="E318" s="836" t="s">
        <v>2697</v>
      </c>
      <c r="F318" s="864" t="s">
        <v>2698</v>
      </c>
      <c r="G318" s="836" t="s">
        <v>2876</v>
      </c>
      <c r="H318" s="836" t="s">
        <v>2877</v>
      </c>
      <c r="I318" s="850">
        <v>1784</v>
      </c>
      <c r="J318" s="850">
        <v>1</v>
      </c>
      <c r="K318" s="851">
        <v>1784</v>
      </c>
    </row>
    <row r="319" spans="1:11" ht="14.45" customHeight="1" x14ac:dyDescent="0.2">
      <c r="A319" s="832" t="s">
        <v>572</v>
      </c>
      <c r="B319" s="833" t="s">
        <v>573</v>
      </c>
      <c r="C319" s="836" t="s">
        <v>591</v>
      </c>
      <c r="D319" s="864" t="s">
        <v>592</v>
      </c>
      <c r="E319" s="836" t="s">
        <v>2697</v>
      </c>
      <c r="F319" s="864" t="s">
        <v>2698</v>
      </c>
      <c r="G319" s="836" t="s">
        <v>2878</v>
      </c>
      <c r="H319" s="836" t="s">
        <v>2879</v>
      </c>
      <c r="I319" s="850">
        <v>603.4000244140625</v>
      </c>
      <c r="J319" s="850">
        <v>2</v>
      </c>
      <c r="K319" s="851">
        <v>1206.7900390625</v>
      </c>
    </row>
    <row r="320" spans="1:11" ht="14.45" customHeight="1" x14ac:dyDescent="0.2">
      <c r="A320" s="832" t="s">
        <v>572</v>
      </c>
      <c r="B320" s="833" t="s">
        <v>573</v>
      </c>
      <c r="C320" s="836" t="s">
        <v>591</v>
      </c>
      <c r="D320" s="864" t="s">
        <v>592</v>
      </c>
      <c r="E320" s="836" t="s">
        <v>2697</v>
      </c>
      <c r="F320" s="864" t="s">
        <v>2698</v>
      </c>
      <c r="G320" s="836" t="s">
        <v>2880</v>
      </c>
      <c r="H320" s="836" t="s">
        <v>2881</v>
      </c>
      <c r="I320" s="850">
        <v>678.42999267578125</v>
      </c>
      <c r="J320" s="850">
        <v>1</v>
      </c>
      <c r="K320" s="851">
        <v>678.42999267578125</v>
      </c>
    </row>
    <row r="321" spans="1:11" ht="14.45" customHeight="1" x14ac:dyDescent="0.2">
      <c r="A321" s="832" t="s">
        <v>572</v>
      </c>
      <c r="B321" s="833" t="s">
        <v>573</v>
      </c>
      <c r="C321" s="836" t="s">
        <v>591</v>
      </c>
      <c r="D321" s="864" t="s">
        <v>592</v>
      </c>
      <c r="E321" s="836" t="s">
        <v>2697</v>
      </c>
      <c r="F321" s="864" t="s">
        <v>2698</v>
      </c>
      <c r="G321" s="836" t="s">
        <v>2882</v>
      </c>
      <c r="H321" s="836" t="s">
        <v>2883</v>
      </c>
      <c r="I321" s="850">
        <v>608.78997802734375</v>
      </c>
      <c r="J321" s="850">
        <v>1</v>
      </c>
      <c r="K321" s="851">
        <v>608.78997802734375</v>
      </c>
    </row>
    <row r="322" spans="1:11" ht="14.45" customHeight="1" x14ac:dyDescent="0.2">
      <c r="A322" s="832" t="s">
        <v>572</v>
      </c>
      <c r="B322" s="833" t="s">
        <v>573</v>
      </c>
      <c r="C322" s="836" t="s">
        <v>591</v>
      </c>
      <c r="D322" s="864" t="s">
        <v>592</v>
      </c>
      <c r="E322" s="836" t="s">
        <v>2697</v>
      </c>
      <c r="F322" s="864" t="s">
        <v>2698</v>
      </c>
      <c r="G322" s="836" t="s">
        <v>2884</v>
      </c>
      <c r="H322" s="836" t="s">
        <v>2885</v>
      </c>
      <c r="I322" s="850">
        <v>1784</v>
      </c>
      <c r="J322" s="850">
        <v>3</v>
      </c>
      <c r="K322" s="851">
        <v>5352</v>
      </c>
    </row>
    <row r="323" spans="1:11" ht="14.45" customHeight="1" x14ac:dyDescent="0.2">
      <c r="A323" s="832" t="s">
        <v>572</v>
      </c>
      <c r="B323" s="833" t="s">
        <v>573</v>
      </c>
      <c r="C323" s="836" t="s">
        <v>591</v>
      </c>
      <c r="D323" s="864" t="s">
        <v>592</v>
      </c>
      <c r="E323" s="836" t="s">
        <v>2697</v>
      </c>
      <c r="F323" s="864" t="s">
        <v>2698</v>
      </c>
      <c r="G323" s="836" t="s">
        <v>2886</v>
      </c>
      <c r="H323" s="836" t="s">
        <v>2887</v>
      </c>
      <c r="I323" s="850">
        <v>800</v>
      </c>
      <c r="J323" s="850">
        <v>1</v>
      </c>
      <c r="K323" s="851">
        <v>800</v>
      </c>
    </row>
    <row r="324" spans="1:11" ht="14.45" customHeight="1" x14ac:dyDescent="0.2">
      <c r="A324" s="832" t="s">
        <v>572</v>
      </c>
      <c r="B324" s="833" t="s">
        <v>573</v>
      </c>
      <c r="C324" s="836" t="s">
        <v>591</v>
      </c>
      <c r="D324" s="864" t="s">
        <v>592</v>
      </c>
      <c r="E324" s="836" t="s">
        <v>2697</v>
      </c>
      <c r="F324" s="864" t="s">
        <v>2698</v>
      </c>
      <c r="G324" s="836" t="s">
        <v>2888</v>
      </c>
      <c r="H324" s="836" t="s">
        <v>2889</v>
      </c>
      <c r="I324" s="850">
        <v>800</v>
      </c>
      <c r="J324" s="850">
        <v>3</v>
      </c>
      <c r="K324" s="851">
        <v>2400</v>
      </c>
    </row>
    <row r="325" spans="1:11" ht="14.45" customHeight="1" x14ac:dyDescent="0.2">
      <c r="A325" s="832" t="s">
        <v>572</v>
      </c>
      <c r="B325" s="833" t="s">
        <v>573</v>
      </c>
      <c r="C325" s="836" t="s">
        <v>591</v>
      </c>
      <c r="D325" s="864" t="s">
        <v>592</v>
      </c>
      <c r="E325" s="836" t="s">
        <v>2697</v>
      </c>
      <c r="F325" s="864" t="s">
        <v>2698</v>
      </c>
      <c r="G325" s="836" t="s">
        <v>2890</v>
      </c>
      <c r="H325" s="836" t="s">
        <v>2891</v>
      </c>
      <c r="I325" s="850">
        <v>1784.010009765625</v>
      </c>
      <c r="J325" s="850">
        <v>1</v>
      </c>
      <c r="K325" s="851">
        <v>1784.010009765625</v>
      </c>
    </row>
    <row r="326" spans="1:11" ht="14.45" customHeight="1" x14ac:dyDescent="0.2">
      <c r="A326" s="832" t="s">
        <v>572</v>
      </c>
      <c r="B326" s="833" t="s">
        <v>573</v>
      </c>
      <c r="C326" s="836" t="s">
        <v>591</v>
      </c>
      <c r="D326" s="864" t="s">
        <v>592</v>
      </c>
      <c r="E326" s="836" t="s">
        <v>2697</v>
      </c>
      <c r="F326" s="864" t="s">
        <v>2698</v>
      </c>
      <c r="G326" s="836" t="s">
        <v>2864</v>
      </c>
      <c r="H326" s="836" t="s">
        <v>2892</v>
      </c>
      <c r="I326" s="850">
        <v>1784</v>
      </c>
      <c r="J326" s="850">
        <v>1</v>
      </c>
      <c r="K326" s="851">
        <v>1784</v>
      </c>
    </row>
    <row r="327" spans="1:11" ht="14.45" customHeight="1" x14ac:dyDescent="0.2">
      <c r="A327" s="832" t="s">
        <v>572</v>
      </c>
      <c r="B327" s="833" t="s">
        <v>573</v>
      </c>
      <c r="C327" s="836" t="s">
        <v>591</v>
      </c>
      <c r="D327" s="864" t="s">
        <v>592</v>
      </c>
      <c r="E327" s="836" t="s">
        <v>2697</v>
      </c>
      <c r="F327" s="864" t="s">
        <v>2698</v>
      </c>
      <c r="G327" s="836" t="s">
        <v>2866</v>
      </c>
      <c r="H327" s="836" t="s">
        <v>2893</v>
      </c>
      <c r="I327" s="850">
        <v>1784</v>
      </c>
      <c r="J327" s="850">
        <v>2</v>
      </c>
      <c r="K327" s="851">
        <v>3568</v>
      </c>
    </row>
    <row r="328" spans="1:11" ht="14.45" customHeight="1" x14ac:dyDescent="0.2">
      <c r="A328" s="832" t="s">
        <v>572</v>
      </c>
      <c r="B328" s="833" t="s">
        <v>573</v>
      </c>
      <c r="C328" s="836" t="s">
        <v>591</v>
      </c>
      <c r="D328" s="864" t="s">
        <v>592</v>
      </c>
      <c r="E328" s="836" t="s">
        <v>2697</v>
      </c>
      <c r="F328" s="864" t="s">
        <v>2698</v>
      </c>
      <c r="G328" s="836" t="s">
        <v>2872</v>
      </c>
      <c r="H328" s="836" t="s">
        <v>2894</v>
      </c>
      <c r="I328" s="850">
        <v>1784</v>
      </c>
      <c r="J328" s="850">
        <v>6</v>
      </c>
      <c r="K328" s="851">
        <v>10703.980224609375</v>
      </c>
    </row>
    <row r="329" spans="1:11" ht="14.45" customHeight="1" x14ac:dyDescent="0.2">
      <c r="A329" s="832" t="s">
        <v>572</v>
      </c>
      <c r="B329" s="833" t="s">
        <v>573</v>
      </c>
      <c r="C329" s="836" t="s">
        <v>591</v>
      </c>
      <c r="D329" s="864" t="s">
        <v>592</v>
      </c>
      <c r="E329" s="836" t="s">
        <v>2697</v>
      </c>
      <c r="F329" s="864" t="s">
        <v>2698</v>
      </c>
      <c r="G329" s="836" t="s">
        <v>2874</v>
      </c>
      <c r="H329" s="836" t="s">
        <v>2895</v>
      </c>
      <c r="I329" s="850">
        <v>1784</v>
      </c>
      <c r="J329" s="850">
        <v>2</v>
      </c>
      <c r="K329" s="851">
        <v>3568</v>
      </c>
    </row>
    <row r="330" spans="1:11" ht="14.45" customHeight="1" x14ac:dyDescent="0.2">
      <c r="A330" s="832" t="s">
        <v>572</v>
      </c>
      <c r="B330" s="833" t="s">
        <v>573</v>
      </c>
      <c r="C330" s="836" t="s">
        <v>591</v>
      </c>
      <c r="D330" s="864" t="s">
        <v>592</v>
      </c>
      <c r="E330" s="836" t="s">
        <v>2697</v>
      </c>
      <c r="F330" s="864" t="s">
        <v>2698</v>
      </c>
      <c r="G330" s="836" t="s">
        <v>2878</v>
      </c>
      <c r="H330" s="836" t="s">
        <v>2896</v>
      </c>
      <c r="I330" s="850">
        <v>603.42001342773438</v>
      </c>
      <c r="J330" s="850">
        <v>3</v>
      </c>
      <c r="K330" s="851">
        <v>1809.8900146484375</v>
      </c>
    </row>
    <row r="331" spans="1:11" ht="14.45" customHeight="1" x14ac:dyDescent="0.2">
      <c r="A331" s="832" t="s">
        <v>572</v>
      </c>
      <c r="B331" s="833" t="s">
        <v>573</v>
      </c>
      <c r="C331" s="836" t="s">
        <v>591</v>
      </c>
      <c r="D331" s="864" t="s">
        <v>592</v>
      </c>
      <c r="E331" s="836" t="s">
        <v>2697</v>
      </c>
      <c r="F331" s="864" t="s">
        <v>2698</v>
      </c>
      <c r="G331" s="836" t="s">
        <v>2897</v>
      </c>
      <c r="H331" s="836" t="s">
        <v>2898</v>
      </c>
      <c r="I331" s="850">
        <v>635.53997802734375</v>
      </c>
      <c r="J331" s="850">
        <v>1</v>
      </c>
      <c r="K331" s="851">
        <v>635.53997802734375</v>
      </c>
    </row>
    <row r="332" spans="1:11" ht="14.45" customHeight="1" x14ac:dyDescent="0.2">
      <c r="A332" s="832" t="s">
        <v>572</v>
      </c>
      <c r="B332" s="833" t="s">
        <v>573</v>
      </c>
      <c r="C332" s="836" t="s">
        <v>591</v>
      </c>
      <c r="D332" s="864" t="s">
        <v>592</v>
      </c>
      <c r="E332" s="836" t="s">
        <v>2697</v>
      </c>
      <c r="F332" s="864" t="s">
        <v>2698</v>
      </c>
      <c r="G332" s="836" t="s">
        <v>2880</v>
      </c>
      <c r="H332" s="836" t="s">
        <v>2899</v>
      </c>
      <c r="I332" s="850">
        <v>602.364990234375</v>
      </c>
      <c r="J332" s="850">
        <v>3</v>
      </c>
      <c r="K332" s="851">
        <v>1806.3899536132813</v>
      </c>
    </row>
    <row r="333" spans="1:11" ht="14.45" customHeight="1" x14ac:dyDescent="0.2">
      <c r="A333" s="832" t="s">
        <v>572</v>
      </c>
      <c r="B333" s="833" t="s">
        <v>573</v>
      </c>
      <c r="C333" s="836" t="s">
        <v>591</v>
      </c>
      <c r="D333" s="864" t="s">
        <v>592</v>
      </c>
      <c r="E333" s="836" t="s">
        <v>2697</v>
      </c>
      <c r="F333" s="864" t="s">
        <v>2698</v>
      </c>
      <c r="G333" s="836" t="s">
        <v>2882</v>
      </c>
      <c r="H333" s="836" t="s">
        <v>2900</v>
      </c>
      <c r="I333" s="850">
        <v>643.6099853515625</v>
      </c>
      <c r="J333" s="850">
        <v>2</v>
      </c>
      <c r="K333" s="851">
        <v>1287.219970703125</v>
      </c>
    </row>
    <row r="334" spans="1:11" ht="14.45" customHeight="1" x14ac:dyDescent="0.2">
      <c r="A334" s="832" t="s">
        <v>572</v>
      </c>
      <c r="B334" s="833" t="s">
        <v>573</v>
      </c>
      <c r="C334" s="836" t="s">
        <v>591</v>
      </c>
      <c r="D334" s="864" t="s">
        <v>592</v>
      </c>
      <c r="E334" s="836" t="s">
        <v>2697</v>
      </c>
      <c r="F334" s="864" t="s">
        <v>2698</v>
      </c>
      <c r="G334" s="836" t="s">
        <v>2901</v>
      </c>
      <c r="H334" s="836" t="s">
        <v>2902</v>
      </c>
      <c r="I334" s="850">
        <v>131.88999938964844</v>
      </c>
      <c r="J334" s="850">
        <v>40</v>
      </c>
      <c r="K334" s="851">
        <v>5275.60009765625</v>
      </c>
    </row>
    <row r="335" spans="1:11" ht="14.45" customHeight="1" x14ac:dyDescent="0.2">
      <c r="A335" s="832" t="s">
        <v>572</v>
      </c>
      <c r="B335" s="833" t="s">
        <v>573</v>
      </c>
      <c r="C335" s="836" t="s">
        <v>591</v>
      </c>
      <c r="D335" s="864" t="s">
        <v>592</v>
      </c>
      <c r="E335" s="836" t="s">
        <v>2697</v>
      </c>
      <c r="F335" s="864" t="s">
        <v>2698</v>
      </c>
      <c r="G335" s="836" t="s">
        <v>2903</v>
      </c>
      <c r="H335" s="836" t="s">
        <v>2904</v>
      </c>
      <c r="I335" s="850">
        <v>87.930000305175781</v>
      </c>
      <c r="J335" s="850">
        <v>30</v>
      </c>
      <c r="K335" s="851">
        <v>2637.800048828125</v>
      </c>
    </row>
    <row r="336" spans="1:11" ht="14.45" customHeight="1" x14ac:dyDescent="0.2">
      <c r="A336" s="832" t="s">
        <v>572</v>
      </c>
      <c r="B336" s="833" t="s">
        <v>573</v>
      </c>
      <c r="C336" s="836" t="s">
        <v>591</v>
      </c>
      <c r="D336" s="864" t="s">
        <v>592</v>
      </c>
      <c r="E336" s="836" t="s">
        <v>2697</v>
      </c>
      <c r="F336" s="864" t="s">
        <v>2698</v>
      </c>
      <c r="G336" s="836" t="s">
        <v>2905</v>
      </c>
      <c r="H336" s="836" t="s">
        <v>2906</v>
      </c>
      <c r="I336" s="850">
        <v>104.05999755859375</v>
      </c>
      <c r="J336" s="850">
        <v>30</v>
      </c>
      <c r="K336" s="851">
        <v>3121.8001098632813</v>
      </c>
    </row>
    <row r="337" spans="1:11" ht="14.45" customHeight="1" x14ac:dyDescent="0.2">
      <c r="A337" s="832" t="s">
        <v>572</v>
      </c>
      <c r="B337" s="833" t="s">
        <v>573</v>
      </c>
      <c r="C337" s="836" t="s">
        <v>591</v>
      </c>
      <c r="D337" s="864" t="s">
        <v>592</v>
      </c>
      <c r="E337" s="836" t="s">
        <v>2697</v>
      </c>
      <c r="F337" s="864" t="s">
        <v>2698</v>
      </c>
      <c r="G337" s="836" t="s">
        <v>2907</v>
      </c>
      <c r="H337" s="836" t="s">
        <v>2908</v>
      </c>
      <c r="I337" s="850">
        <v>108.90000152587891</v>
      </c>
      <c r="J337" s="850">
        <v>30</v>
      </c>
      <c r="K337" s="851">
        <v>3267</v>
      </c>
    </row>
    <row r="338" spans="1:11" ht="14.45" customHeight="1" x14ac:dyDescent="0.2">
      <c r="A338" s="832" t="s">
        <v>572</v>
      </c>
      <c r="B338" s="833" t="s">
        <v>573</v>
      </c>
      <c r="C338" s="836" t="s">
        <v>591</v>
      </c>
      <c r="D338" s="864" t="s">
        <v>592</v>
      </c>
      <c r="E338" s="836" t="s">
        <v>2697</v>
      </c>
      <c r="F338" s="864" t="s">
        <v>2698</v>
      </c>
      <c r="G338" s="836" t="s">
        <v>2909</v>
      </c>
      <c r="H338" s="836" t="s">
        <v>2910</v>
      </c>
      <c r="I338" s="850">
        <v>294.010009765625</v>
      </c>
      <c r="J338" s="850">
        <v>1</v>
      </c>
      <c r="K338" s="851">
        <v>294.010009765625</v>
      </c>
    </row>
    <row r="339" spans="1:11" ht="14.45" customHeight="1" x14ac:dyDescent="0.2">
      <c r="A339" s="832" t="s">
        <v>572</v>
      </c>
      <c r="B339" s="833" t="s">
        <v>573</v>
      </c>
      <c r="C339" s="836" t="s">
        <v>591</v>
      </c>
      <c r="D339" s="864" t="s">
        <v>592</v>
      </c>
      <c r="E339" s="836" t="s">
        <v>2697</v>
      </c>
      <c r="F339" s="864" t="s">
        <v>2698</v>
      </c>
      <c r="G339" s="836" t="s">
        <v>2911</v>
      </c>
      <c r="H339" s="836" t="s">
        <v>2912</v>
      </c>
      <c r="I339" s="850">
        <v>1432.989990234375</v>
      </c>
      <c r="J339" s="850">
        <v>1</v>
      </c>
      <c r="K339" s="851">
        <v>1432.989990234375</v>
      </c>
    </row>
    <row r="340" spans="1:11" ht="14.45" customHeight="1" x14ac:dyDescent="0.2">
      <c r="A340" s="832" t="s">
        <v>572</v>
      </c>
      <c r="B340" s="833" t="s">
        <v>573</v>
      </c>
      <c r="C340" s="836" t="s">
        <v>594</v>
      </c>
      <c r="D340" s="864" t="s">
        <v>595</v>
      </c>
      <c r="E340" s="836" t="s">
        <v>2362</v>
      </c>
      <c r="F340" s="864" t="s">
        <v>2363</v>
      </c>
      <c r="G340" s="836" t="s">
        <v>2913</v>
      </c>
      <c r="H340" s="836" t="s">
        <v>2914</v>
      </c>
      <c r="I340" s="850">
        <v>7.9200000762939453</v>
      </c>
      <c r="J340" s="850">
        <v>1700</v>
      </c>
      <c r="K340" s="851">
        <v>13469.949951171875</v>
      </c>
    </row>
    <row r="341" spans="1:11" ht="14.45" customHeight="1" x14ac:dyDescent="0.2">
      <c r="A341" s="832" t="s">
        <v>572</v>
      </c>
      <c r="B341" s="833" t="s">
        <v>573</v>
      </c>
      <c r="C341" s="836" t="s">
        <v>594</v>
      </c>
      <c r="D341" s="864" t="s">
        <v>595</v>
      </c>
      <c r="E341" s="836" t="s">
        <v>2362</v>
      </c>
      <c r="F341" s="864" t="s">
        <v>2363</v>
      </c>
      <c r="G341" s="836" t="s">
        <v>2913</v>
      </c>
      <c r="H341" s="836" t="s">
        <v>2915</v>
      </c>
      <c r="I341" s="850">
        <v>5.4933333396911621</v>
      </c>
      <c r="J341" s="850">
        <v>800</v>
      </c>
      <c r="K341" s="851">
        <v>4384.6500244140625</v>
      </c>
    </row>
    <row r="342" spans="1:11" ht="14.45" customHeight="1" x14ac:dyDescent="0.2">
      <c r="A342" s="832" t="s">
        <v>572</v>
      </c>
      <c r="B342" s="833" t="s">
        <v>573</v>
      </c>
      <c r="C342" s="836" t="s">
        <v>594</v>
      </c>
      <c r="D342" s="864" t="s">
        <v>595</v>
      </c>
      <c r="E342" s="836" t="s">
        <v>2362</v>
      </c>
      <c r="F342" s="864" t="s">
        <v>2363</v>
      </c>
      <c r="G342" s="836" t="s">
        <v>2366</v>
      </c>
      <c r="H342" s="836" t="s">
        <v>2367</v>
      </c>
      <c r="I342" s="850">
        <v>0.625</v>
      </c>
      <c r="J342" s="850">
        <v>3000</v>
      </c>
      <c r="K342" s="851">
        <v>1865</v>
      </c>
    </row>
    <row r="343" spans="1:11" ht="14.45" customHeight="1" x14ac:dyDescent="0.2">
      <c r="A343" s="832" t="s">
        <v>572</v>
      </c>
      <c r="B343" s="833" t="s">
        <v>573</v>
      </c>
      <c r="C343" s="836" t="s">
        <v>594</v>
      </c>
      <c r="D343" s="864" t="s">
        <v>595</v>
      </c>
      <c r="E343" s="836" t="s">
        <v>2362</v>
      </c>
      <c r="F343" s="864" t="s">
        <v>2363</v>
      </c>
      <c r="G343" s="836" t="s">
        <v>2366</v>
      </c>
      <c r="H343" s="836" t="s">
        <v>2368</v>
      </c>
      <c r="I343" s="850">
        <v>0.625</v>
      </c>
      <c r="J343" s="850">
        <v>2000</v>
      </c>
      <c r="K343" s="851">
        <v>1250</v>
      </c>
    </row>
    <row r="344" spans="1:11" ht="14.45" customHeight="1" x14ac:dyDescent="0.2">
      <c r="A344" s="832" t="s">
        <v>572</v>
      </c>
      <c r="B344" s="833" t="s">
        <v>573</v>
      </c>
      <c r="C344" s="836" t="s">
        <v>594</v>
      </c>
      <c r="D344" s="864" t="s">
        <v>595</v>
      </c>
      <c r="E344" s="836" t="s">
        <v>2362</v>
      </c>
      <c r="F344" s="864" t="s">
        <v>2363</v>
      </c>
      <c r="G344" s="836" t="s">
        <v>2369</v>
      </c>
      <c r="H344" s="836" t="s">
        <v>2370</v>
      </c>
      <c r="I344" s="850">
        <v>0.25166666507720947</v>
      </c>
      <c r="J344" s="850">
        <v>50000</v>
      </c>
      <c r="K344" s="851">
        <v>12657.5</v>
      </c>
    </row>
    <row r="345" spans="1:11" ht="14.45" customHeight="1" x14ac:dyDescent="0.2">
      <c r="A345" s="832" t="s">
        <v>572</v>
      </c>
      <c r="B345" s="833" t="s">
        <v>573</v>
      </c>
      <c r="C345" s="836" t="s">
        <v>594</v>
      </c>
      <c r="D345" s="864" t="s">
        <v>595</v>
      </c>
      <c r="E345" s="836" t="s">
        <v>2362</v>
      </c>
      <c r="F345" s="864" t="s">
        <v>2363</v>
      </c>
      <c r="G345" s="836" t="s">
        <v>2369</v>
      </c>
      <c r="H345" s="836" t="s">
        <v>2601</v>
      </c>
      <c r="I345" s="850">
        <v>0.25399999618530272</v>
      </c>
      <c r="J345" s="850">
        <v>22500</v>
      </c>
      <c r="K345" s="851">
        <v>5710</v>
      </c>
    </row>
    <row r="346" spans="1:11" ht="14.45" customHeight="1" x14ac:dyDescent="0.2">
      <c r="A346" s="832" t="s">
        <v>572</v>
      </c>
      <c r="B346" s="833" t="s">
        <v>573</v>
      </c>
      <c r="C346" s="836" t="s">
        <v>594</v>
      </c>
      <c r="D346" s="864" t="s">
        <v>595</v>
      </c>
      <c r="E346" s="836" t="s">
        <v>2362</v>
      </c>
      <c r="F346" s="864" t="s">
        <v>2363</v>
      </c>
      <c r="G346" s="836" t="s">
        <v>2371</v>
      </c>
      <c r="H346" s="836" t="s">
        <v>2372</v>
      </c>
      <c r="I346" s="850">
        <v>157.30000305175781</v>
      </c>
      <c r="J346" s="850">
        <v>2</v>
      </c>
      <c r="K346" s="851">
        <v>314.60000610351563</v>
      </c>
    </row>
    <row r="347" spans="1:11" ht="14.45" customHeight="1" x14ac:dyDescent="0.2">
      <c r="A347" s="832" t="s">
        <v>572</v>
      </c>
      <c r="B347" s="833" t="s">
        <v>573</v>
      </c>
      <c r="C347" s="836" t="s">
        <v>594</v>
      </c>
      <c r="D347" s="864" t="s">
        <v>595</v>
      </c>
      <c r="E347" s="836" t="s">
        <v>2362</v>
      </c>
      <c r="F347" s="864" t="s">
        <v>2363</v>
      </c>
      <c r="G347" s="836" t="s">
        <v>2602</v>
      </c>
      <c r="H347" s="836" t="s">
        <v>2603</v>
      </c>
      <c r="I347" s="850">
        <v>111.55000305175781</v>
      </c>
      <c r="J347" s="850">
        <v>2</v>
      </c>
      <c r="K347" s="851">
        <v>223.10000610351563</v>
      </c>
    </row>
    <row r="348" spans="1:11" ht="14.45" customHeight="1" x14ac:dyDescent="0.2">
      <c r="A348" s="832" t="s">
        <v>572</v>
      </c>
      <c r="B348" s="833" t="s">
        <v>573</v>
      </c>
      <c r="C348" s="836" t="s">
        <v>594</v>
      </c>
      <c r="D348" s="864" t="s">
        <v>595</v>
      </c>
      <c r="E348" s="836" t="s">
        <v>2362</v>
      </c>
      <c r="F348" s="864" t="s">
        <v>2363</v>
      </c>
      <c r="G348" s="836" t="s">
        <v>2379</v>
      </c>
      <c r="H348" s="836" t="s">
        <v>2916</v>
      </c>
      <c r="I348" s="850">
        <v>18.399999618530273</v>
      </c>
      <c r="J348" s="850">
        <v>4750</v>
      </c>
      <c r="K348" s="851">
        <v>87400</v>
      </c>
    </row>
    <row r="349" spans="1:11" ht="14.45" customHeight="1" x14ac:dyDescent="0.2">
      <c r="A349" s="832" t="s">
        <v>572</v>
      </c>
      <c r="B349" s="833" t="s">
        <v>573</v>
      </c>
      <c r="C349" s="836" t="s">
        <v>594</v>
      </c>
      <c r="D349" s="864" t="s">
        <v>595</v>
      </c>
      <c r="E349" s="836" t="s">
        <v>2362</v>
      </c>
      <c r="F349" s="864" t="s">
        <v>2363</v>
      </c>
      <c r="G349" s="836" t="s">
        <v>2604</v>
      </c>
      <c r="H349" s="836" t="s">
        <v>2605</v>
      </c>
      <c r="I349" s="850">
        <v>98.419998168945313</v>
      </c>
      <c r="J349" s="850">
        <v>15</v>
      </c>
      <c r="K349" s="851">
        <v>1476.2599792480469</v>
      </c>
    </row>
    <row r="350" spans="1:11" ht="14.45" customHeight="1" x14ac:dyDescent="0.2">
      <c r="A350" s="832" t="s">
        <v>572</v>
      </c>
      <c r="B350" s="833" t="s">
        <v>573</v>
      </c>
      <c r="C350" s="836" t="s">
        <v>594</v>
      </c>
      <c r="D350" s="864" t="s">
        <v>595</v>
      </c>
      <c r="E350" s="836" t="s">
        <v>2362</v>
      </c>
      <c r="F350" s="864" t="s">
        <v>2363</v>
      </c>
      <c r="G350" s="836" t="s">
        <v>2917</v>
      </c>
      <c r="H350" s="836" t="s">
        <v>2918</v>
      </c>
      <c r="I350" s="850">
        <v>123.27999877929688</v>
      </c>
      <c r="J350" s="850">
        <v>160</v>
      </c>
      <c r="K350" s="851">
        <v>19724.80029296875</v>
      </c>
    </row>
    <row r="351" spans="1:11" ht="14.45" customHeight="1" x14ac:dyDescent="0.2">
      <c r="A351" s="832" t="s">
        <v>572</v>
      </c>
      <c r="B351" s="833" t="s">
        <v>573</v>
      </c>
      <c r="C351" s="836" t="s">
        <v>594</v>
      </c>
      <c r="D351" s="864" t="s">
        <v>595</v>
      </c>
      <c r="E351" s="836" t="s">
        <v>2362</v>
      </c>
      <c r="F351" s="864" t="s">
        <v>2363</v>
      </c>
      <c r="G351" s="836" t="s">
        <v>2919</v>
      </c>
      <c r="H351" s="836" t="s">
        <v>2920</v>
      </c>
      <c r="I351" s="850">
        <v>145.25</v>
      </c>
      <c r="J351" s="850">
        <v>160</v>
      </c>
      <c r="K351" s="851">
        <v>23239.19970703125</v>
      </c>
    </row>
    <row r="352" spans="1:11" ht="14.45" customHeight="1" x14ac:dyDescent="0.2">
      <c r="A352" s="832" t="s">
        <v>572</v>
      </c>
      <c r="B352" s="833" t="s">
        <v>573</v>
      </c>
      <c r="C352" s="836" t="s">
        <v>594</v>
      </c>
      <c r="D352" s="864" t="s">
        <v>595</v>
      </c>
      <c r="E352" s="836" t="s">
        <v>2362</v>
      </c>
      <c r="F352" s="864" t="s">
        <v>2363</v>
      </c>
      <c r="G352" s="836" t="s">
        <v>2921</v>
      </c>
      <c r="H352" s="836" t="s">
        <v>2922</v>
      </c>
      <c r="I352" s="850">
        <v>22.139999389648438</v>
      </c>
      <c r="J352" s="850">
        <v>25</v>
      </c>
      <c r="K352" s="851">
        <v>553.5</v>
      </c>
    </row>
    <row r="353" spans="1:11" ht="14.45" customHeight="1" x14ac:dyDescent="0.2">
      <c r="A353" s="832" t="s">
        <v>572</v>
      </c>
      <c r="B353" s="833" t="s">
        <v>573</v>
      </c>
      <c r="C353" s="836" t="s">
        <v>594</v>
      </c>
      <c r="D353" s="864" t="s">
        <v>595</v>
      </c>
      <c r="E353" s="836" t="s">
        <v>2362</v>
      </c>
      <c r="F353" s="864" t="s">
        <v>2363</v>
      </c>
      <c r="G353" s="836" t="s">
        <v>2923</v>
      </c>
      <c r="H353" s="836" t="s">
        <v>2924</v>
      </c>
      <c r="I353" s="850">
        <v>30.180000305175781</v>
      </c>
      <c r="J353" s="850">
        <v>25</v>
      </c>
      <c r="K353" s="851">
        <v>754.5</v>
      </c>
    </row>
    <row r="354" spans="1:11" ht="14.45" customHeight="1" x14ac:dyDescent="0.2">
      <c r="A354" s="832" t="s">
        <v>572</v>
      </c>
      <c r="B354" s="833" t="s">
        <v>573</v>
      </c>
      <c r="C354" s="836" t="s">
        <v>594</v>
      </c>
      <c r="D354" s="864" t="s">
        <v>595</v>
      </c>
      <c r="E354" s="836" t="s">
        <v>2362</v>
      </c>
      <c r="F354" s="864" t="s">
        <v>2363</v>
      </c>
      <c r="G354" s="836" t="s">
        <v>2607</v>
      </c>
      <c r="H354" s="836" t="s">
        <v>2925</v>
      </c>
      <c r="I354" s="850">
        <v>2.872499942779541</v>
      </c>
      <c r="J354" s="850">
        <v>250</v>
      </c>
      <c r="K354" s="851">
        <v>717.75</v>
      </c>
    </row>
    <row r="355" spans="1:11" ht="14.45" customHeight="1" x14ac:dyDescent="0.2">
      <c r="A355" s="832" t="s">
        <v>572</v>
      </c>
      <c r="B355" s="833" t="s">
        <v>573</v>
      </c>
      <c r="C355" s="836" t="s">
        <v>594</v>
      </c>
      <c r="D355" s="864" t="s">
        <v>595</v>
      </c>
      <c r="E355" s="836" t="s">
        <v>2362</v>
      </c>
      <c r="F355" s="864" t="s">
        <v>2363</v>
      </c>
      <c r="G355" s="836" t="s">
        <v>2926</v>
      </c>
      <c r="H355" s="836" t="s">
        <v>2927</v>
      </c>
      <c r="I355" s="850">
        <v>5.2699999809265137</v>
      </c>
      <c r="J355" s="850">
        <v>70</v>
      </c>
      <c r="K355" s="851">
        <v>368.90000152587891</v>
      </c>
    </row>
    <row r="356" spans="1:11" ht="14.45" customHeight="1" x14ac:dyDescent="0.2">
      <c r="A356" s="832" t="s">
        <v>572</v>
      </c>
      <c r="B356" s="833" t="s">
        <v>573</v>
      </c>
      <c r="C356" s="836" t="s">
        <v>594</v>
      </c>
      <c r="D356" s="864" t="s">
        <v>595</v>
      </c>
      <c r="E356" s="836" t="s">
        <v>2362</v>
      </c>
      <c r="F356" s="864" t="s">
        <v>2363</v>
      </c>
      <c r="G356" s="836" t="s">
        <v>2375</v>
      </c>
      <c r="H356" s="836" t="s">
        <v>2376</v>
      </c>
      <c r="I356" s="850">
        <v>139.17666117350259</v>
      </c>
      <c r="J356" s="850">
        <v>17</v>
      </c>
      <c r="K356" s="851">
        <v>2366.0000610351563</v>
      </c>
    </row>
    <row r="357" spans="1:11" ht="14.45" customHeight="1" x14ac:dyDescent="0.2">
      <c r="A357" s="832" t="s">
        <v>572</v>
      </c>
      <c r="B357" s="833" t="s">
        <v>573</v>
      </c>
      <c r="C357" s="836" t="s">
        <v>594</v>
      </c>
      <c r="D357" s="864" t="s">
        <v>595</v>
      </c>
      <c r="E357" s="836" t="s">
        <v>2362</v>
      </c>
      <c r="F357" s="864" t="s">
        <v>2363</v>
      </c>
      <c r="G357" s="836" t="s">
        <v>2377</v>
      </c>
      <c r="H357" s="836" t="s">
        <v>2378</v>
      </c>
      <c r="I357" s="850">
        <v>2.5399999618530273</v>
      </c>
      <c r="J357" s="850">
        <v>140</v>
      </c>
      <c r="K357" s="851">
        <v>355.60000610351563</v>
      </c>
    </row>
    <row r="358" spans="1:11" ht="14.45" customHeight="1" x14ac:dyDescent="0.2">
      <c r="A358" s="832" t="s">
        <v>572</v>
      </c>
      <c r="B358" s="833" t="s">
        <v>573</v>
      </c>
      <c r="C358" s="836" t="s">
        <v>594</v>
      </c>
      <c r="D358" s="864" t="s">
        <v>595</v>
      </c>
      <c r="E358" s="836" t="s">
        <v>2362</v>
      </c>
      <c r="F358" s="864" t="s">
        <v>2363</v>
      </c>
      <c r="G358" s="836" t="s">
        <v>2379</v>
      </c>
      <c r="H358" s="836" t="s">
        <v>2380</v>
      </c>
      <c r="I358" s="850">
        <v>18.399999618530273</v>
      </c>
      <c r="J358" s="850">
        <v>2950</v>
      </c>
      <c r="K358" s="851">
        <v>54280</v>
      </c>
    </row>
    <row r="359" spans="1:11" ht="14.45" customHeight="1" x14ac:dyDescent="0.2">
      <c r="A359" s="832" t="s">
        <v>572</v>
      </c>
      <c r="B359" s="833" t="s">
        <v>573</v>
      </c>
      <c r="C359" s="836" t="s">
        <v>594</v>
      </c>
      <c r="D359" s="864" t="s">
        <v>595</v>
      </c>
      <c r="E359" s="836" t="s">
        <v>2362</v>
      </c>
      <c r="F359" s="864" t="s">
        <v>2363</v>
      </c>
      <c r="G359" s="836" t="s">
        <v>2604</v>
      </c>
      <c r="H359" s="836" t="s">
        <v>2928</v>
      </c>
      <c r="I359" s="850">
        <v>98.419998168945313</v>
      </c>
      <c r="J359" s="850">
        <v>10</v>
      </c>
      <c r="K359" s="851">
        <v>984.15997314453125</v>
      </c>
    </row>
    <row r="360" spans="1:11" ht="14.45" customHeight="1" x14ac:dyDescent="0.2">
      <c r="A360" s="832" t="s">
        <v>572</v>
      </c>
      <c r="B360" s="833" t="s">
        <v>573</v>
      </c>
      <c r="C360" s="836" t="s">
        <v>594</v>
      </c>
      <c r="D360" s="864" t="s">
        <v>595</v>
      </c>
      <c r="E360" s="836" t="s">
        <v>2362</v>
      </c>
      <c r="F360" s="864" t="s">
        <v>2363</v>
      </c>
      <c r="G360" s="836" t="s">
        <v>2917</v>
      </c>
      <c r="H360" s="836" t="s">
        <v>2929</v>
      </c>
      <c r="I360" s="850">
        <v>109.40999984741211</v>
      </c>
      <c r="J360" s="850">
        <v>150</v>
      </c>
      <c r="K360" s="851">
        <v>16827.450073242188</v>
      </c>
    </row>
    <row r="361" spans="1:11" ht="14.45" customHeight="1" x14ac:dyDescent="0.2">
      <c r="A361" s="832" t="s">
        <v>572</v>
      </c>
      <c r="B361" s="833" t="s">
        <v>573</v>
      </c>
      <c r="C361" s="836" t="s">
        <v>594</v>
      </c>
      <c r="D361" s="864" t="s">
        <v>595</v>
      </c>
      <c r="E361" s="836" t="s">
        <v>2362</v>
      </c>
      <c r="F361" s="864" t="s">
        <v>2363</v>
      </c>
      <c r="G361" s="836" t="s">
        <v>2919</v>
      </c>
      <c r="H361" s="836" t="s">
        <v>2930</v>
      </c>
      <c r="I361" s="850">
        <v>112.56499862670898</v>
      </c>
      <c r="J361" s="850">
        <v>90</v>
      </c>
      <c r="K361" s="851">
        <v>9150.43994140625</v>
      </c>
    </row>
    <row r="362" spans="1:11" ht="14.45" customHeight="1" x14ac:dyDescent="0.2">
      <c r="A362" s="832" t="s">
        <v>572</v>
      </c>
      <c r="B362" s="833" t="s">
        <v>573</v>
      </c>
      <c r="C362" s="836" t="s">
        <v>594</v>
      </c>
      <c r="D362" s="864" t="s">
        <v>595</v>
      </c>
      <c r="E362" s="836" t="s">
        <v>2362</v>
      </c>
      <c r="F362" s="864" t="s">
        <v>2363</v>
      </c>
      <c r="G362" s="836" t="s">
        <v>2607</v>
      </c>
      <c r="H362" s="836" t="s">
        <v>2608</v>
      </c>
      <c r="I362" s="850">
        <v>2.880000114440918</v>
      </c>
      <c r="J362" s="850">
        <v>50</v>
      </c>
      <c r="K362" s="851">
        <v>144</v>
      </c>
    </row>
    <row r="363" spans="1:11" ht="14.45" customHeight="1" x14ac:dyDescent="0.2">
      <c r="A363" s="832" t="s">
        <v>572</v>
      </c>
      <c r="B363" s="833" t="s">
        <v>573</v>
      </c>
      <c r="C363" s="836" t="s">
        <v>594</v>
      </c>
      <c r="D363" s="864" t="s">
        <v>595</v>
      </c>
      <c r="E363" s="836" t="s">
        <v>2362</v>
      </c>
      <c r="F363" s="864" t="s">
        <v>2363</v>
      </c>
      <c r="G363" s="836" t="s">
        <v>2926</v>
      </c>
      <c r="H363" s="836" t="s">
        <v>2931</v>
      </c>
      <c r="I363" s="850">
        <v>5.2800002098083496</v>
      </c>
      <c r="J363" s="850">
        <v>30</v>
      </c>
      <c r="K363" s="851">
        <v>158.39999389648438</v>
      </c>
    </row>
    <row r="364" spans="1:11" ht="14.45" customHeight="1" x14ac:dyDescent="0.2">
      <c r="A364" s="832" t="s">
        <v>572</v>
      </c>
      <c r="B364" s="833" t="s">
        <v>573</v>
      </c>
      <c r="C364" s="836" t="s">
        <v>594</v>
      </c>
      <c r="D364" s="864" t="s">
        <v>595</v>
      </c>
      <c r="E364" s="836" t="s">
        <v>2362</v>
      </c>
      <c r="F364" s="864" t="s">
        <v>2363</v>
      </c>
      <c r="G364" s="836" t="s">
        <v>2932</v>
      </c>
      <c r="H364" s="836" t="s">
        <v>2933</v>
      </c>
      <c r="I364" s="850">
        <v>18.75</v>
      </c>
      <c r="J364" s="850">
        <v>20</v>
      </c>
      <c r="K364" s="851">
        <v>375.05999755859375</v>
      </c>
    </row>
    <row r="365" spans="1:11" ht="14.45" customHeight="1" x14ac:dyDescent="0.2">
      <c r="A365" s="832" t="s">
        <v>572</v>
      </c>
      <c r="B365" s="833" t="s">
        <v>573</v>
      </c>
      <c r="C365" s="836" t="s">
        <v>594</v>
      </c>
      <c r="D365" s="864" t="s">
        <v>595</v>
      </c>
      <c r="E365" s="836" t="s">
        <v>2362</v>
      </c>
      <c r="F365" s="864" t="s">
        <v>2363</v>
      </c>
      <c r="G365" s="836" t="s">
        <v>2934</v>
      </c>
      <c r="H365" s="836" t="s">
        <v>2935</v>
      </c>
      <c r="I365" s="850">
        <v>9.7799997329711914</v>
      </c>
      <c r="J365" s="850">
        <v>20</v>
      </c>
      <c r="K365" s="851">
        <v>195.5</v>
      </c>
    </row>
    <row r="366" spans="1:11" ht="14.45" customHeight="1" x14ac:dyDescent="0.2">
      <c r="A366" s="832" t="s">
        <v>572</v>
      </c>
      <c r="B366" s="833" t="s">
        <v>573</v>
      </c>
      <c r="C366" s="836" t="s">
        <v>594</v>
      </c>
      <c r="D366" s="864" t="s">
        <v>595</v>
      </c>
      <c r="E366" s="836" t="s">
        <v>2362</v>
      </c>
      <c r="F366" s="864" t="s">
        <v>2363</v>
      </c>
      <c r="G366" s="836" t="s">
        <v>2375</v>
      </c>
      <c r="H366" s="836" t="s">
        <v>2385</v>
      </c>
      <c r="I366" s="850">
        <v>139.16999816894531</v>
      </c>
      <c r="J366" s="850">
        <v>14</v>
      </c>
      <c r="K366" s="851">
        <v>1948.3799438476563</v>
      </c>
    </row>
    <row r="367" spans="1:11" ht="14.45" customHeight="1" x14ac:dyDescent="0.2">
      <c r="A367" s="832" t="s">
        <v>572</v>
      </c>
      <c r="B367" s="833" t="s">
        <v>573</v>
      </c>
      <c r="C367" s="836" t="s">
        <v>594</v>
      </c>
      <c r="D367" s="864" t="s">
        <v>595</v>
      </c>
      <c r="E367" s="836" t="s">
        <v>2362</v>
      </c>
      <c r="F367" s="864" t="s">
        <v>2363</v>
      </c>
      <c r="G367" s="836" t="s">
        <v>2609</v>
      </c>
      <c r="H367" s="836" t="s">
        <v>2610</v>
      </c>
      <c r="I367" s="850">
        <v>599.1500244140625</v>
      </c>
      <c r="J367" s="850">
        <v>1</v>
      </c>
      <c r="K367" s="851">
        <v>599.1500244140625</v>
      </c>
    </row>
    <row r="368" spans="1:11" ht="14.45" customHeight="1" x14ac:dyDescent="0.2">
      <c r="A368" s="832" t="s">
        <v>572</v>
      </c>
      <c r="B368" s="833" t="s">
        <v>573</v>
      </c>
      <c r="C368" s="836" t="s">
        <v>594</v>
      </c>
      <c r="D368" s="864" t="s">
        <v>595</v>
      </c>
      <c r="E368" s="836" t="s">
        <v>2362</v>
      </c>
      <c r="F368" s="864" t="s">
        <v>2363</v>
      </c>
      <c r="G368" s="836" t="s">
        <v>2613</v>
      </c>
      <c r="H368" s="836" t="s">
        <v>2936</v>
      </c>
      <c r="I368" s="850">
        <v>13.015000343322754</v>
      </c>
      <c r="J368" s="850">
        <v>5</v>
      </c>
      <c r="K368" s="851">
        <v>65.080001831054688</v>
      </c>
    </row>
    <row r="369" spans="1:11" ht="14.45" customHeight="1" x14ac:dyDescent="0.2">
      <c r="A369" s="832" t="s">
        <v>572</v>
      </c>
      <c r="B369" s="833" t="s">
        <v>573</v>
      </c>
      <c r="C369" s="836" t="s">
        <v>594</v>
      </c>
      <c r="D369" s="864" t="s">
        <v>595</v>
      </c>
      <c r="E369" s="836" t="s">
        <v>2362</v>
      </c>
      <c r="F369" s="864" t="s">
        <v>2363</v>
      </c>
      <c r="G369" s="836" t="s">
        <v>2392</v>
      </c>
      <c r="H369" s="836" t="s">
        <v>2393</v>
      </c>
      <c r="I369" s="850">
        <v>0.86000001430511475</v>
      </c>
      <c r="J369" s="850">
        <v>200</v>
      </c>
      <c r="K369" s="851">
        <v>172</v>
      </c>
    </row>
    <row r="370" spans="1:11" ht="14.45" customHeight="1" x14ac:dyDescent="0.2">
      <c r="A370" s="832" t="s">
        <v>572</v>
      </c>
      <c r="B370" s="833" t="s">
        <v>573</v>
      </c>
      <c r="C370" s="836" t="s">
        <v>594</v>
      </c>
      <c r="D370" s="864" t="s">
        <v>595</v>
      </c>
      <c r="E370" s="836" t="s">
        <v>2362</v>
      </c>
      <c r="F370" s="864" t="s">
        <v>2363</v>
      </c>
      <c r="G370" s="836" t="s">
        <v>2400</v>
      </c>
      <c r="H370" s="836" t="s">
        <v>2937</v>
      </c>
      <c r="I370" s="850">
        <v>15.020000457763672</v>
      </c>
      <c r="J370" s="850">
        <v>2</v>
      </c>
      <c r="K370" s="851">
        <v>30.040000915527344</v>
      </c>
    </row>
    <row r="371" spans="1:11" ht="14.45" customHeight="1" x14ac:dyDescent="0.2">
      <c r="A371" s="832" t="s">
        <v>572</v>
      </c>
      <c r="B371" s="833" t="s">
        <v>573</v>
      </c>
      <c r="C371" s="836" t="s">
        <v>594</v>
      </c>
      <c r="D371" s="864" t="s">
        <v>595</v>
      </c>
      <c r="E371" s="836" t="s">
        <v>2362</v>
      </c>
      <c r="F371" s="864" t="s">
        <v>2363</v>
      </c>
      <c r="G371" s="836" t="s">
        <v>2402</v>
      </c>
      <c r="H371" s="836" t="s">
        <v>2938</v>
      </c>
      <c r="I371" s="850">
        <v>23.914999961853027</v>
      </c>
      <c r="J371" s="850">
        <v>4</v>
      </c>
      <c r="K371" s="851">
        <v>95.659999847412109</v>
      </c>
    </row>
    <row r="372" spans="1:11" ht="14.45" customHeight="1" x14ac:dyDescent="0.2">
      <c r="A372" s="832" t="s">
        <v>572</v>
      </c>
      <c r="B372" s="833" t="s">
        <v>573</v>
      </c>
      <c r="C372" s="836" t="s">
        <v>594</v>
      </c>
      <c r="D372" s="864" t="s">
        <v>595</v>
      </c>
      <c r="E372" s="836" t="s">
        <v>2362</v>
      </c>
      <c r="F372" s="864" t="s">
        <v>2363</v>
      </c>
      <c r="G372" s="836" t="s">
        <v>2404</v>
      </c>
      <c r="H372" s="836" t="s">
        <v>2939</v>
      </c>
      <c r="I372" s="850">
        <v>46.310001373291016</v>
      </c>
      <c r="J372" s="850">
        <v>2</v>
      </c>
      <c r="K372" s="851">
        <v>92.620002746582031</v>
      </c>
    </row>
    <row r="373" spans="1:11" ht="14.45" customHeight="1" x14ac:dyDescent="0.2">
      <c r="A373" s="832" t="s">
        <v>572</v>
      </c>
      <c r="B373" s="833" t="s">
        <v>573</v>
      </c>
      <c r="C373" s="836" t="s">
        <v>594</v>
      </c>
      <c r="D373" s="864" t="s">
        <v>595</v>
      </c>
      <c r="E373" s="836" t="s">
        <v>2362</v>
      </c>
      <c r="F373" s="864" t="s">
        <v>2363</v>
      </c>
      <c r="G373" s="836" t="s">
        <v>2940</v>
      </c>
      <c r="H373" s="836" t="s">
        <v>2941</v>
      </c>
      <c r="I373" s="850">
        <v>9.4899997711181641</v>
      </c>
      <c r="J373" s="850">
        <v>24</v>
      </c>
      <c r="K373" s="851">
        <v>227.69999694824219</v>
      </c>
    </row>
    <row r="374" spans="1:11" ht="14.45" customHeight="1" x14ac:dyDescent="0.2">
      <c r="A374" s="832" t="s">
        <v>572</v>
      </c>
      <c r="B374" s="833" t="s">
        <v>573</v>
      </c>
      <c r="C374" s="836" t="s">
        <v>594</v>
      </c>
      <c r="D374" s="864" t="s">
        <v>595</v>
      </c>
      <c r="E374" s="836" t="s">
        <v>2362</v>
      </c>
      <c r="F374" s="864" t="s">
        <v>2363</v>
      </c>
      <c r="G374" s="836" t="s">
        <v>2396</v>
      </c>
      <c r="H374" s="836" t="s">
        <v>2397</v>
      </c>
      <c r="I374" s="850">
        <v>18.959999084472656</v>
      </c>
      <c r="J374" s="850">
        <v>24</v>
      </c>
      <c r="K374" s="851">
        <v>455.07000732421875</v>
      </c>
    </row>
    <row r="375" spans="1:11" ht="14.45" customHeight="1" x14ac:dyDescent="0.2">
      <c r="A375" s="832" t="s">
        <v>572</v>
      </c>
      <c r="B375" s="833" t="s">
        <v>573</v>
      </c>
      <c r="C375" s="836" t="s">
        <v>594</v>
      </c>
      <c r="D375" s="864" t="s">
        <v>595</v>
      </c>
      <c r="E375" s="836" t="s">
        <v>2362</v>
      </c>
      <c r="F375" s="864" t="s">
        <v>2363</v>
      </c>
      <c r="G375" s="836" t="s">
        <v>2392</v>
      </c>
      <c r="H375" s="836" t="s">
        <v>2399</v>
      </c>
      <c r="I375" s="850">
        <v>0.85000002384185791</v>
      </c>
      <c r="J375" s="850">
        <v>200</v>
      </c>
      <c r="K375" s="851">
        <v>170</v>
      </c>
    </row>
    <row r="376" spans="1:11" ht="14.45" customHeight="1" x14ac:dyDescent="0.2">
      <c r="A376" s="832" t="s">
        <v>572</v>
      </c>
      <c r="B376" s="833" t="s">
        <v>573</v>
      </c>
      <c r="C376" s="836" t="s">
        <v>594</v>
      </c>
      <c r="D376" s="864" t="s">
        <v>595</v>
      </c>
      <c r="E376" s="836" t="s">
        <v>2362</v>
      </c>
      <c r="F376" s="864" t="s">
        <v>2363</v>
      </c>
      <c r="G376" s="836" t="s">
        <v>2394</v>
      </c>
      <c r="H376" s="836" t="s">
        <v>2942</v>
      </c>
      <c r="I376" s="850">
        <v>9.3000001907348633</v>
      </c>
      <c r="J376" s="850">
        <v>50</v>
      </c>
      <c r="K376" s="851">
        <v>465</v>
      </c>
    </row>
    <row r="377" spans="1:11" ht="14.45" customHeight="1" x14ac:dyDescent="0.2">
      <c r="A377" s="832" t="s">
        <v>572</v>
      </c>
      <c r="B377" s="833" t="s">
        <v>573</v>
      </c>
      <c r="C377" s="836" t="s">
        <v>594</v>
      </c>
      <c r="D377" s="864" t="s">
        <v>595</v>
      </c>
      <c r="E377" s="836" t="s">
        <v>2362</v>
      </c>
      <c r="F377" s="864" t="s">
        <v>2363</v>
      </c>
      <c r="G377" s="836" t="s">
        <v>2396</v>
      </c>
      <c r="H377" s="836" t="s">
        <v>2615</v>
      </c>
      <c r="I377" s="850">
        <v>18.959999084472656</v>
      </c>
      <c r="J377" s="850">
        <v>48</v>
      </c>
      <c r="K377" s="851">
        <v>910.1300048828125</v>
      </c>
    </row>
    <row r="378" spans="1:11" ht="14.45" customHeight="1" x14ac:dyDescent="0.2">
      <c r="A378" s="832" t="s">
        <v>572</v>
      </c>
      <c r="B378" s="833" t="s">
        <v>573</v>
      </c>
      <c r="C378" s="836" t="s">
        <v>594</v>
      </c>
      <c r="D378" s="864" t="s">
        <v>595</v>
      </c>
      <c r="E378" s="836" t="s">
        <v>2362</v>
      </c>
      <c r="F378" s="864" t="s">
        <v>2363</v>
      </c>
      <c r="G378" s="836" t="s">
        <v>2408</v>
      </c>
      <c r="H378" s="836" t="s">
        <v>2409</v>
      </c>
      <c r="I378" s="850">
        <v>10.520000457763672</v>
      </c>
      <c r="J378" s="850">
        <v>30</v>
      </c>
      <c r="K378" s="851">
        <v>315.60000610351563</v>
      </c>
    </row>
    <row r="379" spans="1:11" ht="14.45" customHeight="1" x14ac:dyDescent="0.2">
      <c r="A379" s="832" t="s">
        <v>572</v>
      </c>
      <c r="B379" s="833" t="s">
        <v>573</v>
      </c>
      <c r="C379" s="836" t="s">
        <v>594</v>
      </c>
      <c r="D379" s="864" t="s">
        <v>595</v>
      </c>
      <c r="E379" s="836" t="s">
        <v>2362</v>
      </c>
      <c r="F379" s="864" t="s">
        <v>2363</v>
      </c>
      <c r="G379" s="836" t="s">
        <v>2408</v>
      </c>
      <c r="H379" s="836" t="s">
        <v>2410</v>
      </c>
      <c r="I379" s="850">
        <v>10.520000457763672</v>
      </c>
      <c r="J379" s="850">
        <v>40</v>
      </c>
      <c r="K379" s="851">
        <v>420.79998779296875</v>
      </c>
    </row>
    <row r="380" spans="1:11" ht="14.45" customHeight="1" x14ac:dyDescent="0.2">
      <c r="A380" s="832" t="s">
        <v>572</v>
      </c>
      <c r="B380" s="833" t="s">
        <v>573</v>
      </c>
      <c r="C380" s="836" t="s">
        <v>594</v>
      </c>
      <c r="D380" s="864" t="s">
        <v>595</v>
      </c>
      <c r="E380" s="836" t="s">
        <v>2362</v>
      </c>
      <c r="F380" s="864" t="s">
        <v>2363</v>
      </c>
      <c r="G380" s="836" t="s">
        <v>2943</v>
      </c>
      <c r="H380" s="836" t="s">
        <v>2944</v>
      </c>
      <c r="I380" s="850">
        <v>8.1599998474121094</v>
      </c>
      <c r="J380" s="850">
        <v>2</v>
      </c>
      <c r="K380" s="851">
        <v>16.309999465942383</v>
      </c>
    </row>
    <row r="381" spans="1:11" ht="14.45" customHeight="1" x14ac:dyDescent="0.2">
      <c r="A381" s="832" t="s">
        <v>572</v>
      </c>
      <c r="B381" s="833" t="s">
        <v>573</v>
      </c>
      <c r="C381" s="836" t="s">
        <v>594</v>
      </c>
      <c r="D381" s="864" t="s">
        <v>595</v>
      </c>
      <c r="E381" s="836" t="s">
        <v>2362</v>
      </c>
      <c r="F381" s="864" t="s">
        <v>2363</v>
      </c>
      <c r="G381" s="836" t="s">
        <v>2411</v>
      </c>
      <c r="H381" s="836" t="s">
        <v>2945</v>
      </c>
      <c r="I381" s="850">
        <v>72.220001220703125</v>
      </c>
      <c r="J381" s="850">
        <v>1</v>
      </c>
      <c r="K381" s="851">
        <v>72.220001220703125</v>
      </c>
    </row>
    <row r="382" spans="1:11" ht="14.45" customHeight="1" x14ac:dyDescent="0.2">
      <c r="A382" s="832" t="s">
        <v>572</v>
      </c>
      <c r="B382" s="833" t="s">
        <v>573</v>
      </c>
      <c r="C382" s="836" t="s">
        <v>594</v>
      </c>
      <c r="D382" s="864" t="s">
        <v>595</v>
      </c>
      <c r="E382" s="836" t="s">
        <v>2362</v>
      </c>
      <c r="F382" s="864" t="s">
        <v>2363</v>
      </c>
      <c r="G382" s="836" t="s">
        <v>2413</v>
      </c>
      <c r="H382" s="836" t="s">
        <v>2946</v>
      </c>
      <c r="I382" s="850">
        <v>105.45999908447266</v>
      </c>
      <c r="J382" s="850">
        <v>1</v>
      </c>
      <c r="K382" s="851">
        <v>105.45999908447266</v>
      </c>
    </row>
    <row r="383" spans="1:11" ht="14.45" customHeight="1" x14ac:dyDescent="0.2">
      <c r="A383" s="832" t="s">
        <v>572</v>
      </c>
      <c r="B383" s="833" t="s">
        <v>573</v>
      </c>
      <c r="C383" s="836" t="s">
        <v>594</v>
      </c>
      <c r="D383" s="864" t="s">
        <v>595</v>
      </c>
      <c r="E383" s="836" t="s">
        <v>2362</v>
      </c>
      <c r="F383" s="864" t="s">
        <v>2363</v>
      </c>
      <c r="G383" s="836" t="s">
        <v>2411</v>
      </c>
      <c r="H383" s="836" t="s">
        <v>2412</v>
      </c>
      <c r="I383" s="850">
        <v>72.220001220703125</v>
      </c>
      <c r="J383" s="850">
        <v>1</v>
      </c>
      <c r="K383" s="851">
        <v>72.220001220703125</v>
      </c>
    </row>
    <row r="384" spans="1:11" ht="14.45" customHeight="1" x14ac:dyDescent="0.2">
      <c r="A384" s="832" t="s">
        <v>572</v>
      </c>
      <c r="B384" s="833" t="s">
        <v>573</v>
      </c>
      <c r="C384" s="836" t="s">
        <v>594</v>
      </c>
      <c r="D384" s="864" t="s">
        <v>595</v>
      </c>
      <c r="E384" s="836" t="s">
        <v>2362</v>
      </c>
      <c r="F384" s="864" t="s">
        <v>2363</v>
      </c>
      <c r="G384" s="836" t="s">
        <v>2413</v>
      </c>
      <c r="H384" s="836" t="s">
        <v>2414</v>
      </c>
      <c r="I384" s="850">
        <v>105.45999908447266</v>
      </c>
      <c r="J384" s="850">
        <v>1</v>
      </c>
      <c r="K384" s="851">
        <v>105.45999908447266</v>
      </c>
    </row>
    <row r="385" spans="1:11" ht="14.45" customHeight="1" x14ac:dyDescent="0.2">
      <c r="A385" s="832" t="s">
        <v>572</v>
      </c>
      <c r="B385" s="833" t="s">
        <v>573</v>
      </c>
      <c r="C385" s="836" t="s">
        <v>594</v>
      </c>
      <c r="D385" s="864" t="s">
        <v>595</v>
      </c>
      <c r="E385" s="836" t="s">
        <v>2362</v>
      </c>
      <c r="F385" s="864" t="s">
        <v>2363</v>
      </c>
      <c r="G385" s="836" t="s">
        <v>2947</v>
      </c>
      <c r="H385" s="836" t="s">
        <v>2948</v>
      </c>
      <c r="I385" s="850">
        <v>23</v>
      </c>
      <c r="J385" s="850">
        <v>50</v>
      </c>
      <c r="K385" s="851">
        <v>1150</v>
      </c>
    </row>
    <row r="386" spans="1:11" ht="14.45" customHeight="1" x14ac:dyDescent="0.2">
      <c r="A386" s="832" t="s">
        <v>572</v>
      </c>
      <c r="B386" s="833" t="s">
        <v>573</v>
      </c>
      <c r="C386" s="836" t="s">
        <v>594</v>
      </c>
      <c r="D386" s="864" t="s">
        <v>595</v>
      </c>
      <c r="E386" s="836" t="s">
        <v>2362</v>
      </c>
      <c r="F386" s="864" t="s">
        <v>2363</v>
      </c>
      <c r="G386" s="836" t="s">
        <v>2949</v>
      </c>
      <c r="H386" s="836" t="s">
        <v>2950</v>
      </c>
      <c r="I386" s="850">
        <v>10.869999885559082</v>
      </c>
      <c r="J386" s="850">
        <v>300</v>
      </c>
      <c r="K386" s="851">
        <v>3260.25</v>
      </c>
    </row>
    <row r="387" spans="1:11" ht="14.45" customHeight="1" x14ac:dyDescent="0.2">
      <c r="A387" s="832" t="s">
        <v>572</v>
      </c>
      <c r="B387" s="833" t="s">
        <v>573</v>
      </c>
      <c r="C387" s="836" t="s">
        <v>594</v>
      </c>
      <c r="D387" s="864" t="s">
        <v>595</v>
      </c>
      <c r="E387" s="836" t="s">
        <v>2362</v>
      </c>
      <c r="F387" s="864" t="s">
        <v>2363</v>
      </c>
      <c r="G387" s="836" t="s">
        <v>2951</v>
      </c>
      <c r="H387" s="836" t="s">
        <v>2952</v>
      </c>
      <c r="I387" s="850">
        <v>29.100000381469727</v>
      </c>
      <c r="J387" s="850">
        <v>48</v>
      </c>
      <c r="K387" s="851">
        <v>1396.56005859375</v>
      </c>
    </row>
    <row r="388" spans="1:11" ht="14.45" customHeight="1" x14ac:dyDescent="0.2">
      <c r="A388" s="832" t="s">
        <v>572</v>
      </c>
      <c r="B388" s="833" t="s">
        <v>573</v>
      </c>
      <c r="C388" s="836" t="s">
        <v>594</v>
      </c>
      <c r="D388" s="864" t="s">
        <v>595</v>
      </c>
      <c r="E388" s="836" t="s">
        <v>2362</v>
      </c>
      <c r="F388" s="864" t="s">
        <v>2363</v>
      </c>
      <c r="G388" s="836" t="s">
        <v>2951</v>
      </c>
      <c r="H388" s="836" t="s">
        <v>2953</v>
      </c>
      <c r="I388" s="850">
        <v>29.100000381469727</v>
      </c>
      <c r="J388" s="850">
        <v>24</v>
      </c>
      <c r="K388" s="851">
        <v>698.280029296875</v>
      </c>
    </row>
    <row r="389" spans="1:11" ht="14.45" customHeight="1" x14ac:dyDescent="0.2">
      <c r="A389" s="832" t="s">
        <v>572</v>
      </c>
      <c r="B389" s="833" t="s">
        <v>573</v>
      </c>
      <c r="C389" s="836" t="s">
        <v>594</v>
      </c>
      <c r="D389" s="864" t="s">
        <v>595</v>
      </c>
      <c r="E389" s="836" t="s">
        <v>2362</v>
      </c>
      <c r="F389" s="864" t="s">
        <v>2363</v>
      </c>
      <c r="G389" s="836" t="s">
        <v>2618</v>
      </c>
      <c r="H389" s="836" t="s">
        <v>2619</v>
      </c>
      <c r="I389" s="850">
        <v>0.66333335638046265</v>
      </c>
      <c r="J389" s="850">
        <v>2500</v>
      </c>
      <c r="K389" s="851">
        <v>1655</v>
      </c>
    </row>
    <row r="390" spans="1:11" ht="14.45" customHeight="1" x14ac:dyDescent="0.2">
      <c r="A390" s="832" t="s">
        <v>572</v>
      </c>
      <c r="B390" s="833" t="s">
        <v>573</v>
      </c>
      <c r="C390" s="836" t="s">
        <v>594</v>
      </c>
      <c r="D390" s="864" t="s">
        <v>595</v>
      </c>
      <c r="E390" s="836" t="s">
        <v>2362</v>
      </c>
      <c r="F390" s="864" t="s">
        <v>2363</v>
      </c>
      <c r="G390" s="836" t="s">
        <v>2954</v>
      </c>
      <c r="H390" s="836" t="s">
        <v>2955</v>
      </c>
      <c r="I390" s="850">
        <v>2.5399999618530273</v>
      </c>
      <c r="J390" s="850">
        <v>1000</v>
      </c>
      <c r="K390" s="851">
        <v>2539.199951171875</v>
      </c>
    </row>
    <row r="391" spans="1:11" ht="14.45" customHeight="1" x14ac:dyDescent="0.2">
      <c r="A391" s="832" t="s">
        <v>572</v>
      </c>
      <c r="B391" s="833" t="s">
        <v>573</v>
      </c>
      <c r="C391" s="836" t="s">
        <v>594</v>
      </c>
      <c r="D391" s="864" t="s">
        <v>595</v>
      </c>
      <c r="E391" s="836" t="s">
        <v>2362</v>
      </c>
      <c r="F391" s="864" t="s">
        <v>2363</v>
      </c>
      <c r="G391" s="836" t="s">
        <v>2618</v>
      </c>
      <c r="H391" s="836" t="s">
        <v>2620</v>
      </c>
      <c r="I391" s="850">
        <v>0.66500002145767212</v>
      </c>
      <c r="J391" s="850">
        <v>2500</v>
      </c>
      <c r="K391" s="851">
        <v>1660</v>
      </c>
    </row>
    <row r="392" spans="1:11" ht="14.45" customHeight="1" x14ac:dyDescent="0.2">
      <c r="A392" s="832" t="s">
        <v>572</v>
      </c>
      <c r="B392" s="833" t="s">
        <v>573</v>
      </c>
      <c r="C392" s="836" t="s">
        <v>594</v>
      </c>
      <c r="D392" s="864" t="s">
        <v>595</v>
      </c>
      <c r="E392" s="836" t="s">
        <v>2362</v>
      </c>
      <c r="F392" s="864" t="s">
        <v>2363</v>
      </c>
      <c r="G392" s="836" t="s">
        <v>2956</v>
      </c>
      <c r="H392" s="836" t="s">
        <v>2957</v>
      </c>
      <c r="I392" s="850">
        <v>44.849998474121094</v>
      </c>
      <c r="J392" s="850">
        <v>50</v>
      </c>
      <c r="K392" s="851">
        <v>2242.5</v>
      </c>
    </row>
    <row r="393" spans="1:11" ht="14.45" customHeight="1" x14ac:dyDescent="0.2">
      <c r="A393" s="832" t="s">
        <v>572</v>
      </c>
      <c r="B393" s="833" t="s">
        <v>573</v>
      </c>
      <c r="C393" s="836" t="s">
        <v>594</v>
      </c>
      <c r="D393" s="864" t="s">
        <v>595</v>
      </c>
      <c r="E393" s="836" t="s">
        <v>2362</v>
      </c>
      <c r="F393" s="864" t="s">
        <v>2363</v>
      </c>
      <c r="G393" s="836" t="s">
        <v>2956</v>
      </c>
      <c r="H393" s="836" t="s">
        <v>2958</v>
      </c>
      <c r="I393" s="850">
        <v>44.849998474121094</v>
      </c>
      <c r="J393" s="850">
        <v>60</v>
      </c>
      <c r="K393" s="851">
        <v>2691</v>
      </c>
    </row>
    <row r="394" spans="1:11" ht="14.45" customHeight="1" x14ac:dyDescent="0.2">
      <c r="A394" s="832" t="s">
        <v>572</v>
      </c>
      <c r="B394" s="833" t="s">
        <v>573</v>
      </c>
      <c r="C394" s="836" t="s">
        <v>594</v>
      </c>
      <c r="D394" s="864" t="s">
        <v>595</v>
      </c>
      <c r="E394" s="836" t="s">
        <v>2362</v>
      </c>
      <c r="F394" s="864" t="s">
        <v>2363</v>
      </c>
      <c r="G394" s="836" t="s">
        <v>2959</v>
      </c>
      <c r="H394" s="836" t="s">
        <v>2960</v>
      </c>
      <c r="I394" s="850">
        <v>1.2100000381469727</v>
      </c>
      <c r="J394" s="850">
        <v>1000</v>
      </c>
      <c r="K394" s="851">
        <v>1210</v>
      </c>
    </row>
    <row r="395" spans="1:11" ht="14.45" customHeight="1" x14ac:dyDescent="0.2">
      <c r="A395" s="832" t="s">
        <v>572</v>
      </c>
      <c r="B395" s="833" t="s">
        <v>573</v>
      </c>
      <c r="C395" s="836" t="s">
        <v>594</v>
      </c>
      <c r="D395" s="864" t="s">
        <v>595</v>
      </c>
      <c r="E395" s="836" t="s">
        <v>2362</v>
      </c>
      <c r="F395" s="864" t="s">
        <v>2363</v>
      </c>
      <c r="G395" s="836" t="s">
        <v>2959</v>
      </c>
      <c r="H395" s="836" t="s">
        <v>2961</v>
      </c>
      <c r="I395" s="850">
        <v>1.2100000381469727</v>
      </c>
      <c r="J395" s="850">
        <v>1000</v>
      </c>
      <c r="K395" s="851">
        <v>1210</v>
      </c>
    </row>
    <row r="396" spans="1:11" ht="14.45" customHeight="1" x14ac:dyDescent="0.2">
      <c r="A396" s="832" t="s">
        <v>572</v>
      </c>
      <c r="B396" s="833" t="s">
        <v>573</v>
      </c>
      <c r="C396" s="836" t="s">
        <v>594</v>
      </c>
      <c r="D396" s="864" t="s">
        <v>595</v>
      </c>
      <c r="E396" s="836" t="s">
        <v>2362</v>
      </c>
      <c r="F396" s="864" t="s">
        <v>2363</v>
      </c>
      <c r="G396" s="836" t="s">
        <v>2621</v>
      </c>
      <c r="H396" s="836" t="s">
        <v>2622</v>
      </c>
      <c r="I396" s="850">
        <v>7.5</v>
      </c>
      <c r="J396" s="850">
        <v>96</v>
      </c>
      <c r="K396" s="851">
        <v>719.69000244140625</v>
      </c>
    </row>
    <row r="397" spans="1:11" ht="14.45" customHeight="1" x14ac:dyDescent="0.2">
      <c r="A397" s="832" t="s">
        <v>572</v>
      </c>
      <c r="B397" s="833" t="s">
        <v>573</v>
      </c>
      <c r="C397" s="836" t="s">
        <v>594</v>
      </c>
      <c r="D397" s="864" t="s">
        <v>595</v>
      </c>
      <c r="E397" s="836" t="s">
        <v>2362</v>
      </c>
      <c r="F397" s="864" t="s">
        <v>2363</v>
      </c>
      <c r="G397" s="836" t="s">
        <v>2621</v>
      </c>
      <c r="H397" s="836" t="s">
        <v>2962</v>
      </c>
      <c r="I397" s="850">
        <v>7.5</v>
      </c>
      <c r="J397" s="850">
        <v>96</v>
      </c>
      <c r="K397" s="851">
        <v>719.69000244140625</v>
      </c>
    </row>
    <row r="398" spans="1:11" ht="14.45" customHeight="1" x14ac:dyDescent="0.2">
      <c r="A398" s="832" t="s">
        <v>572</v>
      </c>
      <c r="B398" s="833" t="s">
        <v>573</v>
      </c>
      <c r="C398" s="836" t="s">
        <v>594</v>
      </c>
      <c r="D398" s="864" t="s">
        <v>595</v>
      </c>
      <c r="E398" s="836" t="s">
        <v>2362</v>
      </c>
      <c r="F398" s="864" t="s">
        <v>2363</v>
      </c>
      <c r="G398" s="836" t="s">
        <v>2963</v>
      </c>
      <c r="H398" s="836" t="s">
        <v>2964</v>
      </c>
      <c r="I398" s="850">
        <v>30.505000114440918</v>
      </c>
      <c r="J398" s="850">
        <v>13</v>
      </c>
      <c r="K398" s="851">
        <v>396.57000350952148</v>
      </c>
    </row>
    <row r="399" spans="1:11" ht="14.45" customHeight="1" x14ac:dyDescent="0.2">
      <c r="A399" s="832" t="s">
        <v>572</v>
      </c>
      <c r="B399" s="833" t="s">
        <v>573</v>
      </c>
      <c r="C399" s="836" t="s">
        <v>594</v>
      </c>
      <c r="D399" s="864" t="s">
        <v>595</v>
      </c>
      <c r="E399" s="836" t="s">
        <v>2362</v>
      </c>
      <c r="F399" s="864" t="s">
        <v>2363</v>
      </c>
      <c r="G399" s="836" t="s">
        <v>2415</v>
      </c>
      <c r="H399" s="836" t="s">
        <v>2965</v>
      </c>
      <c r="I399" s="850">
        <v>29.879999160766602</v>
      </c>
      <c r="J399" s="850">
        <v>48</v>
      </c>
      <c r="K399" s="851">
        <v>1434.239990234375</v>
      </c>
    </row>
    <row r="400" spans="1:11" ht="14.45" customHeight="1" x14ac:dyDescent="0.2">
      <c r="A400" s="832" t="s">
        <v>572</v>
      </c>
      <c r="B400" s="833" t="s">
        <v>573</v>
      </c>
      <c r="C400" s="836" t="s">
        <v>594</v>
      </c>
      <c r="D400" s="864" t="s">
        <v>595</v>
      </c>
      <c r="E400" s="836" t="s">
        <v>2362</v>
      </c>
      <c r="F400" s="864" t="s">
        <v>2363</v>
      </c>
      <c r="G400" s="836" t="s">
        <v>2963</v>
      </c>
      <c r="H400" s="836" t="s">
        <v>2966</v>
      </c>
      <c r="I400" s="850">
        <v>30.5</v>
      </c>
      <c r="J400" s="850">
        <v>4</v>
      </c>
      <c r="K400" s="851">
        <v>122</v>
      </c>
    </row>
    <row r="401" spans="1:11" ht="14.45" customHeight="1" x14ac:dyDescent="0.2">
      <c r="A401" s="832" t="s">
        <v>572</v>
      </c>
      <c r="B401" s="833" t="s">
        <v>573</v>
      </c>
      <c r="C401" s="836" t="s">
        <v>594</v>
      </c>
      <c r="D401" s="864" t="s">
        <v>595</v>
      </c>
      <c r="E401" s="836" t="s">
        <v>2362</v>
      </c>
      <c r="F401" s="864" t="s">
        <v>2363</v>
      </c>
      <c r="G401" s="836" t="s">
        <v>2415</v>
      </c>
      <c r="H401" s="836" t="s">
        <v>2416</v>
      </c>
      <c r="I401" s="850">
        <v>29.869999885559082</v>
      </c>
      <c r="J401" s="850">
        <v>48</v>
      </c>
      <c r="K401" s="851">
        <v>1433.760009765625</v>
      </c>
    </row>
    <row r="402" spans="1:11" ht="14.45" customHeight="1" x14ac:dyDescent="0.2">
      <c r="A402" s="832" t="s">
        <v>572</v>
      </c>
      <c r="B402" s="833" t="s">
        <v>573</v>
      </c>
      <c r="C402" s="836" t="s">
        <v>594</v>
      </c>
      <c r="D402" s="864" t="s">
        <v>595</v>
      </c>
      <c r="E402" s="836" t="s">
        <v>2417</v>
      </c>
      <c r="F402" s="864" t="s">
        <v>2418</v>
      </c>
      <c r="G402" s="836" t="s">
        <v>2419</v>
      </c>
      <c r="H402" s="836" t="s">
        <v>2623</v>
      </c>
      <c r="I402" s="850">
        <v>2.0499999523162842</v>
      </c>
      <c r="J402" s="850">
        <v>110</v>
      </c>
      <c r="K402" s="851">
        <v>225.5</v>
      </c>
    </row>
    <row r="403" spans="1:11" ht="14.45" customHeight="1" x14ac:dyDescent="0.2">
      <c r="A403" s="832" t="s">
        <v>572</v>
      </c>
      <c r="B403" s="833" t="s">
        <v>573</v>
      </c>
      <c r="C403" s="836" t="s">
        <v>594</v>
      </c>
      <c r="D403" s="864" t="s">
        <v>595</v>
      </c>
      <c r="E403" s="836" t="s">
        <v>2417</v>
      </c>
      <c r="F403" s="864" t="s">
        <v>2418</v>
      </c>
      <c r="G403" s="836" t="s">
        <v>2419</v>
      </c>
      <c r="H403" s="836" t="s">
        <v>2420</v>
      </c>
      <c r="I403" s="850">
        <v>2.0399999618530273</v>
      </c>
      <c r="J403" s="850">
        <v>20</v>
      </c>
      <c r="K403" s="851">
        <v>40.799999237060547</v>
      </c>
    </row>
    <row r="404" spans="1:11" ht="14.45" customHeight="1" x14ac:dyDescent="0.2">
      <c r="A404" s="832" t="s">
        <v>572</v>
      </c>
      <c r="B404" s="833" t="s">
        <v>573</v>
      </c>
      <c r="C404" s="836" t="s">
        <v>594</v>
      </c>
      <c r="D404" s="864" t="s">
        <v>595</v>
      </c>
      <c r="E404" s="836" t="s">
        <v>2417</v>
      </c>
      <c r="F404" s="864" t="s">
        <v>2418</v>
      </c>
      <c r="G404" s="836" t="s">
        <v>2423</v>
      </c>
      <c r="H404" s="836" t="s">
        <v>2424</v>
      </c>
      <c r="I404" s="850">
        <v>2.9040000915527342</v>
      </c>
      <c r="J404" s="850">
        <v>1400</v>
      </c>
      <c r="K404" s="851">
        <v>4065</v>
      </c>
    </row>
    <row r="405" spans="1:11" ht="14.45" customHeight="1" x14ac:dyDescent="0.2">
      <c r="A405" s="832" t="s">
        <v>572</v>
      </c>
      <c r="B405" s="833" t="s">
        <v>573</v>
      </c>
      <c r="C405" s="836" t="s">
        <v>594</v>
      </c>
      <c r="D405" s="864" t="s">
        <v>595</v>
      </c>
      <c r="E405" s="836" t="s">
        <v>2417</v>
      </c>
      <c r="F405" s="864" t="s">
        <v>2418</v>
      </c>
      <c r="G405" s="836" t="s">
        <v>2427</v>
      </c>
      <c r="H405" s="836" t="s">
        <v>2967</v>
      </c>
      <c r="I405" s="850">
        <v>2.3599998950958252</v>
      </c>
      <c r="J405" s="850">
        <v>50</v>
      </c>
      <c r="K405" s="851">
        <v>118</v>
      </c>
    </row>
    <row r="406" spans="1:11" ht="14.45" customHeight="1" x14ac:dyDescent="0.2">
      <c r="A406" s="832" t="s">
        <v>572</v>
      </c>
      <c r="B406" s="833" t="s">
        <v>573</v>
      </c>
      <c r="C406" s="836" t="s">
        <v>594</v>
      </c>
      <c r="D406" s="864" t="s">
        <v>595</v>
      </c>
      <c r="E406" s="836" t="s">
        <v>2417</v>
      </c>
      <c r="F406" s="864" t="s">
        <v>2418</v>
      </c>
      <c r="G406" s="836" t="s">
        <v>2429</v>
      </c>
      <c r="H406" s="836" t="s">
        <v>2968</v>
      </c>
      <c r="I406" s="850">
        <v>2.3599998950958252</v>
      </c>
      <c r="J406" s="850">
        <v>20</v>
      </c>
      <c r="K406" s="851">
        <v>47.200000762939453</v>
      </c>
    </row>
    <row r="407" spans="1:11" ht="14.45" customHeight="1" x14ac:dyDescent="0.2">
      <c r="A407" s="832" t="s">
        <v>572</v>
      </c>
      <c r="B407" s="833" t="s">
        <v>573</v>
      </c>
      <c r="C407" s="836" t="s">
        <v>594</v>
      </c>
      <c r="D407" s="864" t="s">
        <v>595</v>
      </c>
      <c r="E407" s="836" t="s">
        <v>2417</v>
      </c>
      <c r="F407" s="864" t="s">
        <v>2418</v>
      </c>
      <c r="G407" s="836" t="s">
        <v>2423</v>
      </c>
      <c r="H407" s="836" t="s">
        <v>2624</v>
      </c>
      <c r="I407" s="850">
        <v>2.9100000858306885</v>
      </c>
      <c r="J407" s="850">
        <v>500</v>
      </c>
      <c r="K407" s="851">
        <v>1455</v>
      </c>
    </row>
    <row r="408" spans="1:11" ht="14.45" customHeight="1" x14ac:dyDescent="0.2">
      <c r="A408" s="832" t="s">
        <v>572</v>
      </c>
      <c r="B408" s="833" t="s">
        <v>573</v>
      </c>
      <c r="C408" s="836" t="s">
        <v>594</v>
      </c>
      <c r="D408" s="864" t="s">
        <v>595</v>
      </c>
      <c r="E408" s="836" t="s">
        <v>2417</v>
      </c>
      <c r="F408" s="864" t="s">
        <v>2418</v>
      </c>
      <c r="G408" s="836" t="s">
        <v>2433</v>
      </c>
      <c r="H408" s="836" t="s">
        <v>2969</v>
      </c>
      <c r="I408" s="850">
        <v>1.333333303531011E-2</v>
      </c>
      <c r="J408" s="850">
        <v>1100</v>
      </c>
      <c r="K408" s="851">
        <v>16</v>
      </c>
    </row>
    <row r="409" spans="1:11" ht="14.45" customHeight="1" x14ac:dyDescent="0.2">
      <c r="A409" s="832" t="s">
        <v>572</v>
      </c>
      <c r="B409" s="833" t="s">
        <v>573</v>
      </c>
      <c r="C409" s="836" t="s">
        <v>594</v>
      </c>
      <c r="D409" s="864" t="s">
        <v>595</v>
      </c>
      <c r="E409" s="836" t="s">
        <v>2417</v>
      </c>
      <c r="F409" s="864" t="s">
        <v>2418</v>
      </c>
      <c r="G409" s="836" t="s">
        <v>2433</v>
      </c>
      <c r="H409" s="836" t="s">
        <v>2434</v>
      </c>
      <c r="I409" s="850">
        <v>9.9999997764825821E-3</v>
      </c>
      <c r="J409" s="850">
        <v>100</v>
      </c>
      <c r="K409" s="851">
        <v>1</v>
      </c>
    </row>
    <row r="410" spans="1:11" ht="14.45" customHeight="1" x14ac:dyDescent="0.2">
      <c r="A410" s="832" t="s">
        <v>572</v>
      </c>
      <c r="B410" s="833" t="s">
        <v>573</v>
      </c>
      <c r="C410" s="836" t="s">
        <v>594</v>
      </c>
      <c r="D410" s="864" t="s">
        <v>595</v>
      </c>
      <c r="E410" s="836" t="s">
        <v>2417</v>
      </c>
      <c r="F410" s="864" t="s">
        <v>2418</v>
      </c>
      <c r="G410" s="836" t="s">
        <v>2435</v>
      </c>
      <c r="H410" s="836" t="s">
        <v>2970</v>
      </c>
      <c r="I410" s="850">
        <v>11.140000343322754</v>
      </c>
      <c r="J410" s="850">
        <v>150</v>
      </c>
      <c r="K410" s="851">
        <v>1671</v>
      </c>
    </row>
    <row r="411" spans="1:11" ht="14.45" customHeight="1" x14ac:dyDescent="0.2">
      <c r="A411" s="832" t="s">
        <v>572</v>
      </c>
      <c r="B411" s="833" t="s">
        <v>573</v>
      </c>
      <c r="C411" s="836" t="s">
        <v>594</v>
      </c>
      <c r="D411" s="864" t="s">
        <v>595</v>
      </c>
      <c r="E411" s="836" t="s">
        <v>2417</v>
      </c>
      <c r="F411" s="864" t="s">
        <v>2418</v>
      </c>
      <c r="G411" s="836" t="s">
        <v>2435</v>
      </c>
      <c r="H411" s="836" t="s">
        <v>2436</v>
      </c>
      <c r="I411" s="850">
        <v>11.140000343322754</v>
      </c>
      <c r="J411" s="850">
        <v>100</v>
      </c>
      <c r="K411" s="851">
        <v>1114</v>
      </c>
    </row>
    <row r="412" spans="1:11" ht="14.45" customHeight="1" x14ac:dyDescent="0.2">
      <c r="A412" s="832" t="s">
        <v>572</v>
      </c>
      <c r="B412" s="833" t="s">
        <v>573</v>
      </c>
      <c r="C412" s="836" t="s">
        <v>594</v>
      </c>
      <c r="D412" s="864" t="s">
        <v>595</v>
      </c>
      <c r="E412" s="836" t="s">
        <v>2417</v>
      </c>
      <c r="F412" s="864" t="s">
        <v>2418</v>
      </c>
      <c r="G412" s="836" t="s">
        <v>2971</v>
      </c>
      <c r="H412" s="836" t="s">
        <v>2972</v>
      </c>
      <c r="I412" s="850">
        <v>5.2650001049041748</v>
      </c>
      <c r="J412" s="850">
        <v>120</v>
      </c>
      <c r="K412" s="851">
        <v>631.40000152587891</v>
      </c>
    </row>
    <row r="413" spans="1:11" ht="14.45" customHeight="1" x14ac:dyDescent="0.2">
      <c r="A413" s="832" t="s">
        <v>572</v>
      </c>
      <c r="B413" s="833" t="s">
        <v>573</v>
      </c>
      <c r="C413" s="836" t="s">
        <v>594</v>
      </c>
      <c r="D413" s="864" t="s">
        <v>595</v>
      </c>
      <c r="E413" s="836" t="s">
        <v>2417</v>
      </c>
      <c r="F413" s="864" t="s">
        <v>2418</v>
      </c>
      <c r="G413" s="836" t="s">
        <v>2625</v>
      </c>
      <c r="H413" s="836" t="s">
        <v>2626</v>
      </c>
      <c r="I413" s="850">
        <v>3.4866666793823242</v>
      </c>
      <c r="J413" s="850">
        <v>220</v>
      </c>
      <c r="K413" s="851">
        <v>767.59999847412109</v>
      </c>
    </row>
    <row r="414" spans="1:11" ht="14.45" customHeight="1" x14ac:dyDescent="0.2">
      <c r="A414" s="832" t="s">
        <v>572</v>
      </c>
      <c r="B414" s="833" t="s">
        <v>573</v>
      </c>
      <c r="C414" s="836" t="s">
        <v>594</v>
      </c>
      <c r="D414" s="864" t="s">
        <v>595</v>
      </c>
      <c r="E414" s="836" t="s">
        <v>2417</v>
      </c>
      <c r="F414" s="864" t="s">
        <v>2418</v>
      </c>
      <c r="G414" s="836" t="s">
        <v>2971</v>
      </c>
      <c r="H414" s="836" t="s">
        <v>2973</v>
      </c>
      <c r="I414" s="850">
        <v>5.4499998092651367</v>
      </c>
      <c r="J414" s="850">
        <v>20</v>
      </c>
      <c r="K414" s="851">
        <v>109</v>
      </c>
    </row>
    <row r="415" spans="1:11" ht="14.45" customHeight="1" x14ac:dyDescent="0.2">
      <c r="A415" s="832" t="s">
        <v>572</v>
      </c>
      <c r="B415" s="833" t="s">
        <v>573</v>
      </c>
      <c r="C415" s="836" t="s">
        <v>594</v>
      </c>
      <c r="D415" s="864" t="s">
        <v>595</v>
      </c>
      <c r="E415" s="836" t="s">
        <v>2417</v>
      </c>
      <c r="F415" s="864" t="s">
        <v>2418</v>
      </c>
      <c r="G415" s="836" t="s">
        <v>2625</v>
      </c>
      <c r="H415" s="836" t="s">
        <v>2627</v>
      </c>
      <c r="I415" s="850">
        <v>3.4375000596046448</v>
      </c>
      <c r="J415" s="850">
        <v>300</v>
      </c>
      <c r="K415" s="851">
        <v>1038.8000106811523</v>
      </c>
    </row>
    <row r="416" spans="1:11" ht="14.45" customHeight="1" x14ac:dyDescent="0.2">
      <c r="A416" s="832" t="s">
        <v>572</v>
      </c>
      <c r="B416" s="833" t="s">
        <v>573</v>
      </c>
      <c r="C416" s="836" t="s">
        <v>594</v>
      </c>
      <c r="D416" s="864" t="s">
        <v>595</v>
      </c>
      <c r="E416" s="836" t="s">
        <v>2417</v>
      </c>
      <c r="F416" s="864" t="s">
        <v>2418</v>
      </c>
      <c r="G416" s="836" t="s">
        <v>2974</v>
      </c>
      <c r="H416" s="836" t="s">
        <v>2975</v>
      </c>
      <c r="I416" s="850">
        <v>12.840000152587891</v>
      </c>
      <c r="J416" s="850">
        <v>100</v>
      </c>
      <c r="K416" s="851">
        <v>1283.8199462890625</v>
      </c>
    </row>
    <row r="417" spans="1:11" ht="14.45" customHeight="1" x14ac:dyDescent="0.2">
      <c r="A417" s="832" t="s">
        <v>572</v>
      </c>
      <c r="B417" s="833" t="s">
        <v>573</v>
      </c>
      <c r="C417" s="836" t="s">
        <v>594</v>
      </c>
      <c r="D417" s="864" t="s">
        <v>595</v>
      </c>
      <c r="E417" s="836" t="s">
        <v>2417</v>
      </c>
      <c r="F417" s="864" t="s">
        <v>2418</v>
      </c>
      <c r="G417" s="836" t="s">
        <v>2976</v>
      </c>
      <c r="H417" s="836" t="s">
        <v>2977</v>
      </c>
      <c r="I417" s="850">
        <v>484.02999877929688</v>
      </c>
      <c r="J417" s="850">
        <v>5</v>
      </c>
      <c r="K417" s="851">
        <v>2420.14990234375</v>
      </c>
    </row>
    <row r="418" spans="1:11" ht="14.45" customHeight="1" x14ac:dyDescent="0.2">
      <c r="A418" s="832" t="s">
        <v>572</v>
      </c>
      <c r="B418" s="833" t="s">
        <v>573</v>
      </c>
      <c r="C418" s="836" t="s">
        <v>594</v>
      </c>
      <c r="D418" s="864" t="s">
        <v>595</v>
      </c>
      <c r="E418" s="836" t="s">
        <v>2417</v>
      </c>
      <c r="F418" s="864" t="s">
        <v>2418</v>
      </c>
      <c r="G418" s="836" t="s">
        <v>2978</v>
      </c>
      <c r="H418" s="836" t="s">
        <v>2979</v>
      </c>
      <c r="I418" s="850">
        <v>484.04000854492188</v>
      </c>
      <c r="J418" s="850">
        <v>10</v>
      </c>
      <c r="K418" s="851">
        <v>4840.39990234375</v>
      </c>
    </row>
    <row r="419" spans="1:11" ht="14.45" customHeight="1" x14ac:dyDescent="0.2">
      <c r="A419" s="832" t="s">
        <v>572</v>
      </c>
      <c r="B419" s="833" t="s">
        <v>573</v>
      </c>
      <c r="C419" s="836" t="s">
        <v>594</v>
      </c>
      <c r="D419" s="864" t="s">
        <v>595</v>
      </c>
      <c r="E419" s="836" t="s">
        <v>2417</v>
      </c>
      <c r="F419" s="864" t="s">
        <v>2418</v>
      </c>
      <c r="G419" s="836" t="s">
        <v>2980</v>
      </c>
      <c r="H419" s="836" t="s">
        <v>2981</v>
      </c>
      <c r="I419" s="850">
        <v>646.760009765625</v>
      </c>
      <c r="J419" s="850">
        <v>2</v>
      </c>
      <c r="K419" s="851">
        <v>1293.52001953125</v>
      </c>
    </row>
    <row r="420" spans="1:11" ht="14.45" customHeight="1" x14ac:dyDescent="0.2">
      <c r="A420" s="832" t="s">
        <v>572</v>
      </c>
      <c r="B420" s="833" t="s">
        <v>573</v>
      </c>
      <c r="C420" s="836" t="s">
        <v>594</v>
      </c>
      <c r="D420" s="864" t="s">
        <v>595</v>
      </c>
      <c r="E420" s="836" t="s">
        <v>2417</v>
      </c>
      <c r="F420" s="864" t="s">
        <v>2418</v>
      </c>
      <c r="G420" s="836" t="s">
        <v>2982</v>
      </c>
      <c r="H420" s="836" t="s">
        <v>2983</v>
      </c>
      <c r="I420" s="850">
        <v>484.04000854492188</v>
      </c>
      <c r="J420" s="850">
        <v>10</v>
      </c>
      <c r="K420" s="851">
        <v>4840.35009765625</v>
      </c>
    </row>
    <row r="421" spans="1:11" ht="14.45" customHeight="1" x14ac:dyDescent="0.2">
      <c r="A421" s="832" t="s">
        <v>572</v>
      </c>
      <c r="B421" s="833" t="s">
        <v>573</v>
      </c>
      <c r="C421" s="836" t="s">
        <v>594</v>
      </c>
      <c r="D421" s="864" t="s">
        <v>595</v>
      </c>
      <c r="E421" s="836" t="s">
        <v>2417</v>
      </c>
      <c r="F421" s="864" t="s">
        <v>2418</v>
      </c>
      <c r="G421" s="836" t="s">
        <v>2982</v>
      </c>
      <c r="H421" s="836" t="s">
        <v>2984</v>
      </c>
      <c r="I421" s="850">
        <v>484.04000854492188</v>
      </c>
      <c r="J421" s="850">
        <v>10</v>
      </c>
      <c r="K421" s="851">
        <v>4840.35009765625</v>
      </c>
    </row>
    <row r="422" spans="1:11" ht="14.45" customHeight="1" x14ac:dyDescent="0.2">
      <c r="A422" s="832" t="s">
        <v>572</v>
      </c>
      <c r="B422" s="833" t="s">
        <v>573</v>
      </c>
      <c r="C422" s="836" t="s">
        <v>594</v>
      </c>
      <c r="D422" s="864" t="s">
        <v>595</v>
      </c>
      <c r="E422" s="836" t="s">
        <v>2417</v>
      </c>
      <c r="F422" s="864" t="s">
        <v>2418</v>
      </c>
      <c r="G422" s="836" t="s">
        <v>2449</v>
      </c>
      <c r="H422" s="836" t="s">
        <v>2450</v>
      </c>
      <c r="I422" s="850">
        <v>17.979999542236328</v>
      </c>
      <c r="J422" s="850">
        <v>250</v>
      </c>
      <c r="K422" s="851">
        <v>4495</v>
      </c>
    </row>
    <row r="423" spans="1:11" ht="14.45" customHeight="1" x14ac:dyDescent="0.2">
      <c r="A423" s="832" t="s">
        <v>572</v>
      </c>
      <c r="B423" s="833" t="s">
        <v>573</v>
      </c>
      <c r="C423" s="836" t="s">
        <v>594</v>
      </c>
      <c r="D423" s="864" t="s">
        <v>595</v>
      </c>
      <c r="E423" s="836" t="s">
        <v>2417</v>
      </c>
      <c r="F423" s="864" t="s">
        <v>2418</v>
      </c>
      <c r="G423" s="836" t="s">
        <v>2452</v>
      </c>
      <c r="H423" s="836" t="s">
        <v>2453</v>
      </c>
      <c r="I423" s="850">
        <v>17.979999542236328</v>
      </c>
      <c r="J423" s="850">
        <v>50</v>
      </c>
      <c r="K423" s="851">
        <v>899</v>
      </c>
    </row>
    <row r="424" spans="1:11" ht="14.45" customHeight="1" x14ac:dyDescent="0.2">
      <c r="A424" s="832" t="s">
        <v>572</v>
      </c>
      <c r="B424" s="833" t="s">
        <v>573</v>
      </c>
      <c r="C424" s="836" t="s">
        <v>594</v>
      </c>
      <c r="D424" s="864" t="s">
        <v>595</v>
      </c>
      <c r="E424" s="836" t="s">
        <v>2417</v>
      </c>
      <c r="F424" s="864" t="s">
        <v>2418</v>
      </c>
      <c r="G424" s="836" t="s">
        <v>2452</v>
      </c>
      <c r="H424" s="836" t="s">
        <v>2628</v>
      </c>
      <c r="I424" s="850">
        <v>17.979999542236328</v>
      </c>
      <c r="J424" s="850">
        <v>100</v>
      </c>
      <c r="K424" s="851">
        <v>1798</v>
      </c>
    </row>
    <row r="425" spans="1:11" ht="14.45" customHeight="1" x14ac:dyDescent="0.2">
      <c r="A425" s="832" t="s">
        <v>572</v>
      </c>
      <c r="B425" s="833" t="s">
        <v>573</v>
      </c>
      <c r="C425" s="836" t="s">
        <v>594</v>
      </c>
      <c r="D425" s="864" t="s">
        <v>595</v>
      </c>
      <c r="E425" s="836" t="s">
        <v>2417</v>
      </c>
      <c r="F425" s="864" t="s">
        <v>2418</v>
      </c>
      <c r="G425" s="836" t="s">
        <v>2985</v>
      </c>
      <c r="H425" s="836" t="s">
        <v>2986</v>
      </c>
      <c r="I425" s="850">
        <v>15.289999961853027</v>
      </c>
      <c r="J425" s="850">
        <v>30</v>
      </c>
      <c r="K425" s="851">
        <v>458.70001220703125</v>
      </c>
    </row>
    <row r="426" spans="1:11" ht="14.45" customHeight="1" x14ac:dyDescent="0.2">
      <c r="A426" s="832" t="s">
        <v>572</v>
      </c>
      <c r="B426" s="833" t="s">
        <v>573</v>
      </c>
      <c r="C426" s="836" t="s">
        <v>594</v>
      </c>
      <c r="D426" s="864" t="s">
        <v>595</v>
      </c>
      <c r="E426" s="836" t="s">
        <v>2417</v>
      </c>
      <c r="F426" s="864" t="s">
        <v>2418</v>
      </c>
      <c r="G426" s="836" t="s">
        <v>2987</v>
      </c>
      <c r="H426" s="836" t="s">
        <v>2988</v>
      </c>
      <c r="I426" s="850">
        <v>13.199999809265137</v>
      </c>
      <c r="J426" s="850">
        <v>10</v>
      </c>
      <c r="K426" s="851">
        <v>132</v>
      </c>
    </row>
    <row r="427" spans="1:11" ht="14.45" customHeight="1" x14ac:dyDescent="0.2">
      <c r="A427" s="832" t="s">
        <v>572</v>
      </c>
      <c r="B427" s="833" t="s">
        <v>573</v>
      </c>
      <c r="C427" s="836" t="s">
        <v>594</v>
      </c>
      <c r="D427" s="864" t="s">
        <v>595</v>
      </c>
      <c r="E427" s="836" t="s">
        <v>2417</v>
      </c>
      <c r="F427" s="864" t="s">
        <v>2418</v>
      </c>
      <c r="G427" s="836" t="s">
        <v>2454</v>
      </c>
      <c r="H427" s="836" t="s">
        <v>2989</v>
      </c>
      <c r="I427" s="850">
        <v>13.199999809265137</v>
      </c>
      <c r="J427" s="850">
        <v>10</v>
      </c>
      <c r="K427" s="851">
        <v>132</v>
      </c>
    </row>
    <row r="428" spans="1:11" ht="14.45" customHeight="1" x14ac:dyDescent="0.2">
      <c r="A428" s="832" t="s">
        <v>572</v>
      </c>
      <c r="B428" s="833" t="s">
        <v>573</v>
      </c>
      <c r="C428" s="836" t="s">
        <v>594</v>
      </c>
      <c r="D428" s="864" t="s">
        <v>595</v>
      </c>
      <c r="E428" s="836" t="s">
        <v>2417</v>
      </c>
      <c r="F428" s="864" t="s">
        <v>2418</v>
      </c>
      <c r="G428" s="836" t="s">
        <v>2454</v>
      </c>
      <c r="H428" s="836" t="s">
        <v>2455</v>
      </c>
      <c r="I428" s="850">
        <v>13.199999809265137</v>
      </c>
      <c r="J428" s="850">
        <v>10</v>
      </c>
      <c r="K428" s="851">
        <v>132</v>
      </c>
    </row>
    <row r="429" spans="1:11" ht="14.45" customHeight="1" x14ac:dyDescent="0.2">
      <c r="A429" s="832" t="s">
        <v>572</v>
      </c>
      <c r="B429" s="833" t="s">
        <v>573</v>
      </c>
      <c r="C429" s="836" t="s">
        <v>594</v>
      </c>
      <c r="D429" s="864" t="s">
        <v>595</v>
      </c>
      <c r="E429" s="836" t="s">
        <v>2417</v>
      </c>
      <c r="F429" s="864" t="s">
        <v>2418</v>
      </c>
      <c r="G429" s="836" t="s">
        <v>2456</v>
      </c>
      <c r="H429" s="836" t="s">
        <v>2990</v>
      </c>
      <c r="I429" s="850">
        <v>7.8633333841959638</v>
      </c>
      <c r="J429" s="850">
        <v>400</v>
      </c>
      <c r="K429" s="851">
        <v>3145</v>
      </c>
    </row>
    <row r="430" spans="1:11" ht="14.45" customHeight="1" x14ac:dyDescent="0.2">
      <c r="A430" s="832" t="s">
        <v>572</v>
      </c>
      <c r="B430" s="833" t="s">
        <v>573</v>
      </c>
      <c r="C430" s="836" t="s">
        <v>594</v>
      </c>
      <c r="D430" s="864" t="s">
        <v>595</v>
      </c>
      <c r="E430" s="836" t="s">
        <v>2417</v>
      </c>
      <c r="F430" s="864" t="s">
        <v>2418</v>
      </c>
      <c r="G430" s="836" t="s">
        <v>2456</v>
      </c>
      <c r="H430" s="836" t="s">
        <v>2457</v>
      </c>
      <c r="I430" s="850">
        <v>7.869999885559082</v>
      </c>
      <c r="J430" s="850">
        <v>100</v>
      </c>
      <c r="K430" s="851">
        <v>787</v>
      </c>
    </row>
    <row r="431" spans="1:11" ht="14.45" customHeight="1" x14ac:dyDescent="0.2">
      <c r="A431" s="832" t="s">
        <v>572</v>
      </c>
      <c r="B431" s="833" t="s">
        <v>573</v>
      </c>
      <c r="C431" s="836" t="s">
        <v>594</v>
      </c>
      <c r="D431" s="864" t="s">
        <v>595</v>
      </c>
      <c r="E431" s="836" t="s">
        <v>2417</v>
      </c>
      <c r="F431" s="864" t="s">
        <v>2418</v>
      </c>
      <c r="G431" s="836" t="s">
        <v>2991</v>
      </c>
      <c r="H431" s="836" t="s">
        <v>2992</v>
      </c>
      <c r="I431" s="850">
        <v>3.1450001001358032</v>
      </c>
      <c r="J431" s="850">
        <v>200</v>
      </c>
      <c r="K431" s="851">
        <v>629</v>
      </c>
    </row>
    <row r="432" spans="1:11" ht="14.45" customHeight="1" x14ac:dyDescent="0.2">
      <c r="A432" s="832" t="s">
        <v>572</v>
      </c>
      <c r="B432" s="833" t="s">
        <v>573</v>
      </c>
      <c r="C432" s="836" t="s">
        <v>594</v>
      </c>
      <c r="D432" s="864" t="s">
        <v>595</v>
      </c>
      <c r="E432" s="836" t="s">
        <v>2417</v>
      </c>
      <c r="F432" s="864" t="s">
        <v>2418</v>
      </c>
      <c r="G432" s="836" t="s">
        <v>2458</v>
      </c>
      <c r="H432" s="836" t="s">
        <v>2993</v>
      </c>
      <c r="I432" s="850">
        <v>80.569999694824219</v>
      </c>
      <c r="J432" s="850">
        <v>80</v>
      </c>
      <c r="K432" s="851">
        <v>6445.60009765625</v>
      </c>
    </row>
    <row r="433" spans="1:11" ht="14.45" customHeight="1" x14ac:dyDescent="0.2">
      <c r="A433" s="832" t="s">
        <v>572</v>
      </c>
      <c r="B433" s="833" t="s">
        <v>573</v>
      </c>
      <c r="C433" s="836" t="s">
        <v>594</v>
      </c>
      <c r="D433" s="864" t="s">
        <v>595</v>
      </c>
      <c r="E433" s="836" t="s">
        <v>2417</v>
      </c>
      <c r="F433" s="864" t="s">
        <v>2418</v>
      </c>
      <c r="G433" s="836" t="s">
        <v>2634</v>
      </c>
      <c r="H433" s="836" t="s">
        <v>2994</v>
      </c>
      <c r="I433" s="850">
        <v>0.25</v>
      </c>
      <c r="J433" s="850">
        <v>300</v>
      </c>
      <c r="K433" s="851">
        <v>75</v>
      </c>
    </row>
    <row r="434" spans="1:11" ht="14.45" customHeight="1" x14ac:dyDescent="0.2">
      <c r="A434" s="832" t="s">
        <v>572</v>
      </c>
      <c r="B434" s="833" t="s">
        <v>573</v>
      </c>
      <c r="C434" s="836" t="s">
        <v>594</v>
      </c>
      <c r="D434" s="864" t="s">
        <v>595</v>
      </c>
      <c r="E434" s="836" t="s">
        <v>2417</v>
      </c>
      <c r="F434" s="864" t="s">
        <v>2418</v>
      </c>
      <c r="G434" s="836" t="s">
        <v>2995</v>
      </c>
      <c r="H434" s="836" t="s">
        <v>2996</v>
      </c>
      <c r="I434" s="850">
        <v>1.8899999856948853</v>
      </c>
      <c r="J434" s="850">
        <v>20</v>
      </c>
      <c r="K434" s="851">
        <v>37.799999237060547</v>
      </c>
    </row>
    <row r="435" spans="1:11" ht="14.45" customHeight="1" x14ac:dyDescent="0.2">
      <c r="A435" s="832" t="s">
        <v>572</v>
      </c>
      <c r="B435" s="833" t="s">
        <v>573</v>
      </c>
      <c r="C435" s="836" t="s">
        <v>594</v>
      </c>
      <c r="D435" s="864" t="s">
        <v>595</v>
      </c>
      <c r="E435" s="836" t="s">
        <v>2417</v>
      </c>
      <c r="F435" s="864" t="s">
        <v>2418</v>
      </c>
      <c r="G435" s="836" t="s">
        <v>2642</v>
      </c>
      <c r="H435" s="836" t="s">
        <v>2997</v>
      </c>
      <c r="I435" s="850">
        <v>13.359999656677246</v>
      </c>
      <c r="J435" s="850">
        <v>70</v>
      </c>
      <c r="K435" s="851">
        <v>935.08001708984375</v>
      </c>
    </row>
    <row r="436" spans="1:11" ht="14.45" customHeight="1" x14ac:dyDescent="0.2">
      <c r="A436" s="832" t="s">
        <v>572</v>
      </c>
      <c r="B436" s="833" t="s">
        <v>573</v>
      </c>
      <c r="C436" s="836" t="s">
        <v>594</v>
      </c>
      <c r="D436" s="864" t="s">
        <v>595</v>
      </c>
      <c r="E436" s="836" t="s">
        <v>2417</v>
      </c>
      <c r="F436" s="864" t="s">
        <v>2418</v>
      </c>
      <c r="G436" s="836" t="s">
        <v>2998</v>
      </c>
      <c r="H436" s="836" t="s">
        <v>2999</v>
      </c>
      <c r="I436" s="850">
        <v>23.350000381469727</v>
      </c>
      <c r="J436" s="850">
        <v>70</v>
      </c>
      <c r="K436" s="851">
        <v>1634.719970703125</v>
      </c>
    </row>
    <row r="437" spans="1:11" ht="14.45" customHeight="1" x14ac:dyDescent="0.2">
      <c r="A437" s="832" t="s">
        <v>572</v>
      </c>
      <c r="B437" s="833" t="s">
        <v>573</v>
      </c>
      <c r="C437" s="836" t="s">
        <v>594</v>
      </c>
      <c r="D437" s="864" t="s">
        <v>595</v>
      </c>
      <c r="E437" s="836" t="s">
        <v>2417</v>
      </c>
      <c r="F437" s="864" t="s">
        <v>2418</v>
      </c>
      <c r="G437" s="836" t="s">
        <v>2636</v>
      </c>
      <c r="H437" s="836" t="s">
        <v>2637</v>
      </c>
      <c r="I437" s="850">
        <v>6.244999885559082</v>
      </c>
      <c r="J437" s="850">
        <v>200</v>
      </c>
      <c r="K437" s="851">
        <v>1249.2100219726563</v>
      </c>
    </row>
    <row r="438" spans="1:11" ht="14.45" customHeight="1" x14ac:dyDescent="0.2">
      <c r="A438" s="832" t="s">
        <v>572</v>
      </c>
      <c r="B438" s="833" t="s">
        <v>573</v>
      </c>
      <c r="C438" s="836" t="s">
        <v>594</v>
      </c>
      <c r="D438" s="864" t="s">
        <v>595</v>
      </c>
      <c r="E438" s="836" t="s">
        <v>2417</v>
      </c>
      <c r="F438" s="864" t="s">
        <v>2418</v>
      </c>
      <c r="G438" s="836" t="s">
        <v>2464</v>
      </c>
      <c r="H438" s="836" t="s">
        <v>3000</v>
      </c>
      <c r="I438" s="850">
        <v>11.735713958740234</v>
      </c>
      <c r="J438" s="850">
        <v>200</v>
      </c>
      <c r="K438" s="851">
        <v>2346.8000183105469</v>
      </c>
    </row>
    <row r="439" spans="1:11" ht="14.45" customHeight="1" x14ac:dyDescent="0.2">
      <c r="A439" s="832" t="s">
        <v>572</v>
      </c>
      <c r="B439" s="833" t="s">
        <v>573</v>
      </c>
      <c r="C439" s="836" t="s">
        <v>594</v>
      </c>
      <c r="D439" s="864" t="s">
        <v>595</v>
      </c>
      <c r="E439" s="836" t="s">
        <v>2417</v>
      </c>
      <c r="F439" s="864" t="s">
        <v>2418</v>
      </c>
      <c r="G439" s="836" t="s">
        <v>2467</v>
      </c>
      <c r="H439" s="836" t="s">
        <v>3001</v>
      </c>
      <c r="I439" s="850">
        <v>2.2849999666213989</v>
      </c>
      <c r="J439" s="850">
        <v>200</v>
      </c>
      <c r="K439" s="851">
        <v>457</v>
      </c>
    </row>
    <row r="440" spans="1:11" ht="14.45" customHeight="1" x14ac:dyDescent="0.2">
      <c r="A440" s="832" t="s">
        <v>572</v>
      </c>
      <c r="B440" s="833" t="s">
        <v>573</v>
      </c>
      <c r="C440" s="836" t="s">
        <v>594</v>
      </c>
      <c r="D440" s="864" t="s">
        <v>595</v>
      </c>
      <c r="E440" s="836" t="s">
        <v>2417</v>
      </c>
      <c r="F440" s="864" t="s">
        <v>2418</v>
      </c>
      <c r="G440" s="836" t="s">
        <v>2464</v>
      </c>
      <c r="H440" s="836" t="s">
        <v>2465</v>
      </c>
      <c r="I440" s="850">
        <v>11.739999771118164</v>
      </c>
      <c r="J440" s="850">
        <v>70</v>
      </c>
      <c r="K440" s="851">
        <v>821.80001831054688</v>
      </c>
    </row>
    <row r="441" spans="1:11" ht="14.45" customHeight="1" x14ac:dyDescent="0.2">
      <c r="A441" s="832" t="s">
        <v>572</v>
      </c>
      <c r="B441" s="833" t="s">
        <v>573</v>
      </c>
      <c r="C441" s="836" t="s">
        <v>594</v>
      </c>
      <c r="D441" s="864" t="s">
        <v>595</v>
      </c>
      <c r="E441" s="836" t="s">
        <v>2417</v>
      </c>
      <c r="F441" s="864" t="s">
        <v>2418</v>
      </c>
      <c r="G441" s="836" t="s">
        <v>2462</v>
      </c>
      <c r="H441" s="836" t="s">
        <v>2466</v>
      </c>
      <c r="I441" s="850">
        <v>25.530000686645508</v>
      </c>
      <c r="J441" s="850">
        <v>10</v>
      </c>
      <c r="K441" s="851">
        <v>255.30000305175781</v>
      </c>
    </row>
    <row r="442" spans="1:11" ht="14.45" customHeight="1" x14ac:dyDescent="0.2">
      <c r="A442" s="832" t="s">
        <v>572</v>
      </c>
      <c r="B442" s="833" t="s">
        <v>573</v>
      </c>
      <c r="C442" s="836" t="s">
        <v>594</v>
      </c>
      <c r="D442" s="864" t="s">
        <v>595</v>
      </c>
      <c r="E442" s="836" t="s">
        <v>2417</v>
      </c>
      <c r="F442" s="864" t="s">
        <v>2418</v>
      </c>
      <c r="G442" s="836" t="s">
        <v>2467</v>
      </c>
      <c r="H442" s="836" t="s">
        <v>2468</v>
      </c>
      <c r="I442" s="850">
        <v>2.2899999618530273</v>
      </c>
      <c r="J442" s="850">
        <v>50</v>
      </c>
      <c r="K442" s="851">
        <v>114.5</v>
      </c>
    </row>
    <row r="443" spans="1:11" ht="14.45" customHeight="1" x14ac:dyDescent="0.2">
      <c r="A443" s="832" t="s">
        <v>572</v>
      </c>
      <c r="B443" s="833" t="s">
        <v>573</v>
      </c>
      <c r="C443" s="836" t="s">
        <v>594</v>
      </c>
      <c r="D443" s="864" t="s">
        <v>595</v>
      </c>
      <c r="E443" s="836" t="s">
        <v>2417</v>
      </c>
      <c r="F443" s="864" t="s">
        <v>2418</v>
      </c>
      <c r="G443" s="836" t="s">
        <v>2469</v>
      </c>
      <c r="H443" s="836" t="s">
        <v>3002</v>
      </c>
      <c r="I443" s="850">
        <v>4.8000001907348633</v>
      </c>
      <c r="J443" s="850">
        <v>100</v>
      </c>
      <c r="K443" s="851">
        <v>480</v>
      </c>
    </row>
    <row r="444" spans="1:11" ht="14.45" customHeight="1" x14ac:dyDescent="0.2">
      <c r="A444" s="832" t="s">
        <v>572</v>
      </c>
      <c r="B444" s="833" t="s">
        <v>573</v>
      </c>
      <c r="C444" s="836" t="s">
        <v>594</v>
      </c>
      <c r="D444" s="864" t="s">
        <v>595</v>
      </c>
      <c r="E444" s="836" t="s">
        <v>2417</v>
      </c>
      <c r="F444" s="864" t="s">
        <v>2418</v>
      </c>
      <c r="G444" s="836" t="s">
        <v>3003</v>
      </c>
      <c r="H444" s="836" t="s">
        <v>3004</v>
      </c>
      <c r="I444" s="850">
        <v>10.880000114440918</v>
      </c>
      <c r="J444" s="850">
        <v>100</v>
      </c>
      <c r="K444" s="851">
        <v>1087.7900390625</v>
      </c>
    </row>
    <row r="445" spans="1:11" ht="14.45" customHeight="1" x14ac:dyDescent="0.2">
      <c r="A445" s="832" t="s">
        <v>572</v>
      </c>
      <c r="B445" s="833" t="s">
        <v>573</v>
      </c>
      <c r="C445" s="836" t="s">
        <v>594</v>
      </c>
      <c r="D445" s="864" t="s">
        <v>595</v>
      </c>
      <c r="E445" s="836" t="s">
        <v>2417</v>
      </c>
      <c r="F445" s="864" t="s">
        <v>2418</v>
      </c>
      <c r="G445" s="836" t="s">
        <v>3005</v>
      </c>
      <c r="H445" s="836" t="s">
        <v>3006</v>
      </c>
      <c r="I445" s="850">
        <v>21.180000305175781</v>
      </c>
      <c r="J445" s="850">
        <v>50</v>
      </c>
      <c r="K445" s="851">
        <v>1058.75</v>
      </c>
    </row>
    <row r="446" spans="1:11" ht="14.45" customHeight="1" x14ac:dyDescent="0.2">
      <c r="A446" s="832" t="s">
        <v>572</v>
      </c>
      <c r="B446" s="833" t="s">
        <v>573</v>
      </c>
      <c r="C446" s="836" t="s">
        <v>594</v>
      </c>
      <c r="D446" s="864" t="s">
        <v>595</v>
      </c>
      <c r="E446" s="836" t="s">
        <v>2417</v>
      </c>
      <c r="F446" s="864" t="s">
        <v>2418</v>
      </c>
      <c r="G446" s="836" t="s">
        <v>2485</v>
      </c>
      <c r="H446" s="836" t="s">
        <v>3007</v>
      </c>
      <c r="I446" s="850">
        <v>6.1700000762939453</v>
      </c>
      <c r="J446" s="850">
        <v>50</v>
      </c>
      <c r="K446" s="851">
        <v>308.50000762939453</v>
      </c>
    </row>
    <row r="447" spans="1:11" ht="14.45" customHeight="1" x14ac:dyDescent="0.2">
      <c r="A447" s="832" t="s">
        <v>572</v>
      </c>
      <c r="B447" s="833" t="s">
        <v>573</v>
      </c>
      <c r="C447" s="836" t="s">
        <v>594</v>
      </c>
      <c r="D447" s="864" t="s">
        <v>595</v>
      </c>
      <c r="E447" s="836" t="s">
        <v>2417</v>
      </c>
      <c r="F447" s="864" t="s">
        <v>2418</v>
      </c>
      <c r="G447" s="836" t="s">
        <v>2485</v>
      </c>
      <c r="H447" s="836" t="s">
        <v>2486</v>
      </c>
      <c r="I447" s="850">
        <v>6.1700000762939453</v>
      </c>
      <c r="J447" s="850">
        <v>40</v>
      </c>
      <c r="K447" s="851">
        <v>246.80000305175781</v>
      </c>
    </row>
    <row r="448" spans="1:11" ht="14.45" customHeight="1" x14ac:dyDescent="0.2">
      <c r="A448" s="832" t="s">
        <v>572</v>
      </c>
      <c r="B448" s="833" t="s">
        <v>573</v>
      </c>
      <c r="C448" s="836" t="s">
        <v>594</v>
      </c>
      <c r="D448" s="864" t="s">
        <v>595</v>
      </c>
      <c r="E448" s="836" t="s">
        <v>2417</v>
      </c>
      <c r="F448" s="864" t="s">
        <v>2418</v>
      </c>
      <c r="G448" s="836" t="s">
        <v>3008</v>
      </c>
      <c r="H448" s="836" t="s">
        <v>3009</v>
      </c>
      <c r="I448" s="850">
        <v>32.790000915527344</v>
      </c>
      <c r="J448" s="850">
        <v>54</v>
      </c>
      <c r="K448" s="851">
        <v>1770.6600341796875</v>
      </c>
    </row>
    <row r="449" spans="1:11" ht="14.45" customHeight="1" x14ac:dyDescent="0.2">
      <c r="A449" s="832" t="s">
        <v>572</v>
      </c>
      <c r="B449" s="833" t="s">
        <v>573</v>
      </c>
      <c r="C449" s="836" t="s">
        <v>594</v>
      </c>
      <c r="D449" s="864" t="s">
        <v>595</v>
      </c>
      <c r="E449" s="836" t="s">
        <v>2417</v>
      </c>
      <c r="F449" s="864" t="s">
        <v>2418</v>
      </c>
      <c r="G449" s="836" t="s">
        <v>3010</v>
      </c>
      <c r="H449" s="836" t="s">
        <v>3011</v>
      </c>
      <c r="I449" s="850">
        <v>13.289999961853027</v>
      </c>
      <c r="J449" s="850">
        <v>20</v>
      </c>
      <c r="K449" s="851">
        <v>265.79998779296875</v>
      </c>
    </row>
    <row r="450" spans="1:11" ht="14.45" customHeight="1" x14ac:dyDescent="0.2">
      <c r="A450" s="832" t="s">
        <v>572</v>
      </c>
      <c r="B450" s="833" t="s">
        <v>573</v>
      </c>
      <c r="C450" s="836" t="s">
        <v>594</v>
      </c>
      <c r="D450" s="864" t="s">
        <v>595</v>
      </c>
      <c r="E450" s="836" t="s">
        <v>2417</v>
      </c>
      <c r="F450" s="864" t="s">
        <v>2418</v>
      </c>
      <c r="G450" s="836" t="s">
        <v>2487</v>
      </c>
      <c r="H450" s="836" t="s">
        <v>3012</v>
      </c>
      <c r="I450" s="850">
        <v>13.310000419616699</v>
      </c>
      <c r="J450" s="850">
        <v>20</v>
      </c>
      <c r="K450" s="851">
        <v>266.20001220703125</v>
      </c>
    </row>
    <row r="451" spans="1:11" ht="14.45" customHeight="1" x14ac:dyDescent="0.2">
      <c r="A451" s="832" t="s">
        <v>572</v>
      </c>
      <c r="B451" s="833" t="s">
        <v>573</v>
      </c>
      <c r="C451" s="836" t="s">
        <v>594</v>
      </c>
      <c r="D451" s="864" t="s">
        <v>595</v>
      </c>
      <c r="E451" s="836" t="s">
        <v>2417</v>
      </c>
      <c r="F451" s="864" t="s">
        <v>2418</v>
      </c>
      <c r="G451" s="836" t="s">
        <v>2489</v>
      </c>
      <c r="H451" s="836" t="s">
        <v>3013</v>
      </c>
      <c r="I451" s="850">
        <v>13.220000267028809</v>
      </c>
      <c r="J451" s="850">
        <v>10</v>
      </c>
      <c r="K451" s="851">
        <v>132.19999694824219</v>
      </c>
    </row>
    <row r="452" spans="1:11" ht="14.45" customHeight="1" x14ac:dyDescent="0.2">
      <c r="A452" s="832" t="s">
        <v>572</v>
      </c>
      <c r="B452" s="833" t="s">
        <v>573</v>
      </c>
      <c r="C452" s="836" t="s">
        <v>594</v>
      </c>
      <c r="D452" s="864" t="s">
        <v>595</v>
      </c>
      <c r="E452" s="836" t="s">
        <v>2417</v>
      </c>
      <c r="F452" s="864" t="s">
        <v>2418</v>
      </c>
      <c r="G452" s="836" t="s">
        <v>3014</v>
      </c>
      <c r="H452" s="836" t="s">
        <v>3015</v>
      </c>
      <c r="I452" s="850">
        <v>39.569999694824219</v>
      </c>
      <c r="J452" s="850">
        <v>50</v>
      </c>
      <c r="K452" s="851">
        <v>1978.3499755859375</v>
      </c>
    </row>
    <row r="453" spans="1:11" ht="14.45" customHeight="1" x14ac:dyDescent="0.2">
      <c r="A453" s="832" t="s">
        <v>572</v>
      </c>
      <c r="B453" s="833" t="s">
        <v>573</v>
      </c>
      <c r="C453" s="836" t="s">
        <v>594</v>
      </c>
      <c r="D453" s="864" t="s">
        <v>595</v>
      </c>
      <c r="E453" s="836" t="s">
        <v>2417</v>
      </c>
      <c r="F453" s="864" t="s">
        <v>2418</v>
      </c>
      <c r="G453" s="836" t="s">
        <v>3014</v>
      </c>
      <c r="H453" s="836" t="s">
        <v>3016</v>
      </c>
      <c r="I453" s="850">
        <v>39.569999694824219</v>
      </c>
      <c r="J453" s="850">
        <v>50</v>
      </c>
      <c r="K453" s="851">
        <v>1978.3499755859375</v>
      </c>
    </row>
    <row r="454" spans="1:11" ht="14.45" customHeight="1" x14ac:dyDescent="0.2">
      <c r="A454" s="832" t="s">
        <v>572</v>
      </c>
      <c r="B454" s="833" t="s">
        <v>573</v>
      </c>
      <c r="C454" s="836" t="s">
        <v>594</v>
      </c>
      <c r="D454" s="864" t="s">
        <v>595</v>
      </c>
      <c r="E454" s="836" t="s">
        <v>2417</v>
      </c>
      <c r="F454" s="864" t="s">
        <v>2418</v>
      </c>
      <c r="G454" s="836" t="s">
        <v>2659</v>
      </c>
      <c r="H454" s="836" t="s">
        <v>3017</v>
      </c>
      <c r="I454" s="850">
        <v>197.57000732421875</v>
      </c>
      <c r="J454" s="850">
        <v>2</v>
      </c>
      <c r="K454" s="851">
        <v>395.1400146484375</v>
      </c>
    </row>
    <row r="455" spans="1:11" ht="14.45" customHeight="1" x14ac:dyDescent="0.2">
      <c r="A455" s="832" t="s">
        <v>572</v>
      </c>
      <c r="B455" s="833" t="s">
        <v>573</v>
      </c>
      <c r="C455" s="836" t="s">
        <v>594</v>
      </c>
      <c r="D455" s="864" t="s">
        <v>595</v>
      </c>
      <c r="E455" s="836" t="s">
        <v>2417</v>
      </c>
      <c r="F455" s="864" t="s">
        <v>2418</v>
      </c>
      <c r="G455" s="836" t="s">
        <v>3018</v>
      </c>
      <c r="H455" s="836" t="s">
        <v>3019</v>
      </c>
      <c r="I455" s="850">
        <v>0.82999998331069946</v>
      </c>
      <c r="J455" s="850">
        <v>2400</v>
      </c>
      <c r="K455" s="851">
        <v>1992</v>
      </c>
    </row>
    <row r="456" spans="1:11" ht="14.45" customHeight="1" x14ac:dyDescent="0.2">
      <c r="A456" s="832" t="s">
        <v>572</v>
      </c>
      <c r="B456" s="833" t="s">
        <v>573</v>
      </c>
      <c r="C456" s="836" t="s">
        <v>594</v>
      </c>
      <c r="D456" s="864" t="s">
        <v>595</v>
      </c>
      <c r="E456" s="836" t="s">
        <v>2417</v>
      </c>
      <c r="F456" s="864" t="s">
        <v>2418</v>
      </c>
      <c r="G456" s="836" t="s">
        <v>2501</v>
      </c>
      <c r="H456" s="836" t="s">
        <v>3020</v>
      </c>
      <c r="I456" s="850">
        <v>1.0900000333786011</v>
      </c>
      <c r="J456" s="850">
        <v>1200</v>
      </c>
      <c r="K456" s="851">
        <v>1308</v>
      </c>
    </row>
    <row r="457" spans="1:11" ht="14.45" customHeight="1" x14ac:dyDescent="0.2">
      <c r="A457" s="832" t="s">
        <v>572</v>
      </c>
      <c r="B457" s="833" t="s">
        <v>573</v>
      </c>
      <c r="C457" s="836" t="s">
        <v>594</v>
      </c>
      <c r="D457" s="864" t="s">
        <v>595</v>
      </c>
      <c r="E457" s="836" t="s">
        <v>2417</v>
      </c>
      <c r="F457" s="864" t="s">
        <v>2418</v>
      </c>
      <c r="G457" s="836" t="s">
        <v>2661</v>
      </c>
      <c r="H457" s="836" t="s">
        <v>2662</v>
      </c>
      <c r="I457" s="850">
        <v>0.43000000715255737</v>
      </c>
      <c r="J457" s="850">
        <v>2500</v>
      </c>
      <c r="K457" s="851">
        <v>1075</v>
      </c>
    </row>
    <row r="458" spans="1:11" ht="14.45" customHeight="1" x14ac:dyDescent="0.2">
      <c r="A458" s="832" t="s">
        <v>572</v>
      </c>
      <c r="B458" s="833" t="s">
        <v>573</v>
      </c>
      <c r="C458" s="836" t="s">
        <v>594</v>
      </c>
      <c r="D458" s="864" t="s">
        <v>595</v>
      </c>
      <c r="E458" s="836" t="s">
        <v>2417</v>
      </c>
      <c r="F458" s="864" t="s">
        <v>2418</v>
      </c>
      <c r="G458" s="836" t="s">
        <v>2493</v>
      </c>
      <c r="H458" s="836" t="s">
        <v>3021</v>
      </c>
      <c r="I458" s="850">
        <v>0.47999998927116394</v>
      </c>
      <c r="J458" s="850">
        <v>2500</v>
      </c>
      <c r="K458" s="851">
        <v>1200</v>
      </c>
    </row>
    <row r="459" spans="1:11" ht="14.45" customHeight="1" x14ac:dyDescent="0.2">
      <c r="A459" s="832" t="s">
        <v>572</v>
      </c>
      <c r="B459" s="833" t="s">
        <v>573</v>
      </c>
      <c r="C459" s="836" t="s">
        <v>594</v>
      </c>
      <c r="D459" s="864" t="s">
        <v>595</v>
      </c>
      <c r="E459" s="836" t="s">
        <v>2417</v>
      </c>
      <c r="F459" s="864" t="s">
        <v>2418</v>
      </c>
      <c r="G459" s="836" t="s">
        <v>2493</v>
      </c>
      <c r="H459" s="836" t="s">
        <v>2494</v>
      </c>
      <c r="I459" s="850">
        <v>0.47999998927116394</v>
      </c>
      <c r="J459" s="850">
        <v>1000</v>
      </c>
      <c r="K459" s="851">
        <v>480</v>
      </c>
    </row>
    <row r="460" spans="1:11" ht="14.45" customHeight="1" x14ac:dyDescent="0.2">
      <c r="A460" s="832" t="s">
        <v>572</v>
      </c>
      <c r="B460" s="833" t="s">
        <v>573</v>
      </c>
      <c r="C460" s="836" t="s">
        <v>594</v>
      </c>
      <c r="D460" s="864" t="s">
        <v>595</v>
      </c>
      <c r="E460" s="836" t="s">
        <v>2417</v>
      </c>
      <c r="F460" s="864" t="s">
        <v>2418</v>
      </c>
      <c r="G460" s="836" t="s">
        <v>2663</v>
      </c>
      <c r="H460" s="836" t="s">
        <v>2664</v>
      </c>
      <c r="I460" s="850">
        <v>1.1299999952316284</v>
      </c>
      <c r="J460" s="850">
        <v>960</v>
      </c>
      <c r="K460" s="851">
        <v>1084.800048828125</v>
      </c>
    </row>
    <row r="461" spans="1:11" ht="14.45" customHeight="1" x14ac:dyDescent="0.2">
      <c r="A461" s="832" t="s">
        <v>572</v>
      </c>
      <c r="B461" s="833" t="s">
        <v>573</v>
      </c>
      <c r="C461" s="836" t="s">
        <v>594</v>
      </c>
      <c r="D461" s="864" t="s">
        <v>595</v>
      </c>
      <c r="E461" s="836" t="s">
        <v>2417</v>
      </c>
      <c r="F461" s="864" t="s">
        <v>2418</v>
      </c>
      <c r="G461" s="836" t="s">
        <v>2668</v>
      </c>
      <c r="H461" s="836" t="s">
        <v>3022</v>
      </c>
      <c r="I461" s="850">
        <v>1.6699999570846558</v>
      </c>
      <c r="J461" s="850">
        <v>800</v>
      </c>
      <c r="K461" s="851">
        <v>1336</v>
      </c>
    </row>
    <row r="462" spans="1:11" ht="14.45" customHeight="1" x14ac:dyDescent="0.2">
      <c r="A462" s="832" t="s">
        <v>572</v>
      </c>
      <c r="B462" s="833" t="s">
        <v>573</v>
      </c>
      <c r="C462" s="836" t="s">
        <v>594</v>
      </c>
      <c r="D462" s="864" t="s">
        <v>595</v>
      </c>
      <c r="E462" s="836" t="s">
        <v>2417</v>
      </c>
      <c r="F462" s="864" t="s">
        <v>2418</v>
      </c>
      <c r="G462" s="836" t="s">
        <v>3023</v>
      </c>
      <c r="H462" s="836" t="s">
        <v>3024</v>
      </c>
      <c r="I462" s="850">
        <v>0.57999998331069946</v>
      </c>
      <c r="J462" s="850">
        <v>4000</v>
      </c>
      <c r="K462" s="851">
        <v>2320</v>
      </c>
    </row>
    <row r="463" spans="1:11" ht="14.45" customHeight="1" x14ac:dyDescent="0.2">
      <c r="A463" s="832" t="s">
        <v>572</v>
      </c>
      <c r="B463" s="833" t="s">
        <v>573</v>
      </c>
      <c r="C463" s="836" t="s">
        <v>594</v>
      </c>
      <c r="D463" s="864" t="s">
        <v>595</v>
      </c>
      <c r="E463" s="836" t="s">
        <v>2417</v>
      </c>
      <c r="F463" s="864" t="s">
        <v>2418</v>
      </c>
      <c r="G463" s="836" t="s">
        <v>2504</v>
      </c>
      <c r="H463" s="836" t="s">
        <v>2665</v>
      </c>
      <c r="I463" s="850">
        <v>0.67000001668930054</v>
      </c>
      <c r="J463" s="850">
        <v>4000</v>
      </c>
      <c r="K463" s="851">
        <v>2680</v>
      </c>
    </row>
    <row r="464" spans="1:11" ht="14.45" customHeight="1" x14ac:dyDescent="0.2">
      <c r="A464" s="832" t="s">
        <v>572</v>
      </c>
      <c r="B464" s="833" t="s">
        <v>573</v>
      </c>
      <c r="C464" s="836" t="s">
        <v>594</v>
      </c>
      <c r="D464" s="864" t="s">
        <v>595</v>
      </c>
      <c r="E464" s="836" t="s">
        <v>2417</v>
      </c>
      <c r="F464" s="864" t="s">
        <v>2418</v>
      </c>
      <c r="G464" s="836" t="s">
        <v>2504</v>
      </c>
      <c r="H464" s="836" t="s">
        <v>3025</v>
      </c>
      <c r="I464" s="850">
        <v>0.67000001668930054</v>
      </c>
      <c r="J464" s="850">
        <v>2000</v>
      </c>
      <c r="K464" s="851">
        <v>1340</v>
      </c>
    </row>
    <row r="465" spans="1:11" ht="14.45" customHeight="1" x14ac:dyDescent="0.2">
      <c r="A465" s="832" t="s">
        <v>572</v>
      </c>
      <c r="B465" s="833" t="s">
        <v>573</v>
      </c>
      <c r="C465" s="836" t="s">
        <v>594</v>
      </c>
      <c r="D465" s="864" t="s">
        <v>595</v>
      </c>
      <c r="E465" s="836" t="s">
        <v>2417</v>
      </c>
      <c r="F465" s="864" t="s">
        <v>2418</v>
      </c>
      <c r="G465" s="836" t="s">
        <v>2666</v>
      </c>
      <c r="H465" s="836" t="s">
        <v>2667</v>
      </c>
      <c r="I465" s="850">
        <v>7.429999828338623</v>
      </c>
      <c r="J465" s="850">
        <v>20</v>
      </c>
      <c r="K465" s="851">
        <v>148.60000610351563</v>
      </c>
    </row>
    <row r="466" spans="1:11" ht="14.45" customHeight="1" x14ac:dyDescent="0.2">
      <c r="A466" s="832" t="s">
        <v>572</v>
      </c>
      <c r="B466" s="833" t="s">
        <v>573</v>
      </c>
      <c r="C466" s="836" t="s">
        <v>594</v>
      </c>
      <c r="D466" s="864" t="s">
        <v>595</v>
      </c>
      <c r="E466" s="836" t="s">
        <v>2417</v>
      </c>
      <c r="F466" s="864" t="s">
        <v>2418</v>
      </c>
      <c r="G466" s="836" t="s">
        <v>2495</v>
      </c>
      <c r="H466" s="836" t="s">
        <v>2496</v>
      </c>
      <c r="I466" s="850">
        <v>8.4700002670288086</v>
      </c>
      <c r="J466" s="850">
        <v>960</v>
      </c>
      <c r="K466" s="851">
        <v>8131.2001953125</v>
      </c>
    </row>
    <row r="467" spans="1:11" ht="14.45" customHeight="1" x14ac:dyDescent="0.2">
      <c r="A467" s="832" t="s">
        <v>572</v>
      </c>
      <c r="B467" s="833" t="s">
        <v>573</v>
      </c>
      <c r="C467" s="836" t="s">
        <v>594</v>
      </c>
      <c r="D467" s="864" t="s">
        <v>595</v>
      </c>
      <c r="E467" s="836" t="s">
        <v>2417</v>
      </c>
      <c r="F467" s="864" t="s">
        <v>2418</v>
      </c>
      <c r="G467" s="836" t="s">
        <v>2499</v>
      </c>
      <c r="H467" s="836" t="s">
        <v>2500</v>
      </c>
      <c r="I467" s="850">
        <v>75.019996643066406</v>
      </c>
      <c r="J467" s="850">
        <v>20</v>
      </c>
      <c r="K467" s="851">
        <v>1500.4000244140625</v>
      </c>
    </row>
    <row r="468" spans="1:11" ht="14.45" customHeight="1" x14ac:dyDescent="0.2">
      <c r="A468" s="832" t="s">
        <v>572</v>
      </c>
      <c r="B468" s="833" t="s">
        <v>573</v>
      </c>
      <c r="C468" s="836" t="s">
        <v>594</v>
      </c>
      <c r="D468" s="864" t="s">
        <v>595</v>
      </c>
      <c r="E468" s="836" t="s">
        <v>2417</v>
      </c>
      <c r="F468" s="864" t="s">
        <v>2418</v>
      </c>
      <c r="G468" s="836" t="s">
        <v>2501</v>
      </c>
      <c r="H468" s="836" t="s">
        <v>2502</v>
      </c>
      <c r="I468" s="850">
        <v>1.0900000333786011</v>
      </c>
      <c r="J468" s="850">
        <v>1400</v>
      </c>
      <c r="K468" s="851">
        <v>1526</v>
      </c>
    </row>
    <row r="469" spans="1:11" ht="14.45" customHeight="1" x14ac:dyDescent="0.2">
      <c r="A469" s="832" t="s">
        <v>572</v>
      </c>
      <c r="B469" s="833" t="s">
        <v>573</v>
      </c>
      <c r="C469" s="836" t="s">
        <v>594</v>
      </c>
      <c r="D469" s="864" t="s">
        <v>595</v>
      </c>
      <c r="E469" s="836" t="s">
        <v>2417</v>
      </c>
      <c r="F469" s="864" t="s">
        <v>2418</v>
      </c>
      <c r="G469" s="836" t="s">
        <v>2493</v>
      </c>
      <c r="H469" s="836" t="s">
        <v>2503</v>
      </c>
      <c r="I469" s="850">
        <v>0.47249999642372131</v>
      </c>
      <c r="J469" s="850">
        <v>5000</v>
      </c>
      <c r="K469" s="851">
        <v>2360</v>
      </c>
    </row>
    <row r="470" spans="1:11" ht="14.45" customHeight="1" x14ac:dyDescent="0.2">
      <c r="A470" s="832" t="s">
        <v>572</v>
      </c>
      <c r="B470" s="833" t="s">
        <v>573</v>
      </c>
      <c r="C470" s="836" t="s">
        <v>594</v>
      </c>
      <c r="D470" s="864" t="s">
        <v>595</v>
      </c>
      <c r="E470" s="836" t="s">
        <v>2417</v>
      </c>
      <c r="F470" s="864" t="s">
        <v>2418</v>
      </c>
      <c r="G470" s="836" t="s">
        <v>2668</v>
      </c>
      <c r="H470" s="836" t="s">
        <v>2669</v>
      </c>
      <c r="I470" s="850">
        <v>1.6699999570846558</v>
      </c>
      <c r="J470" s="850">
        <v>800</v>
      </c>
      <c r="K470" s="851">
        <v>1336</v>
      </c>
    </row>
    <row r="471" spans="1:11" ht="14.45" customHeight="1" x14ac:dyDescent="0.2">
      <c r="A471" s="832" t="s">
        <v>572</v>
      </c>
      <c r="B471" s="833" t="s">
        <v>573</v>
      </c>
      <c r="C471" s="836" t="s">
        <v>594</v>
      </c>
      <c r="D471" s="864" t="s">
        <v>595</v>
      </c>
      <c r="E471" s="836" t="s">
        <v>2417</v>
      </c>
      <c r="F471" s="864" t="s">
        <v>2418</v>
      </c>
      <c r="G471" s="836" t="s">
        <v>2504</v>
      </c>
      <c r="H471" s="836" t="s">
        <v>2505</v>
      </c>
      <c r="I471" s="850">
        <v>0.67000001668930054</v>
      </c>
      <c r="J471" s="850">
        <v>5000</v>
      </c>
      <c r="K471" s="851">
        <v>3350</v>
      </c>
    </row>
    <row r="472" spans="1:11" ht="14.45" customHeight="1" x14ac:dyDescent="0.2">
      <c r="A472" s="832" t="s">
        <v>572</v>
      </c>
      <c r="B472" s="833" t="s">
        <v>573</v>
      </c>
      <c r="C472" s="836" t="s">
        <v>594</v>
      </c>
      <c r="D472" s="864" t="s">
        <v>595</v>
      </c>
      <c r="E472" s="836" t="s">
        <v>2417</v>
      </c>
      <c r="F472" s="864" t="s">
        <v>2418</v>
      </c>
      <c r="G472" s="836" t="s">
        <v>2666</v>
      </c>
      <c r="H472" s="836" t="s">
        <v>2670</v>
      </c>
      <c r="I472" s="850">
        <v>7.4200000762939453</v>
      </c>
      <c r="J472" s="850">
        <v>40</v>
      </c>
      <c r="K472" s="851">
        <v>296.79998779296875</v>
      </c>
    </row>
    <row r="473" spans="1:11" ht="14.45" customHeight="1" x14ac:dyDescent="0.2">
      <c r="A473" s="832" t="s">
        <v>572</v>
      </c>
      <c r="B473" s="833" t="s">
        <v>573</v>
      </c>
      <c r="C473" s="836" t="s">
        <v>594</v>
      </c>
      <c r="D473" s="864" t="s">
        <v>595</v>
      </c>
      <c r="E473" s="836" t="s">
        <v>2417</v>
      </c>
      <c r="F473" s="864" t="s">
        <v>2418</v>
      </c>
      <c r="G473" s="836" t="s">
        <v>2516</v>
      </c>
      <c r="H473" s="836" t="s">
        <v>2517</v>
      </c>
      <c r="I473" s="850">
        <v>1.9833333492279053</v>
      </c>
      <c r="J473" s="850">
        <v>150</v>
      </c>
      <c r="K473" s="851">
        <v>297.5</v>
      </c>
    </row>
    <row r="474" spans="1:11" ht="14.45" customHeight="1" x14ac:dyDescent="0.2">
      <c r="A474" s="832" t="s">
        <v>572</v>
      </c>
      <c r="B474" s="833" t="s">
        <v>573</v>
      </c>
      <c r="C474" s="836" t="s">
        <v>594</v>
      </c>
      <c r="D474" s="864" t="s">
        <v>595</v>
      </c>
      <c r="E474" s="836" t="s">
        <v>2417</v>
      </c>
      <c r="F474" s="864" t="s">
        <v>2418</v>
      </c>
      <c r="G474" s="836" t="s">
        <v>2516</v>
      </c>
      <c r="H474" s="836" t="s">
        <v>2518</v>
      </c>
      <c r="I474" s="850">
        <v>1.9866666793823242</v>
      </c>
      <c r="J474" s="850">
        <v>200</v>
      </c>
      <c r="K474" s="851">
        <v>397</v>
      </c>
    </row>
    <row r="475" spans="1:11" ht="14.45" customHeight="1" x14ac:dyDescent="0.2">
      <c r="A475" s="832" t="s">
        <v>572</v>
      </c>
      <c r="B475" s="833" t="s">
        <v>573</v>
      </c>
      <c r="C475" s="836" t="s">
        <v>594</v>
      </c>
      <c r="D475" s="864" t="s">
        <v>595</v>
      </c>
      <c r="E475" s="836" t="s">
        <v>2417</v>
      </c>
      <c r="F475" s="864" t="s">
        <v>2418</v>
      </c>
      <c r="G475" s="836" t="s">
        <v>2676</v>
      </c>
      <c r="H475" s="836" t="s">
        <v>3026</v>
      </c>
      <c r="I475" s="850">
        <v>2.0499999523162842</v>
      </c>
      <c r="J475" s="850">
        <v>20</v>
      </c>
      <c r="K475" s="851">
        <v>41</v>
      </c>
    </row>
    <row r="476" spans="1:11" ht="14.45" customHeight="1" x14ac:dyDescent="0.2">
      <c r="A476" s="832" t="s">
        <v>572</v>
      </c>
      <c r="B476" s="833" t="s">
        <v>573</v>
      </c>
      <c r="C476" s="836" t="s">
        <v>594</v>
      </c>
      <c r="D476" s="864" t="s">
        <v>595</v>
      </c>
      <c r="E476" s="836" t="s">
        <v>2417</v>
      </c>
      <c r="F476" s="864" t="s">
        <v>2418</v>
      </c>
      <c r="G476" s="836" t="s">
        <v>2676</v>
      </c>
      <c r="H476" s="836" t="s">
        <v>2677</v>
      </c>
      <c r="I476" s="850">
        <v>2.0399999618530273</v>
      </c>
      <c r="J476" s="850">
        <v>20</v>
      </c>
      <c r="K476" s="851">
        <v>40.799999237060547</v>
      </c>
    </row>
    <row r="477" spans="1:11" ht="14.45" customHeight="1" x14ac:dyDescent="0.2">
      <c r="A477" s="832" t="s">
        <v>572</v>
      </c>
      <c r="B477" s="833" t="s">
        <v>573</v>
      </c>
      <c r="C477" s="836" t="s">
        <v>594</v>
      </c>
      <c r="D477" s="864" t="s">
        <v>595</v>
      </c>
      <c r="E477" s="836" t="s">
        <v>2417</v>
      </c>
      <c r="F477" s="864" t="s">
        <v>2418</v>
      </c>
      <c r="G477" s="836" t="s">
        <v>2519</v>
      </c>
      <c r="H477" s="836" t="s">
        <v>3027</v>
      </c>
      <c r="I477" s="850">
        <v>2.7000000476837158</v>
      </c>
      <c r="J477" s="850">
        <v>200</v>
      </c>
      <c r="K477" s="851">
        <v>540</v>
      </c>
    </row>
    <row r="478" spans="1:11" ht="14.45" customHeight="1" x14ac:dyDescent="0.2">
      <c r="A478" s="832" t="s">
        <v>572</v>
      </c>
      <c r="B478" s="833" t="s">
        <v>573</v>
      </c>
      <c r="C478" s="836" t="s">
        <v>594</v>
      </c>
      <c r="D478" s="864" t="s">
        <v>595</v>
      </c>
      <c r="E478" s="836" t="s">
        <v>2417</v>
      </c>
      <c r="F478" s="864" t="s">
        <v>2418</v>
      </c>
      <c r="G478" s="836" t="s">
        <v>3028</v>
      </c>
      <c r="H478" s="836" t="s">
        <v>3029</v>
      </c>
      <c r="I478" s="850">
        <v>1.9199999570846558</v>
      </c>
      <c r="J478" s="850">
        <v>20</v>
      </c>
      <c r="K478" s="851">
        <v>38.400001525878906</v>
      </c>
    </row>
    <row r="479" spans="1:11" ht="14.45" customHeight="1" x14ac:dyDescent="0.2">
      <c r="A479" s="832" t="s">
        <v>572</v>
      </c>
      <c r="B479" s="833" t="s">
        <v>573</v>
      </c>
      <c r="C479" s="836" t="s">
        <v>594</v>
      </c>
      <c r="D479" s="864" t="s">
        <v>595</v>
      </c>
      <c r="E479" s="836" t="s">
        <v>2417</v>
      </c>
      <c r="F479" s="864" t="s">
        <v>2418</v>
      </c>
      <c r="G479" s="836" t="s">
        <v>2678</v>
      </c>
      <c r="H479" s="836" t="s">
        <v>3030</v>
      </c>
      <c r="I479" s="850">
        <v>3.0999999046325684</v>
      </c>
      <c r="J479" s="850">
        <v>200</v>
      </c>
      <c r="K479" s="851">
        <v>620</v>
      </c>
    </row>
    <row r="480" spans="1:11" ht="14.45" customHeight="1" x14ac:dyDescent="0.2">
      <c r="A480" s="832" t="s">
        <v>572</v>
      </c>
      <c r="B480" s="833" t="s">
        <v>573</v>
      </c>
      <c r="C480" s="836" t="s">
        <v>594</v>
      </c>
      <c r="D480" s="864" t="s">
        <v>595</v>
      </c>
      <c r="E480" s="836" t="s">
        <v>2417</v>
      </c>
      <c r="F480" s="864" t="s">
        <v>2418</v>
      </c>
      <c r="G480" s="836" t="s">
        <v>2521</v>
      </c>
      <c r="H480" s="836" t="s">
        <v>3031</v>
      </c>
      <c r="I480" s="850">
        <v>1.9199999570846558</v>
      </c>
      <c r="J480" s="850">
        <v>50</v>
      </c>
      <c r="K480" s="851">
        <v>96</v>
      </c>
    </row>
    <row r="481" spans="1:11" ht="14.45" customHeight="1" x14ac:dyDescent="0.2">
      <c r="A481" s="832" t="s">
        <v>572</v>
      </c>
      <c r="B481" s="833" t="s">
        <v>573</v>
      </c>
      <c r="C481" s="836" t="s">
        <v>594</v>
      </c>
      <c r="D481" s="864" t="s">
        <v>595</v>
      </c>
      <c r="E481" s="836" t="s">
        <v>2417</v>
      </c>
      <c r="F481" s="864" t="s">
        <v>2418</v>
      </c>
      <c r="G481" s="836" t="s">
        <v>2523</v>
      </c>
      <c r="H481" s="836" t="s">
        <v>2524</v>
      </c>
      <c r="I481" s="850">
        <v>2.1700000762939453</v>
      </c>
      <c r="J481" s="850">
        <v>50</v>
      </c>
      <c r="K481" s="851">
        <v>108.5</v>
      </c>
    </row>
    <row r="482" spans="1:11" ht="14.45" customHeight="1" x14ac:dyDescent="0.2">
      <c r="A482" s="832" t="s">
        <v>572</v>
      </c>
      <c r="B482" s="833" t="s">
        <v>573</v>
      </c>
      <c r="C482" s="836" t="s">
        <v>594</v>
      </c>
      <c r="D482" s="864" t="s">
        <v>595</v>
      </c>
      <c r="E482" s="836" t="s">
        <v>2417</v>
      </c>
      <c r="F482" s="864" t="s">
        <v>2418</v>
      </c>
      <c r="G482" s="836" t="s">
        <v>2523</v>
      </c>
      <c r="H482" s="836" t="s">
        <v>2680</v>
      </c>
      <c r="I482" s="850">
        <v>2.1650000810623169</v>
      </c>
      <c r="J482" s="850">
        <v>200</v>
      </c>
      <c r="K482" s="851">
        <v>433</v>
      </c>
    </row>
    <row r="483" spans="1:11" ht="14.45" customHeight="1" x14ac:dyDescent="0.2">
      <c r="A483" s="832" t="s">
        <v>572</v>
      </c>
      <c r="B483" s="833" t="s">
        <v>573</v>
      </c>
      <c r="C483" s="836" t="s">
        <v>594</v>
      </c>
      <c r="D483" s="864" t="s">
        <v>595</v>
      </c>
      <c r="E483" s="836" t="s">
        <v>2417</v>
      </c>
      <c r="F483" s="864" t="s">
        <v>2418</v>
      </c>
      <c r="G483" s="836" t="s">
        <v>2525</v>
      </c>
      <c r="H483" s="836" t="s">
        <v>3032</v>
      </c>
      <c r="I483" s="850">
        <v>2.5174999833106995</v>
      </c>
      <c r="J483" s="850">
        <v>200</v>
      </c>
      <c r="K483" s="851">
        <v>503.5</v>
      </c>
    </row>
    <row r="484" spans="1:11" ht="14.45" customHeight="1" x14ac:dyDescent="0.2">
      <c r="A484" s="832" t="s">
        <v>572</v>
      </c>
      <c r="B484" s="833" t="s">
        <v>573</v>
      </c>
      <c r="C484" s="836" t="s">
        <v>594</v>
      </c>
      <c r="D484" s="864" t="s">
        <v>595</v>
      </c>
      <c r="E484" s="836" t="s">
        <v>2417</v>
      </c>
      <c r="F484" s="864" t="s">
        <v>2418</v>
      </c>
      <c r="G484" s="836" t="s">
        <v>2525</v>
      </c>
      <c r="H484" s="836" t="s">
        <v>2526</v>
      </c>
      <c r="I484" s="850">
        <v>2.5199999809265137</v>
      </c>
      <c r="J484" s="850">
        <v>50</v>
      </c>
      <c r="K484" s="851">
        <v>126</v>
      </c>
    </row>
    <row r="485" spans="1:11" ht="14.45" customHeight="1" x14ac:dyDescent="0.2">
      <c r="A485" s="832" t="s">
        <v>572</v>
      </c>
      <c r="B485" s="833" t="s">
        <v>573</v>
      </c>
      <c r="C485" s="836" t="s">
        <v>594</v>
      </c>
      <c r="D485" s="864" t="s">
        <v>595</v>
      </c>
      <c r="E485" s="836" t="s">
        <v>2417</v>
      </c>
      <c r="F485" s="864" t="s">
        <v>2418</v>
      </c>
      <c r="G485" s="836" t="s">
        <v>2527</v>
      </c>
      <c r="H485" s="836" t="s">
        <v>3033</v>
      </c>
      <c r="I485" s="850">
        <v>21.234999656677246</v>
      </c>
      <c r="J485" s="850">
        <v>200</v>
      </c>
      <c r="K485" s="851">
        <v>4247</v>
      </c>
    </row>
    <row r="486" spans="1:11" ht="14.45" customHeight="1" x14ac:dyDescent="0.2">
      <c r="A486" s="832" t="s">
        <v>572</v>
      </c>
      <c r="B486" s="833" t="s">
        <v>573</v>
      </c>
      <c r="C486" s="836" t="s">
        <v>594</v>
      </c>
      <c r="D486" s="864" t="s">
        <v>595</v>
      </c>
      <c r="E486" s="836" t="s">
        <v>2537</v>
      </c>
      <c r="F486" s="864" t="s">
        <v>2538</v>
      </c>
      <c r="G486" s="836" t="s">
        <v>2683</v>
      </c>
      <c r="H486" s="836" t="s">
        <v>3034</v>
      </c>
      <c r="I486" s="850">
        <v>35.310001373291016</v>
      </c>
      <c r="J486" s="850">
        <v>36</v>
      </c>
      <c r="K486" s="851">
        <v>1270.97998046875</v>
      </c>
    </row>
    <row r="487" spans="1:11" ht="14.45" customHeight="1" x14ac:dyDescent="0.2">
      <c r="A487" s="832" t="s">
        <v>572</v>
      </c>
      <c r="B487" s="833" t="s">
        <v>573</v>
      </c>
      <c r="C487" s="836" t="s">
        <v>594</v>
      </c>
      <c r="D487" s="864" t="s">
        <v>595</v>
      </c>
      <c r="E487" s="836" t="s">
        <v>2537</v>
      </c>
      <c r="F487" s="864" t="s">
        <v>2538</v>
      </c>
      <c r="G487" s="836" t="s">
        <v>2541</v>
      </c>
      <c r="H487" s="836" t="s">
        <v>3035</v>
      </c>
      <c r="I487" s="850">
        <v>24.729999542236328</v>
      </c>
      <c r="J487" s="850">
        <v>108</v>
      </c>
      <c r="K487" s="851">
        <v>2670.2999267578125</v>
      </c>
    </row>
    <row r="488" spans="1:11" ht="14.45" customHeight="1" x14ac:dyDescent="0.2">
      <c r="A488" s="832" t="s">
        <v>572</v>
      </c>
      <c r="B488" s="833" t="s">
        <v>573</v>
      </c>
      <c r="C488" s="836" t="s">
        <v>594</v>
      </c>
      <c r="D488" s="864" t="s">
        <v>595</v>
      </c>
      <c r="E488" s="836" t="s">
        <v>2537</v>
      </c>
      <c r="F488" s="864" t="s">
        <v>2538</v>
      </c>
      <c r="G488" s="836" t="s">
        <v>2543</v>
      </c>
      <c r="H488" s="836" t="s">
        <v>3036</v>
      </c>
      <c r="I488" s="850">
        <v>26.569999694824219</v>
      </c>
      <c r="J488" s="850">
        <v>432</v>
      </c>
      <c r="K488" s="851">
        <v>11476.080322265625</v>
      </c>
    </row>
    <row r="489" spans="1:11" ht="14.45" customHeight="1" x14ac:dyDescent="0.2">
      <c r="A489" s="832" t="s">
        <v>572</v>
      </c>
      <c r="B489" s="833" t="s">
        <v>573</v>
      </c>
      <c r="C489" s="836" t="s">
        <v>594</v>
      </c>
      <c r="D489" s="864" t="s">
        <v>595</v>
      </c>
      <c r="E489" s="836" t="s">
        <v>2537</v>
      </c>
      <c r="F489" s="864" t="s">
        <v>2538</v>
      </c>
      <c r="G489" s="836" t="s">
        <v>2545</v>
      </c>
      <c r="H489" s="836" t="s">
        <v>3037</v>
      </c>
      <c r="I489" s="850">
        <v>39.680000305175781</v>
      </c>
      <c r="J489" s="850">
        <v>540</v>
      </c>
      <c r="K489" s="851">
        <v>21424.500244140625</v>
      </c>
    </row>
    <row r="490" spans="1:11" ht="14.45" customHeight="1" x14ac:dyDescent="0.2">
      <c r="A490" s="832" t="s">
        <v>572</v>
      </c>
      <c r="B490" s="833" t="s">
        <v>573</v>
      </c>
      <c r="C490" s="836" t="s">
        <v>594</v>
      </c>
      <c r="D490" s="864" t="s">
        <v>595</v>
      </c>
      <c r="E490" s="836" t="s">
        <v>2537</v>
      </c>
      <c r="F490" s="864" t="s">
        <v>2538</v>
      </c>
      <c r="G490" s="836" t="s">
        <v>2547</v>
      </c>
      <c r="H490" s="836" t="s">
        <v>3038</v>
      </c>
      <c r="I490" s="850">
        <v>73.029998779296875</v>
      </c>
      <c r="J490" s="850">
        <v>36</v>
      </c>
      <c r="K490" s="851">
        <v>2628.89990234375</v>
      </c>
    </row>
    <row r="491" spans="1:11" ht="14.45" customHeight="1" x14ac:dyDescent="0.2">
      <c r="A491" s="832" t="s">
        <v>572</v>
      </c>
      <c r="B491" s="833" t="s">
        <v>573</v>
      </c>
      <c r="C491" s="836" t="s">
        <v>594</v>
      </c>
      <c r="D491" s="864" t="s">
        <v>595</v>
      </c>
      <c r="E491" s="836" t="s">
        <v>2537</v>
      </c>
      <c r="F491" s="864" t="s">
        <v>2538</v>
      </c>
      <c r="G491" s="836" t="s">
        <v>3039</v>
      </c>
      <c r="H491" s="836" t="s">
        <v>3040</v>
      </c>
      <c r="I491" s="850">
        <v>143.75</v>
      </c>
      <c r="J491" s="850">
        <v>24</v>
      </c>
      <c r="K491" s="851">
        <v>3450</v>
      </c>
    </row>
    <row r="492" spans="1:11" ht="14.45" customHeight="1" x14ac:dyDescent="0.2">
      <c r="A492" s="832" t="s">
        <v>572</v>
      </c>
      <c r="B492" s="833" t="s">
        <v>573</v>
      </c>
      <c r="C492" s="836" t="s">
        <v>594</v>
      </c>
      <c r="D492" s="864" t="s">
        <v>595</v>
      </c>
      <c r="E492" s="836" t="s">
        <v>2537</v>
      </c>
      <c r="F492" s="864" t="s">
        <v>2538</v>
      </c>
      <c r="G492" s="836" t="s">
        <v>3041</v>
      </c>
      <c r="H492" s="836" t="s">
        <v>3042</v>
      </c>
      <c r="I492" s="850">
        <v>143.75</v>
      </c>
      <c r="J492" s="850">
        <v>48</v>
      </c>
      <c r="K492" s="851">
        <v>6900</v>
      </c>
    </row>
    <row r="493" spans="1:11" ht="14.45" customHeight="1" x14ac:dyDescent="0.2">
      <c r="A493" s="832" t="s">
        <v>572</v>
      </c>
      <c r="B493" s="833" t="s">
        <v>573</v>
      </c>
      <c r="C493" s="836" t="s">
        <v>594</v>
      </c>
      <c r="D493" s="864" t="s">
        <v>595</v>
      </c>
      <c r="E493" s="836" t="s">
        <v>2537</v>
      </c>
      <c r="F493" s="864" t="s">
        <v>2538</v>
      </c>
      <c r="G493" s="836" t="s">
        <v>3043</v>
      </c>
      <c r="H493" s="836" t="s">
        <v>3044</v>
      </c>
      <c r="I493" s="850">
        <v>143.75</v>
      </c>
      <c r="J493" s="850">
        <v>24</v>
      </c>
      <c r="K493" s="851">
        <v>3450</v>
      </c>
    </row>
    <row r="494" spans="1:11" ht="14.45" customHeight="1" x14ac:dyDescent="0.2">
      <c r="A494" s="832" t="s">
        <v>572</v>
      </c>
      <c r="B494" s="833" t="s">
        <v>573</v>
      </c>
      <c r="C494" s="836" t="s">
        <v>594</v>
      </c>
      <c r="D494" s="864" t="s">
        <v>595</v>
      </c>
      <c r="E494" s="836" t="s">
        <v>2537</v>
      </c>
      <c r="F494" s="864" t="s">
        <v>2538</v>
      </c>
      <c r="G494" s="836" t="s">
        <v>3045</v>
      </c>
      <c r="H494" s="836" t="s">
        <v>3046</v>
      </c>
      <c r="I494" s="850">
        <v>59.080001831054688</v>
      </c>
      <c r="J494" s="850">
        <v>24</v>
      </c>
      <c r="K494" s="851">
        <v>1417.9200439453125</v>
      </c>
    </row>
    <row r="495" spans="1:11" ht="14.45" customHeight="1" x14ac:dyDescent="0.2">
      <c r="A495" s="832" t="s">
        <v>572</v>
      </c>
      <c r="B495" s="833" t="s">
        <v>573</v>
      </c>
      <c r="C495" s="836" t="s">
        <v>594</v>
      </c>
      <c r="D495" s="864" t="s">
        <v>595</v>
      </c>
      <c r="E495" s="836" t="s">
        <v>2537</v>
      </c>
      <c r="F495" s="864" t="s">
        <v>2538</v>
      </c>
      <c r="G495" s="836" t="s">
        <v>3047</v>
      </c>
      <c r="H495" s="836" t="s">
        <v>3048</v>
      </c>
      <c r="I495" s="850">
        <v>64.69000244140625</v>
      </c>
      <c r="J495" s="850">
        <v>120</v>
      </c>
      <c r="K495" s="851">
        <v>7762.5</v>
      </c>
    </row>
    <row r="496" spans="1:11" ht="14.45" customHeight="1" x14ac:dyDescent="0.2">
      <c r="A496" s="832" t="s">
        <v>572</v>
      </c>
      <c r="B496" s="833" t="s">
        <v>573</v>
      </c>
      <c r="C496" s="836" t="s">
        <v>594</v>
      </c>
      <c r="D496" s="864" t="s">
        <v>595</v>
      </c>
      <c r="E496" s="836" t="s">
        <v>2537</v>
      </c>
      <c r="F496" s="864" t="s">
        <v>2538</v>
      </c>
      <c r="G496" s="836" t="s">
        <v>3049</v>
      </c>
      <c r="H496" s="836" t="s">
        <v>3050</v>
      </c>
      <c r="I496" s="850">
        <v>61.240001678466797</v>
      </c>
      <c r="J496" s="850">
        <v>48</v>
      </c>
      <c r="K496" s="851">
        <v>2939.389892578125</v>
      </c>
    </row>
    <row r="497" spans="1:11" ht="14.45" customHeight="1" x14ac:dyDescent="0.2">
      <c r="A497" s="832" t="s">
        <v>572</v>
      </c>
      <c r="B497" s="833" t="s">
        <v>573</v>
      </c>
      <c r="C497" s="836" t="s">
        <v>594</v>
      </c>
      <c r="D497" s="864" t="s">
        <v>595</v>
      </c>
      <c r="E497" s="836" t="s">
        <v>2537</v>
      </c>
      <c r="F497" s="864" t="s">
        <v>2538</v>
      </c>
      <c r="G497" s="836" t="s">
        <v>2549</v>
      </c>
      <c r="H497" s="836" t="s">
        <v>3051</v>
      </c>
      <c r="I497" s="850">
        <v>60.380001068115234</v>
      </c>
      <c r="J497" s="850">
        <v>840</v>
      </c>
      <c r="K497" s="851">
        <v>50715.60009765625</v>
      </c>
    </row>
    <row r="498" spans="1:11" ht="14.45" customHeight="1" x14ac:dyDescent="0.2">
      <c r="A498" s="832" t="s">
        <v>572</v>
      </c>
      <c r="B498" s="833" t="s">
        <v>573</v>
      </c>
      <c r="C498" s="836" t="s">
        <v>594</v>
      </c>
      <c r="D498" s="864" t="s">
        <v>595</v>
      </c>
      <c r="E498" s="836" t="s">
        <v>2537</v>
      </c>
      <c r="F498" s="864" t="s">
        <v>2538</v>
      </c>
      <c r="G498" s="836" t="s">
        <v>2551</v>
      </c>
      <c r="H498" s="836" t="s">
        <v>3052</v>
      </c>
      <c r="I498" s="850">
        <v>60.380001068115234</v>
      </c>
      <c r="J498" s="850">
        <v>840</v>
      </c>
      <c r="K498" s="851">
        <v>50715</v>
      </c>
    </row>
    <row r="499" spans="1:11" ht="14.45" customHeight="1" x14ac:dyDescent="0.2">
      <c r="A499" s="832" t="s">
        <v>572</v>
      </c>
      <c r="B499" s="833" t="s">
        <v>573</v>
      </c>
      <c r="C499" s="836" t="s">
        <v>594</v>
      </c>
      <c r="D499" s="864" t="s">
        <v>595</v>
      </c>
      <c r="E499" s="836" t="s">
        <v>2537</v>
      </c>
      <c r="F499" s="864" t="s">
        <v>2538</v>
      </c>
      <c r="G499" s="836" t="s">
        <v>2686</v>
      </c>
      <c r="H499" s="836" t="s">
        <v>3053</v>
      </c>
      <c r="I499" s="850">
        <v>42.099998474121094</v>
      </c>
      <c r="J499" s="850">
        <v>216</v>
      </c>
      <c r="K499" s="851">
        <v>9094.199951171875</v>
      </c>
    </row>
    <row r="500" spans="1:11" ht="14.45" customHeight="1" x14ac:dyDescent="0.2">
      <c r="A500" s="832" t="s">
        <v>572</v>
      </c>
      <c r="B500" s="833" t="s">
        <v>573</v>
      </c>
      <c r="C500" s="836" t="s">
        <v>594</v>
      </c>
      <c r="D500" s="864" t="s">
        <v>595</v>
      </c>
      <c r="E500" s="836" t="s">
        <v>2537</v>
      </c>
      <c r="F500" s="864" t="s">
        <v>2538</v>
      </c>
      <c r="G500" s="836" t="s">
        <v>2690</v>
      </c>
      <c r="H500" s="836" t="s">
        <v>3054</v>
      </c>
      <c r="I500" s="850">
        <v>40.200000762939453</v>
      </c>
      <c r="J500" s="850">
        <v>180</v>
      </c>
      <c r="K500" s="851">
        <v>7235.800048828125</v>
      </c>
    </row>
    <row r="501" spans="1:11" ht="14.45" customHeight="1" x14ac:dyDescent="0.2">
      <c r="A501" s="832" t="s">
        <v>572</v>
      </c>
      <c r="B501" s="833" t="s">
        <v>573</v>
      </c>
      <c r="C501" s="836" t="s">
        <v>594</v>
      </c>
      <c r="D501" s="864" t="s">
        <v>595</v>
      </c>
      <c r="E501" s="836" t="s">
        <v>2537</v>
      </c>
      <c r="F501" s="864" t="s">
        <v>2538</v>
      </c>
      <c r="G501" s="836" t="s">
        <v>3055</v>
      </c>
      <c r="H501" s="836" t="s">
        <v>3056</v>
      </c>
      <c r="I501" s="850">
        <v>63.130001068115234</v>
      </c>
      <c r="J501" s="850">
        <v>24</v>
      </c>
      <c r="K501" s="851">
        <v>1515.1300048828125</v>
      </c>
    </row>
    <row r="502" spans="1:11" ht="14.45" customHeight="1" x14ac:dyDescent="0.2">
      <c r="A502" s="832" t="s">
        <v>572</v>
      </c>
      <c r="B502" s="833" t="s">
        <v>573</v>
      </c>
      <c r="C502" s="836" t="s">
        <v>594</v>
      </c>
      <c r="D502" s="864" t="s">
        <v>595</v>
      </c>
      <c r="E502" s="836" t="s">
        <v>2537</v>
      </c>
      <c r="F502" s="864" t="s">
        <v>2538</v>
      </c>
      <c r="G502" s="836" t="s">
        <v>2555</v>
      </c>
      <c r="H502" s="836" t="s">
        <v>3057</v>
      </c>
      <c r="I502" s="850">
        <v>63.130001068115234</v>
      </c>
      <c r="J502" s="850">
        <v>96</v>
      </c>
      <c r="K502" s="851">
        <v>6060.5098876953125</v>
      </c>
    </row>
    <row r="503" spans="1:11" ht="14.45" customHeight="1" x14ac:dyDescent="0.2">
      <c r="A503" s="832" t="s">
        <v>572</v>
      </c>
      <c r="B503" s="833" t="s">
        <v>573</v>
      </c>
      <c r="C503" s="836" t="s">
        <v>594</v>
      </c>
      <c r="D503" s="864" t="s">
        <v>595</v>
      </c>
      <c r="E503" s="836" t="s">
        <v>2537</v>
      </c>
      <c r="F503" s="864" t="s">
        <v>2538</v>
      </c>
      <c r="G503" s="836" t="s">
        <v>2557</v>
      </c>
      <c r="H503" s="836" t="s">
        <v>3058</v>
      </c>
      <c r="I503" s="850">
        <v>63.130001068115234</v>
      </c>
      <c r="J503" s="850">
        <v>120</v>
      </c>
      <c r="K503" s="851">
        <v>7575.6300048828125</v>
      </c>
    </row>
    <row r="504" spans="1:11" ht="14.45" customHeight="1" x14ac:dyDescent="0.2">
      <c r="A504" s="832" t="s">
        <v>572</v>
      </c>
      <c r="B504" s="833" t="s">
        <v>573</v>
      </c>
      <c r="C504" s="836" t="s">
        <v>594</v>
      </c>
      <c r="D504" s="864" t="s">
        <v>595</v>
      </c>
      <c r="E504" s="836" t="s">
        <v>2537</v>
      </c>
      <c r="F504" s="864" t="s">
        <v>2538</v>
      </c>
      <c r="G504" s="836" t="s">
        <v>3059</v>
      </c>
      <c r="H504" s="836" t="s">
        <v>3060</v>
      </c>
      <c r="I504" s="850">
        <v>63.130001068115234</v>
      </c>
      <c r="J504" s="850">
        <v>360</v>
      </c>
      <c r="K504" s="851">
        <v>22726.8798828125</v>
      </c>
    </row>
    <row r="505" spans="1:11" ht="14.45" customHeight="1" x14ac:dyDescent="0.2">
      <c r="A505" s="832" t="s">
        <v>572</v>
      </c>
      <c r="B505" s="833" t="s">
        <v>573</v>
      </c>
      <c r="C505" s="836" t="s">
        <v>594</v>
      </c>
      <c r="D505" s="864" t="s">
        <v>595</v>
      </c>
      <c r="E505" s="836" t="s">
        <v>2537</v>
      </c>
      <c r="F505" s="864" t="s">
        <v>2538</v>
      </c>
      <c r="G505" s="836" t="s">
        <v>2541</v>
      </c>
      <c r="H505" s="836" t="s">
        <v>2542</v>
      </c>
      <c r="I505" s="850">
        <v>24.719999313354492</v>
      </c>
      <c r="J505" s="850">
        <v>36</v>
      </c>
      <c r="K505" s="851">
        <v>889.91998291015625</v>
      </c>
    </row>
    <row r="506" spans="1:11" ht="14.45" customHeight="1" x14ac:dyDescent="0.2">
      <c r="A506" s="832" t="s">
        <v>572</v>
      </c>
      <c r="B506" s="833" t="s">
        <v>573</v>
      </c>
      <c r="C506" s="836" t="s">
        <v>594</v>
      </c>
      <c r="D506" s="864" t="s">
        <v>595</v>
      </c>
      <c r="E506" s="836" t="s">
        <v>2537</v>
      </c>
      <c r="F506" s="864" t="s">
        <v>2538</v>
      </c>
      <c r="G506" s="836" t="s">
        <v>2545</v>
      </c>
      <c r="H506" s="836" t="s">
        <v>2546</v>
      </c>
      <c r="I506" s="850">
        <v>39.680000305175781</v>
      </c>
      <c r="J506" s="850">
        <v>36</v>
      </c>
      <c r="K506" s="851">
        <v>1428.47998046875</v>
      </c>
    </row>
    <row r="507" spans="1:11" ht="14.45" customHeight="1" x14ac:dyDescent="0.2">
      <c r="A507" s="832" t="s">
        <v>572</v>
      </c>
      <c r="B507" s="833" t="s">
        <v>573</v>
      </c>
      <c r="C507" s="836" t="s">
        <v>594</v>
      </c>
      <c r="D507" s="864" t="s">
        <v>595</v>
      </c>
      <c r="E507" s="836" t="s">
        <v>2537</v>
      </c>
      <c r="F507" s="864" t="s">
        <v>2538</v>
      </c>
      <c r="G507" s="836" t="s">
        <v>3061</v>
      </c>
      <c r="H507" s="836" t="s">
        <v>3062</v>
      </c>
      <c r="I507" s="850">
        <v>57.790000915527344</v>
      </c>
      <c r="J507" s="850">
        <v>24</v>
      </c>
      <c r="K507" s="851">
        <v>1386.9000244140625</v>
      </c>
    </row>
    <row r="508" spans="1:11" ht="14.45" customHeight="1" x14ac:dyDescent="0.2">
      <c r="A508" s="832" t="s">
        <v>572</v>
      </c>
      <c r="B508" s="833" t="s">
        <v>573</v>
      </c>
      <c r="C508" s="836" t="s">
        <v>594</v>
      </c>
      <c r="D508" s="864" t="s">
        <v>595</v>
      </c>
      <c r="E508" s="836" t="s">
        <v>2537</v>
      </c>
      <c r="F508" s="864" t="s">
        <v>2538</v>
      </c>
      <c r="G508" s="836" t="s">
        <v>3047</v>
      </c>
      <c r="H508" s="836" t="s">
        <v>3063</v>
      </c>
      <c r="I508" s="850">
        <v>64.69000244140625</v>
      </c>
      <c r="J508" s="850">
        <v>48</v>
      </c>
      <c r="K508" s="851">
        <v>3105</v>
      </c>
    </row>
    <row r="509" spans="1:11" ht="14.45" customHeight="1" x14ac:dyDescent="0.2">
      <c r="A509" s="832" t="s">
        <v>572</v>
      </c>
      <c r="B509" s="833" t="s">
        <v>573</v>
      </c>
      <c r="C509" s="836" t="s">
        <v>594</v>
      </c>
      <c r="D509" s="864" t="s">
        <v>595</v>
      </c>
      <c r="E509" s="836" t="s">
        <v>2537</v>
      </c>
      <c r="F509" s="864" t="s">
        <v>2538</v>
      </c>
      <c r="G509" s="836" t="s">
        <v>3049</v>
      </c>
      <c r="H509" s="836" t="s">
        <v>3064</v>
      </c>
      <c r="I509" s="850">
        <v>61.240001678466797</v>
      </c>
      <c r="J509" s="850">
        <v>24</v>
      </c>
      <c r="K509" s="851">
        <v>1469.699951171875</v>
      </c>
    </row>
    <row r="510" spans="1:11" ht="14.45" customHeight="1" x14ac:dyDescent="0.2">
      <c r="A510" s="832" t="s">
        <v>572</v>
      </c>
      <c r="B510" s="833" t="s">
        <v>573</v>
      </c>
      <c r="C510" s="836" t="s">
        <v>594</v>
      </c>
      <c r="D510" s="864" t="s">
        <v>595</v>
      </c>
      <c r="E510" s="836" t="s">
        <v>2537</v>
      </c>
      <c r="F510" s="864" t="s">
        <v>2538</v>
      </c>
      <c r="G510" s="836" t="s">
        <v>2549</v>
      </c>
      <c r="H510" s="836" t="s">
        <v>2550</v>
      </c>
      <c r="I510" s="850">
        <v>60.376667022705078</v>
      </c>
      <c r="J510" s="850">
        <v>384</v>
      </c>
      <c r="K510" s="851">
        <v>23183.6396484375</v>
      </c>
    </row>
    <row r="511" spans="1:11" ht="14.45" customHeight="1" x14ac:dyDescent="0.2">
      <c r="A511" s="832" t="s">
        <v>572</v>
      </c>
      <c r="B511" s="833" t="s">
        <v>573</v>
      </c>
      <c r="C511" s="836" t="s">
        <v>594</v>
      </c>
      <c r="D511" s="864" t="s">
        <v>595</v>
      </c>
      <c r="E511" s="836" t="s">
        <v>2537</v>
      </c>
      <c r="F511" s="864" t="s">
        <v>2538</v>
      </c>
      <c r="G511" s="836" t="s">
        <v>2551</v>
      </c>
      <c r="H511" s="836" t="s">
        <v>2552</v>
      </c>
      <c r="I511" s="850">
        <v>60.375</v>
      </c>
      <c r="J511" s="850">
        <v>744</v>
      </c>
      <c r="K511" s="851">
        <v>44919.8193359375</v>
      </c>
    </row>
    <row r="512" spans="1:11" ht="14.45" customHeight="1" x14ac:dyDescent="0.2">
      <c r="A512" s="832" t="s">
        <v>572</v>
      </c>
      <c r="B512" s="833" t="s">
        <v>573</v>
      </c>
      <c r="C512" s="836" t="s">
        <v>594</v>
      </c>
      <c r="D512" s="864" t="s">
        <v>595</v>
      </c>
      <c r="E512" s="836" t="s">
        <v>2537</v>
      </c>
      <c r="F512" s="864" t="s">
        <v>2538</v>
      </c>
      <c r="G512" s="836" t="s">
        <v>2539</v>
      </c>
      <c r="H512" s="836" t="s">
        <v>2685</v>
      </c>
      <c r="I512" s="850">
        <v>30.309999465942383</v>
      </c>
      <c r="J512" s="850">
        <v>36</v>
      </c>
      <c r="K512" s="851">
        <v>1091.239990234375</v>
      </c>
    </row>
    <row r="513" spans="1:11" ht="14.45" customHeight="1" x14ac:dyDescent="0.2">
      <c r="A513" s="832" t="s">
        <v>572</v>
      </c>
      <c r="B513" s="833" t="s">
        <v>573</v>
      </c>
      <c r="C513" s="836" t="s">
        <v>594</v>
      </c>
      <c r="D513" s="864" t="s">
        <v>595</v>
      </c>
      <c r="E513" s="836" t="s">
        <v>2537</v>
      </c>
      <c r="F513" s="864" t="s">
        <v>2538</v>
      </c>
      <c r="G513" s="836" t="s">
        <v>3065</v>
      </c>
      <c r="H513" s="836" t="s">
        <v>3066</v>
      </c>
      <c r="I513" s="850">
        <v>41.290000915527344</v>
      </c>
      <c r="J513" s="850">
        <v>36</v>
      </c>
      <c r="K513" s="851">
        <v>1486.3699951171875</v>
      </c>
    </row>
    <row r="514" spans="1:11" ht="14.45" customHeight="1" x14ac:dyDescent="0.2">
      <c r="A514" s="832" t="s">
        <v>572</v>
      </c>
      <c r="B514" s="833" t="s">
        <v>573</v>
      </c>
      <c r="C514" s="836" t="s">
        <v>594</v>
      </c>
      <c r="D514" s="864" t="s">
        <v>595</v>
      </c>
      <c r="E514" s="836" t="s">
        <v>2537</v>
      </c>
      <c r="F514" s="864" t="s">
        <v>2538</v>
      </c>
      <c r="G514" s="836" t="s">
        <v>2690</v>
      </c>
      <c r="H514" s="836" t="s">
        <v>2691</v>
      </c>
      <c r="I514" s="850">
        <v>40.200000762939453</v>
      </c>
      <c r="J514" s="850">
        <v>36</v>
      </c>
      <c r="K514" s="851">
        <v>1447.1600341796875</v>
      </c>
    </row>
    <row r="515" spans="1:11" ht="14.45" customHeight="1" x14ac:dyDescent="0.2">
      <c r="A515" s="832" t="s">
        <v>572</v>
      </c>
      <c r="B515" s="833" t="s">
        <v>573</v>
      </c>
      <c r="C515" s="836" t="s">
        <v>594</v>
      </c>
      <c r="D515" s="864" t="s">
        <v>595</v>
      </c>
      <c r="E515" s="836" t="s">
        <v>2537</v>
      </c>
      <c r="F515" s="864" t="s">
        <v>2538</v>
      </c>
      <c r="G515" s="836" t="s">
        <v>3067</v>
      </c>
      <c r="H515" s="836" t="s">
        <v>3068</v>
      </c>
      <c r="I515" s="850">
        <v>30.200000762939453</v>
      </c>
      <c r="J515" s="850">
        <v>108</v>
      </c>
      <c r="K515" s="851">
        <v>3261.6298828125</v>
      </c>
    </row>
    <row r="516" spans="1:11" ht="14.45" customHeight="1" x14ac:dyDescent="0.2">
      <c r="A516" s="832" t="s">
        <v>572</v>
      </c>
      <c r="B516" s="833" t="s">
        <v>573</v>
      </c>
      <c r="C516" s="836" t="s">
        <v>594</v>
      </c>
      <c r="D516" s="864" t="s">
        <v>595</v>
      </c>
      <c r="E516" s="836" t="s">
        <v>2537</v>
      </c>
      <c r="F516" s="864" t="s">
        <v>2538</v>
      </c>
      <c r="G516" s="836" t="s">
        <v>2557</v>
      </c>
      <c r="H516" s="836" t="s">
        <v>2558</v>
      </c>
      <c r="I516" s="850">
        <v>63.130001068115234</v>
      </c>
      <c r="J516" s="850">
        <v>48</v>
      </c>
      <c r="K516" s="851">
        <v>3030.25</v>
      </c>
    </row>
    <row r="517" spans="1:11" ht="14.45" customHeight="1" x14ac:dyDescent="0.2">
      <c r="A517" s="832" t="s">
        <v>572</v>
      </c>
      <c r="B517" s="833" t="s">
        <v>573</v>
      </c>
      <c r="C517" s="836" t="s">
        <v>594</v>
      </c>
      <c r="D517" s="864" t="s">
        <v>595</v>
      </c>
      <c r="E517" s="836" t="s">
        <v>2537</v>
      </c>
      <c r="F517" s="864" t="s">
        <v>2538</v>
      </c>
      <c r="G517" s="836" t="s">
        <v>3059</v>
      </c>
      <c r="H517" s="836" t="s">
        <v>3069</v>
      </c>
      <c r="I517" s="850">
        <v>63.136667887369789</v>
      </c>
      <c r="J517" s="850">
        <v>120</v>
      </c>
      <c r="K517" s="851">
        <v>7576.0098876953125</v>
      </c>
    </row>
    <row r="518" spans="1:11" ht="14.45" customHeight="1" x14ac:dyDescent="0.2">
      <c r="A518" s="832" t="s">
        <v>572</v>
      </c>
      <c r="B518" s="833" t="s">
        <v>573</v>
      </c>
      <c r="C518" s="836" t="s">
        <v>594</v>
      </c>
      <c r="D518" s="864" t="s">
        <v>595</v>
      </c>
      <c r="E518" s="836" t="s">
        <v>2559</v>
      </c>
      <c r="F518" s="864" t="s">
        <v>2560</v>
      </c>
      <c r="G518" s="836" t="s">
        <v>3070</v>
      </c>
      <c r="H518" s="836" t="s">
        <v>3071</v>
      </c>
      <c r="I518" s="850">
        <v>0.47999998927116394</v>
      </c>
      <c r="J518" s="850">
        <v>400</v>
      </c>
      <c r="K518" s="851">
        <v>192</v>
      </c>
    </row>
    <row r="519" spans="1:11" ht="14.45" customHeight="1" x14ac:dyDescent="0.2">
      <c r="A519" s="832" t="s">
        <v>572</v>
      </c>
      <c r="B519" s="833" t="s">
        <v>573</v>
      </c>
      <c r="C519" s="836" t="s">
        <v>594</v>
      </c>
      <c r="D519" s="864" t="s">
        <v>595</v>
      </c>
      <c r="E519" s="836" t="s">
        <v>2559</v>
      </c>
      <c r="F519" s="864" t="s">
        <v>2560</v>
      </c>
      <c r="G519" s="836" t="s">
        <v>2561</v>
      </c>
      <c r="H519" s="836" t="s">
        <v>2562</v>
      </c>
      <c r="I519" s="850">
        <v>0.30500000715255737</v>
      </c>
      <c r="J519" s="850">
        <v>4000</v>
      </c>
      <c r="K519" s="851">
        <v>1220</v>
      </c>
    </row>
    <row r="520" spans="1:11" ht="14.45" customHeight="1" x14ac:dyDescent="0.2">
      <c r="A520" s="832" t="s">
        <v>572</v>
      </c>
      <c r="B520" s="833" t="s">
        <v>573</v>
      </c>
      <c r="C520" s="836" t="s">
        <v>594</v>
      </c>
      <c r="D520" s="864" t="s">
        <v>595</v>
      </c>
      <c r="E520" s="836" t="s">
        <v>2559</v>
      </c>
      <c r="F520" s="864" t="s">
        <v>2560</v>
      </c>
      <c r="G520" s="836" t="s">
        <v>2563</v>
      </c>
      <c r="H520" s="836" t="s">
        <v>2564</v>
      </c>
      <c r="I520" s="850">
        <v>0.30666667222976685</v>
      </c>
      <c r="J520" s="850">
        <v>3000</v>
      </c>
      <c r="K520" s="851">
        <v>920</v>
      </c>
    </row>
    <row r="521" spans="1:11" ht="14.45" customHeight="1" x14ac:dyDescent="0.2">
      <c r="A521" s="832" t="s">
        <v>572</v>
      </c>
      <c r="B521" s="833" t="s">
        <v>573</v>
      </c>
      <c r="C521" s="836" t="s">
        <v>594</v>
      </c>
      <c r="D521" s="864" t="s">
        <v>595</v>
      </c>
      <c r="E521" s="836" t="s">
        <v>2559</v>
      </c>
      <c r="F521" s="864" t="s">
        <v>2560</v>
      </c>
      <c r="G521" s="836" t="s">
        <v>2566</v>
      </c>
      <c r="H521" s="836" t="s">
        <v>3072</v>
      </c>
      <c r="I521" s="850">
        <v>0.55000001192092896</v>
      </c>
      <c r="J521" s="850">
        <v>300</v>
      </c>
      <c r="K521" s="851">
        <v>165</v>
      </c>
    </row>
    <row r="522" spans="1:11" ht="14.45" customHeight="1" x14ac:dyDescent="0.2">
      <c r="A522" s="832" t="s">
        <v>572</v>
      </c>
      <c r="B522" s="833" t="s">
        <v>573</v>
      </c>
      <c r="C522" s="836" t="s">
        <v>594</v>
      </c>
      <c r="D522" s="864" t="s">
        <v>595</v>
      </c>
      <c r="E522" s="836" t="s">
        <v>2559</v>
      </c>
      <c r="F522" s="864" t="s">
        <v>2560</v>
      </c>
      <c r="G522" s="836" t="s">
        <v>2561</v>
      </c>
      <c r="H522" s="836" t="s">
        <v>2565</v>
      </c>
      <c r="I522" s="850">
        <v>0.30000001192092896</v>
      </c>
      <c r="J522" s="850">
        <v>500</v>
      </c>
      <c r="K522" s="851">
        <v>150</v>
      </c>
    </row>
    <row r="523" spans="1:11" ht="14.45" customHeight="1" x14ac:dyDescent="0.2">
      <c r="A523" s="832" t="s">
        <v>572</v>
      </c>
      <c r="B523" s="833" t="s">
        <v>573</v>
      </c>
      <c r="C523" s="836" t="s">
        <v>594</v>
      </c>
      <c r="D523" s="864" t="s">
        <v>595</v>
      </c>
      <c r="E523" s="836" t="s">
        <v>2559</v>
      </c>
      <c r="F523" s="864" t="s">
        <v>2560</v>
      </c>
      <c r="G523" s="836" t="s">
        <v>2563</v>
      </c>
      <c r="H523" s="836" t="s">
        <v>3073</v>
      </c>
      <c r="I523" s="850">
        <v>0.30000001192092896</v>
      </c>
      <c r="J523" s="850">
        <v>1000</v>
      </c>
      <c r="K523" s="851">
        <v>300</v>
      </c>
    </row>
    <row r="524" spans="1:11" ht="14.45" customHeight="1" x14ac:dyDescent="0.2">
      <c r="A524" s="832" t="s">
        <v>572</v>
      </c>
      <c r="B524" s="833" t="s">
        <v>573</v>
      </c>
      <c r="C524" s="836" t="s">
        <v>594</v>
      </c>
      <c r="D524" s="864" t="s">
        <v>595</v>
      </c>
      <c r="E524" s="836" t="s">
        <v>2559</v>
      </c>
      <c r="F524" s="864" t="s">
        <v>2560</v>
      </c>
      <c r="G524" s="836" t="s">
        <v>2566</v>
      </c>
      <c r="H524" s="836" t="s">
        <v>2567</v>
      </c>
      <c r="I524" s="850">
        <v>0.54000002145767212</v>
      </c>
      <c r="J524" s="850">
        <v>1000</v>
      </c>
      <c r="K524" s="851">
        <v>540</v>
      </c>
    </row>
    <row r="525" spans="1:11" ht="14.45" customHeight="1" x14ac:dyDescent="0.2">
      <c r="A525" s="832" t="s">
        <v>572</v>
      </c>
      <c r="B525" s="833" t="s">
        <v>573</v>
      </c>
      <c r="C525" s="836" t="s">
        <v>594</v>
      </c>
      <c r="D525" s="864" t="s">
        <v>595</v>
      </c>
      <c r="E525" s="836" t="s">
        <v>2559</v>
      </c>
      <c r="F525" s="864" t="s">
        <v>2560</v>
      </c>
      <c r="G525" s="836" t="s">
        <v>2568</v>
      </c>
      <c r="H525" s="836" t="s">
        <v>2692</v>
      </c>
      <c r="I525" s="850">
        <v>0.96857145002910072</v>
      </c>
      <c r="J525" s="850">
        <v>12000</v>
      </c>
      <c r="K525" s="851">
        <v>11620</v>
      </c>
    </row>
    <row r="526" spans="1:11" ht="14.45" customHeight="1" x14ac:dyDescent="0.2">
      <c r="A526" s="832" t="s">
        <v>572</v>
      </c>
      <c r="B526" s="833" t="s">
        <v>573</v>
      </c>
      <c r="C526" s="836" t="s">
        <v>594</v>
      </c>
      <c r="D526" s="864" t="s">
        <v>595</v>
      </c>
      <c r="E526" s="836" t="s">
        <v>2559</v>
      </c>
      <c r="F526" s="864" t="s">
        <v>2560</v>
      </c>
      <c r="G526" s="836" t="s">
        <v>2568</v>
      </c>
      <c r="H526" s="836" t="s">
        <v>2569</v>
      </c>
      <c r="I526" s="850">
        <v>0.96833335359891259</v>
      </c>
      <c r="J526" s="850">
        <v>6600</v>
      </c>
      <c r="K526" s="851">
        <v>6392</v>
      </c>
    </row>
    <row r="527" spans="1:11" ht="14.45" customHeight="1" x14ac:dyDescent="0.2">
      <c r="A527" s="832" t="s">
        <v>572</v>
      </c>
      <c r="B527" s="833" t="s">
        <v>573</v>
      </c>
      <c r="C527" s="836" t="s">
        <v>594</v>
      </c>
      <c r="D527" s="864" t="s">
        <v>595</v>
      </c>
      <c r="E527" s="836" t="s">
        <v>2559</v>
      </c>
      <c r="F527" s="864" t="s">
        <v>2560</v>
      </c>
      <c r="G527" s="836" t="s">
        <v>2570</v>
      </c>
      <c r="H527" s="836" t="s">
        <v>2571</v>
      </c>
      <c r="I527" s="850">
        <v>1.5399999618530273</v>
      </c>
      <c r="J527" s="850">
        <v>200</v>
      </c>
      <c r="K527" s="851">
        <v>308.60000610351563</v>
      </c>
    </row>
    <row r="528" spans="1:11" ht="14.45" customHeight="1" x14ac:dyDescent="0.2">
      <c r="A528" s="832" t="s">
        <v>572</v>
      </c>
      <c r="B528" s="833" t="s">
        <v>573</v>
      </c>
      <c r="C528" s="836" t="s">
        <v>594</v>
      </c>
      <c r="D528" s="864" t="s">
        <v>595</v>
      </c>
      <c r="E528" s="836" t="s">
        <v>2559</v>
      </c>
      <c r="F528" s="864" t="s">
        <v>2560</v>
      </c>
      <c r="G528" s="836" t="s">
        <v>2572</v>
      </c>
      <c r="H528" s="836" t="s">
        <v>2576</v>
      </c>
      <c r="I528" s="850">
        <v>1.7999999523162842</v>
      </c>
      <c r="J528" s="850">
        <v>100</v>
      </c>
      <c r="K528" s="851">
        <v>180</v>
      </c>
    </row>
    <row r="529" spans="1:11" ht="14.45" customHeight="1" x14ac:dyDescent="0.2">
      <c r="A529" s="832" t="s">
        <v>572</v>
      </c>
      <c r="B529" s="833" t="s">
        <v>573</v>
      </c>
      <c r="C529" s="836" t="s">
        <v>594</v>
      </c>
      <c r="D529" s="864" t="s">
        <v>595</v>
      </c>
      <c r="E529" s="836" t="s">
        <v>2578</v>
      </c>
      <c r="F529" s="864" t="s">
        <v>2579</v>
      </c>
      <c r="G529" s="836" t="s">
        <v>3074</v>
      </c>
      <c r="H529" s="836" t="s">
        <v>3075</v>
      </c>
      <c r="I529" s="850">
        <v>11.25</v>
      </c>
      <c r="J529" s="850">
        <v>100</v>
      </c>
      <c r="K529" s="851">
        <v>1125.300048828125</v>
      </c>
    </row>
    <row r="530" spans="1:11" ht="14.45" customHeight="1" x14ac:dyDescent="0.2">
      <c r="A530" s="832" t="s">
        <v>572</v>
      </c>
      <c r="B530" s="833" t="s">
        <v>573</v>
      </c>
      <c r="C530" s="836" t="s">
        <v>594</v>
      </c>
      <c r="D530" s="864" t="s">
        <v>595</v>
      </c>
      <c r="E530" s="836" t="s">
        <v>2578</v>
      </c>
      <c r="F530" s="864" t="s">
        <v>2579</v>
      </c>
      <c r="G530" s="836" t="s">
        <v>3076</v>
      </c>
      <c r="H530" s="836" t="s">
        <v>3077</v>
      </c>
      <c r="I530" s="850">
        <v>11.25</v>
      </c>
      <c r="J530" s="850">
        <v>100</v>
      </c>
      <c r="K530" s="851">
        <v>1125.300048828125</v>
      </c>
    </row>
    <row r="531" spans="1:11" ht="14.45" customHeight="1" x14ac:dyDescent="0.2">
      <c r="A531" s="832" t="s">
        <v>572</v>
      </c>
      <c r="B531" s="833" t="s">
        <v>573</v>
      </c>
      <c r="C531" s="836" t="s">
        <v>594</v>
      </c>
      <c r="D531" s="864" t="s">
        <v>595</v>
      </c>
      <c r="E531" s="836" t="s">
        <v>2578</v>
      </c>
      <c r="F531" s="864" t="s">
        <v>2579</v>
      </c>
      <c r="G531" s="836" t="s">
        <v>3078</v>
      </c>
      <c r="H531" s="836" t="s">
        <v>3079</v>
      </c>
      <c r="I531" s="850">
        <v>11.25</v>
      </c>
      <c r="J531" s="850">
        <v>300</v>
      </c>
      <c r="K531" s="851">
        <v>3375.89990234375</v>
      </c>
    </row>
    <row r="532" spans="1:11" ht="14.45" customHeight="1" x14ac:dyDescent="0.2">
      <c r="A532" s="832" t="s">
        <v>572</v>
      </c>
      <c r="B532" s="833" t="s">
        <v>573</v>
      </c>
      <c r="C532" s="836" t="s">
        <v>594</v>
      </c>
      <c r="D532" s="864" t="s">
        <v>595</v>
      </c>
      <c r="E532" s="836" t="s">
        <v>2578</v>
      </c>
      <c r="F532" s="864" t="s">
        <v>2579</v>
      </c>
      <c r="G532" s="836" t="s">
        <v>3080</v>
      </c>
      <c r="H532" s="836" t="s">
        <v>3081</v>
      </c>
      <c r="I532" s="850">
        <v>11.25</v>
      </c>
      <c r="J532" s="850">
        <v>250</v>
      </c>
      <c r="K532" s="851">
        <v>2813.2501220703125</v>
      </c>
    </row>
    <row r="533" spans="1:11" ht="14.45" customHeight="1" x14ac:dyDescent="0.2">
      <c r="A533" s="832" t="s">
        <v>572</v>
      </c>
      <c r="B533" s="833" t="s">
        <v>573</v>
      </c>
      <c r="C533" s="836" t="s">
        <v>594</v>
      </c>
      <c r="D533" s="864" t="s">
        <v>595</v>
      </c>
      <c r="E533" s="836" t="s">
        <v>2578</v>
      </c>
      <c r="F533" s="864" t="s">
        <v>2579</v>
      </c>
      <c r="G533" s="836" t="s">
        <v>3082</v>
      </c>
      <c r="H533" s="836" t="s">
        <v>3083</v>
      </c>
      <c r="I533" s="850">
        <v>11.25</v>
      </c>
      <c r="J533" s="850">
        <v>100</v>
      </c>
      <c r="K533" s="851">
        <v>1125.300048828125</v>
      </c>
    </row>
    <row r="534" spans="1:11" ht="14.45" customHeight="1" x14ac:dyDescent="0.2">
      <c r="A534" s="832" t="s">
        <v>572</v>
      </c>
      <c r="B534" s="833" t="s">
        <v>573</v>
      </c>
      <c r="C534" s="836" t="s">
        <v>594</v>
      </c>
      <c r="D534" s="864" t="s">
        <v>595</v>
      </c>
      <c r="E534" s="836" t="s">
        <v>2578</v>
      </c>
      <c r="F534" s="864" t="s">
        <v>2579</v>
      </c>
      <c r="G534" s="836" t="s">
        <v>2580</v>
      </c>
      <c r="H534" s="836" t="s">
        <v>2581</v>
      </c>
      <c r="I534" s="850">
        <v>0.81000000238418579</v>
      </c>
      <c r="J534" s="850">
        <v>5000</v>
      </c>
      <c r="K534" s="851">
        <v>4035.3500366210938</v>
      </c>
    </row>
    <row r="535" spans="1:11" ht="14.45" customHeight="1" x14ac:dyDescent="0.2">
      <c r="A535" s="832" t="s">
        <v>572</v>
      </c>
      <c r="B535" s="833" t="s">
        <v>573</v>
      </c>
      <c r="C535" s="836" t="s">
        <v>594</v>
      </c>
      <c r="D535" s="864" t="s">
        <v>595</v>
      </c>
      <c r="E535" s="836" t="s">
        <v>2578</v>
      </c>
      <c r="F535" s="864" t="s">
        <v>2579</v>
      </c>
      <c r="G535" s="836" t="s">
        <v>2693</v>
      </c>
      <c r="H535" s="836" t="s">
        <v>2694</v>
      </c>
      <c r="I535" s="850">
        <v>0.81999999284744263</v>
      </c>
      <c r="J535" s="850">
        <v>2000</v>
      </c>
      <c r="K535" s="851">
        <v>1645.5999755859375</v>
      </c>
    </row>
    <row r="536" spans="1:11" ht="14.45" customHeight="1" x14ac:dyDescent="0.2">
      <c r="A536" s="832" t="s">
        <v>572</v>
      </c>
      <c r="B536" s="833" t="s">
        <v>573</v>
      </c>
      <c r="C536" s="836" t="s">
        <v>594</v>
      </c>
      <c r="D536" s="864" t="s">
        <v>595</v>
      </c>
      <c r="E536" s="836" t="s">
        <v>2578</v>
      </c>
      <c r="F536" s="864" t="s">
        <v>2579</v>
      </c>
      <c r="G536" s="836" t="s">
        <v>2582</v>
      </c>
      <c r="H536" s="836" t="s">
        <v>2583</v>
      </c>
      <c r="I536" s="850">
        <v>0.62999999523162842</v>
      </c>
      <c r="J536" s="850">
        <v>32000</v>
      </c>
      <c r="K536" s="851">
        <v>20160</v>
      </c>
    </row>
    <row r="537" spans="1:11" ht="14.45" customHeight="1" x14ac:dyDescent="0.2">
      <c r="A537" s="832" t="s">
        <v>572</v>
      </c>
      <c r="B537" s="833" t="s">
        <v>573</v>
      </c>
      <c r="C537" s="836" t="s">
        <v>594</v>
      </c>
      <c r="D537" s="864" t="s">
        <v>595</v>
      </c>
      <c r="E537" s="836" t="s">
        <v>2578</v>
      </c>
      <c r="F537" s="864" t="s">
        <v>2579</v>
      </c>
      <c r="G537" s="836" t="s">
        <v>2695</v>
      </c>
      <c r="H537" s="836" t="s">
        <v>3084</v>
      </c>
      <c r="I537" s="850">
        <v>0.62799999713897703</v>
      </c>
      <c r="J537" s="850">
        <v>48000</v>
      </c>
      <c r="K537" s="851">
        <v>30180</v>
      </c>
    </row>
    <row r="538" spans="1:11" ht="14.45" customHeight="1" x14ac:dyDescent="0.2">
      <c r="A538" s="832" t="s">
        <v>572</v>
      </c>
      <c r="B538" s="833" t="s">
        <v>573</v>
      </c>
      <c r="C538" s="836" t="s">
        <v>594</v>
      </c>
      <c r="D538" s="864" t="s">
        <v>595</v>
      </c>
      <c r="E538" s="836" t="s">
        <v>2578</v>
      </c>
      <c r="F538" s="864" t="s">
        <v>2579</v>
      </c>
      <c r="G538" s="836" t="s">
        <v>2586</v>
      </c>
      <c r="H538" s="836" t="s">
        <v>3085</v>
      </c>
      <c r="I538" s="850">
        <v>0.62999999523162842</v>
      </c>
      <c r="J538" s="850">
        <v>22000</v>
      </c>
      <c r="K538" s="851">
        <v>13860</v>
      </c>
    </row>
    <row r="539" spans="1:11" ht="14.45" customHeight="1" x14ac:dyDescent="0.2">
      <c r="A539" s="832" t="s">
        <v>572</v>
      </c>
      <c r="B539" s="833" t="s">
        <v>573</v>
      </c>
      <c r="C539" s="836" t="s">
        <v>594</v>
      </c>
      <c r="D539" s="864" t="s">
        <v>595</v>
      </c>
      <c r="E539" s="836" t="s">
        <v>2578</v>
      </c>
      <c r="F539" s="864" t="s">
        <v>2579</v>
      </c>
      <c r="G539" s="836" t="s">
        <v>2582</v>
      </c>
      <c r="H539" s="836" t="s">
        <v>2585</v>
      </c>
      <c r="I539" s="850">
        <v>0.62999999523162842</v>
      </c>
      <c r="J539" s="850">
        <v>14000</v>
      </c>
      <c r="K539" s="851">
        <v>8820</v>
      </c>
    </row>
    <row r="540" spans="1:11" ht="14.45" customHeight="1" x14ac:dyDescent="0.2">
      <c r="A540" s="832" t="s">
        <v>572</v>
      </c>
      <c r="B540" s="833" t="s">
        <v>573</v>
      </c>
      <c r="C540" s="836" t="s">
        <v>594</v>
      </c>
      <c r="D540" s="864" t="s">
        <v>595</v>
      </c>
      <c r="E540" s="836" t="s">
        <v>2578</v>
      </c>
      <c r="F540" s="864" t="s">
        <v>2579</v>
      </c>
      <c r="G540" s="836" t="s">
        <v>2695</v>
      </c>
      <c r="H540" s="836" t="s">
        <v>2696</v>
      </c>
      <c r="I540" s="850">
        <v>0.62999999523162842</v>
      </c>
      <c r="J540" s="850">
        <v>26000</v>
      </c>
      <c r="K540" s="851">
        <v>16380</v>
      </c>
    </row>
    <row r="541" spans="1:11" ht="14.45" customHeight="1" x14ac:dyDescent="0.2">
      <c r="A541" s="832" t="s">
        <v>572</v>
      </c>
      <c r="B541" s="833" t="s">
        <v>573</v>
      </c>
      <c r="C541" s="836" t="s">
        <v>594</v>
      </c>
      <c r="D541" s="864" t="s">
        <v>595</v>
      </c>
      <c r="E541" s="836" t="s">
        <v>2578</v>
      </c>
      <c r="F541" s="864" t="s">
        <v>2579</v>
      </c>
      <c r="G541" s="836" t="s">
        <v>2586</v>
      </c>
      <c r="H541" s="836" t="s">
        <v>2587</v>
      </c>
      <c r="I541" s="850">
        <v>0.62999999523162842</v>
      </c>
      <c r="J541" s="850">
        <v>2000</v>
      </c>
      <c r="K541" s="851">
        <v>1260</v>
      </c>
    </row>
    <row r="542" spans="1:11" ht="14.45" customHeight="1" x14ac:dyDescent="0.2">
      <c r="A542" s="832" t="s">
        <v>572</v>
      </c>
      <c r="B542" s="833" t="s">
        <v>573</v>
      </c>
      <c r="C542" s="836" t="s">
        <v>594</v>
      </c>
      <c r="D542" s="864" t="s">
        <v>595</v>
      </c>
      <c r="E542" s="836" t="s">
        <v>2697</v>
      </c>
      <c r="F542" s="864" t="s">
        <v>2698</v>
      </c>
      <c r="G542" s="836" t="s">
        <v>3086</v>
      </c>
      <c r="H542" s="836" t="s">
        <v>3087</v>
      </c>
      <c r="I542" s="850">
        <v>167.97499847412109</v>
      </c>
      <c r="J542" s="850">
        <v>12</v>
      </c>
      <c r="K542" s="851">
        <v>2015.7000122070313</v>
      </c>
    </row>
    <row r="543" spans="1:11" ht="14.45" customHeight="1" x14ac:dyDescent="0.2">
      <c r="A543" s="832" t="s">
        <v>572</v>
      </c>
      <c r="B543" s="833" t="s">
        <v>573</v>
      </c>
      <c r="C543" s="836" t="s">
        <v>594</v>
      </c>
      <c r="D543" s="864" t="s">
        <v>595</v>
      </c>
      <c r="E543" s="836" t="s">
        <v>2697</v>
      </c>
      <c r="F543" s="864" t="s">
        <v>2698</v>
      </c>
      <c r="G543" s="836" t="s">
        <v>3088</v>
      </c>
      <c r="H543" s="836" t="s">
        <v>3089</v>
      </c>
      <c r="I543" s="850">
        <v>98.860000610351563</v>
      </c>
      <c r="J543" s="850">
        <v>2</v>
      </c>
      <c r="K543" s="851">
        <v>197.71000671386719</v>
      </c>
    </row>
    <row r="544" spans="1:11" ht="14.45" customHeight="1" x14ac:dyDescent="0.2">
      <c r="A544" s="832" t="s">
        <v>572</v>
      </c>
      <c r="B544" s="833" t="s">
        <v>573</v>
      </c>
      <c r="C544" s="836" t="s">
        <v>594</v>
      </c>
      <c r="D544" s="864" t="s">
        <v>595</v>
      </c>
      <c r="E544" s="836" t="s">
        <v>2697</v>
      </c>
      <c r="F544" s="864" t="s">
        <v>2698</v>
      </c>
      <c r="G544" s="836" t="s">
        <v>3090</v>
      </c>
      <c r="H544" s="836" t="s">
        <v>3091</v>
      </c>
      <c r="I544" s="850">
        <v>338.78333536783856</v>
      </c>
      <c r="J544" s="850">
        <v>12</v>
      </c>
      <c r="K544" s="851">
        <v>4065.4000244140625</v>
      </c>
    </row>
    <row r="545" spans="1:11" ht="14.45" customHeight="1" x14ac:dyDescent="0.2">
      <c r="A545" s="832" t="s">
        <v>572</v>
      </c>
      <c r="B545" s="833" t="s">
        <v>573</v>
      </c>
      <c r="C545" s="836" t="s">
        <v>594</v>
      </c>
      <c r="D545" s="864" t="s">
        <v>595</v>
      </c>
      <c r="E545" s="836" t="s">
        <v>2697</v>
      </c>
      <c r="F545" s="864" t="s">
        <v>2698</v>
      </c>
      <c r="G545" s="836" t="s">
        <v>3092</v>
      </c>
      <c r="H545" s="836" t="s">
        <v>3093</v>
      </c>
      <c r="I545" s="850">
        <v>411.36665852864581</v>
      </c>
      <c r="J545" s="850">
        <v>12</v>
      </c>
      <c r="K545" s="851">
        <v>4936.3900146484375</v>
      </c>
    </row>
    <row r="546" spans="1:11" ht="14.45" customHeight="1" x14ac:dyDescent="0.2">
      <c r="A546" s="832" t="s">
        <v>572</v>
      </c>
      <c r="B546" s="833" t="s">
        <v>573</v>
      </c>
      <c r="C546" s="836" t="s">
        <v>594</v>
      </c>
      <c r="D546" s="864" t="s">
        <v>595</v>
      </c>
      <c r="E546" s="836" t="s">
        <v>2697</v>
      </c>
      <c r="F546" s="864" t="s">
        <v>2698</v>
      </c>
      <c r="G546" s="836" t="s">
        <v>3090</v>
      </c>
      <c r="H546" s="836" t="s">
        <v>3094</v>
      </c>
      <c r="I546" s="850">
        <v>338.77999877929688</v>
      </c>
      <c r="J546" s="850">
        <v>8</v>
      </c>
      <c r="K546" s="851">
        <v>2710.260009765625</v>
      </c>
    </row>
    <row r="547" spans="1:11" ht="14.45" customHeight="1" x14ac:dyDescent="0.2">
      <c r="A547" s="832" t="s">
        <v>572</v>
      </c>
      <c r="B547" s="833" t="s">
        <v>573</v>
      </c>
      <c r="C547" s="836" t="s">
        <v>594</v>
      </c>
      <c r="D547" s="864" t="s">
        <v>595</v>
      </c>
      <c r="E547" s="836" t="s">
        <v>2697</v>
      </c>
      <c r="F547" s="864" t="s">
        <v>2698</v>
      </c>
      <c r="G547" s="836" t="s">
        <v>3092</v>
      </c>
      <c r="H547" s="836" t="s">
        <v>3095</v>
      </c>
      <c r="I547" s="850">
        <v>411.3699951171875</v>
      </c>
      <c r="J547" s="850">
        <v>8</v>
      </c>
      <c r="K547" s="851">
        <v>3290.9300537109375</v>
      </c>
    </row>
    <row r="548" spans="1:11" ht="14.45" customHeight="1" x14ac:dyDescent="0.2">
      <c r="A548" s="832" t="s">
        <v>572</v>
      </c>
      <c r="B548" s="833" t="s">
        <v>573</v>
      </c>
      <c r="C548" s="836" t="s">
        <v>594</v>
      </c>
      <c r="D548" s="864" t="s">
        <v>595</v>
      </c>
      <c r="E548" s="836" t="s">
        <v>2697</v>
      </c>
      <c r="F548" s="864" t="s">
        <v>2698</v>
      </c>
      <c r="G548" s="836" t="s">
        <v>2709</v>
      </c>
      <c r="H548" s="836" t="s">
        <v>2710</v>
      </c>
      <c r="I548" s="850">
        <v>118.57333374023438</v>
      </c>
      <c r="J548" s="850">
        <v>70</v>
      </c>
      <c r="K548" s="851">
        <v>8300.35986328125</v>
      </c>
    </row>
    <row r="549" spans="1:11" ht="14.45" customHeight="1" x14ac:dyDescent="0.2">
      <c r="A549" s="832" t="s">
        <v>572</v>
      </c>
      <c r="B549" s="833" t="s">
        <v>573</v>
      </c>
      <c r="C549" s="836" t="s">
        <v>594</v>
      </c>
      <c r="D549" s="864" t="s">
        <v>595</v>
      </c>
      <c r="E549" s="836" t="s">
        <v>2697</v>
      </c>
      <c r="F549" s="864" t="s">
        <v>2698</v>
      </c>
      <c r="G549" s="836" t="s">
        <v>2709</v>
      </c>
      <c r="H549" s="836" t="s">
        <v>2711</v>
      </c>
      <c r="I549" s="850">
        <v>118.58000183105469</v>
      </c>
      <c r="J549" s="850">
        <v>40</v>
      </c>
      <c r="K549" s="851">
        <v>4743.199951171875</v>
      </c>
    </row>
    <row r="550" spans="1:11" ht="14.45" customHeight="1" x14ac:dyDescent="0.2">
      <c r="A550" s="832" t="s">
        <v>572</v>
      </c>
      <c r="B550" s="833" t="s">
        <v>573</v>
      </c>
      <c r="C550" s="836" t="s">
        <v>594</v>
      </c>
      <c r="D550" s="864" t="s">
        <v>595</v>
      </c>
      <c r="E550" s="836" t="s">
        <v>2697</v>
      </c>
      <c r="F550" s="864" t="s">
        <v>2698</v>
      </c>
      <c r="G550" s="836" t="s">
        <v>2712</v>
      </c>
      <c r="H550" s="836" t="s">
        <v>2716</v>
      </c>
      <c r="I550" s="850">
        <v>723.58001708984375</v>
      </c>
      <c r="J550" s="850">
        <v>20</v>
      </c>
      <c r="K550" s="851">
        <v>14471.599609375</v>
      </c>
    </row>
    <row r="551" spans="1:11" ht="14.45" customHeight="1" x14ac:dyDescent="0.2">
      <c r="A551" s="832" t="s">
        <v>572</v>
      </c>
      <c r="B551" s="833" t="s">
        <v>573</v>
      </c>
      <c r="C551" s="836" t="s">
        <v>594</v>
      </c>
      <c r="D551" s="864" t="s">
        <v>595</v>
      </c>
      <c r="E551" s="836" t="s">
        <v>2697</v>
      </c>
      <c r="F551" s="864" t="s">
        <v>2698</v>
      </c>
      <c r="G551" s="836" t="s">
        <v>2714</v>
      </c>
      <c r="H551" s="836" t="s">
        <v>2717</v>
      </c>
      <c r="I551" s="850">
        <v>723.58001708984375</v>
      </c>
      <c r="J551" s="850">
        <v>20</v>
      </c>
      <c r="K551" s="851">
        <v>14471.599609375</v>
      </c>
    </row>
    <row r="552" spans="1:11" ht="14.45" customHeight="1" x14ac:dyDescent="0.2">
      <c r="A552" s="832" t="s">
        <v>572</v>
      </c>
      <c r="B552" s="833" t="s">
        <v>573</v>
      </c>
      <c r="C552" s="836" t="s">
        <v>594</v>
      </c>
      <c r="D552" s="864" t="s">
        <v>595</v>
      </c>
      <c r="E552" s="836" t="s">
        <v>2697</v>
      </c>
      <c r="F552" s="864" t="s">
        <v>2698</v>
      </c>
      <c r="G552" s="836" t="s">
        <v>3096</v>
      </c>
      <c r="H552" s="836" t="s">
        <v>3097</v>
      </c>
      <c r="I552" s="850">
        <v>1225</v>
      </c>
      <c r="J552" s="850">
        <v>2</v>
      </c>
      <c r="K552" s="851">
        <v>2450</v>
      </c>
    </row>
    <row r="553" spans="1:11" ht="14.45" customHeight="1" x14ac:dyDescent="0.2">
      <c r="A553" s="832" t="s">
        <v>572</v>
      </c>
      <c r="B553" s="833" t="s">
        <v>573</v>
      </c>
      <c r="C553" s="836" t="s">
        <v>594</v>
      </c>
      <c r="D553" s="864" t="s">
        <v>595</v>
      </c>
      <c r="E553" s="836" t="s">
        <v>2697</v>
      </c>
      <c r="F553" s="864" t="s">
        <v>2698</v>
      </c>
      <c r="G553" s="836" t="s">
        <v>3098</v>
      </c>
      <c r="H553" s="836" t="s">
        <v>3099</v>
      </c>
      <c r="I553" s="850">
        <v>298.86749267578125</v>
      </c>
      <c r="J553" s="850">
        <v>6</v>
      </c>
      <c r="K553" s="851">
        <v>1793.199951171875</v>
      </c>
    </row>
    <row r="554" spans="1:11" ht="14.45" customHeight="1" x14ac:dyDescent="0.2">
      <c r="A554" s="832" t="s">
        <v>572</v>
      </c>
      <c r="B554" s="833" t="s">
        <v>573</v>
      </c>
      <c r="C554" s="836" t="s">
        <v>594</v>
      </c>
      <c r="D554" s="864" t="s">
        <v>595</v>
      </c>
      <c r="E554" s="836" t="s">
        <v>2697</v>
      </c>
      <c r="F554" s="864" t="s">
        <v>2698</v>
      </c>
      <c r="G554" s="836" t="s">
        <v>3100</v>
      </c>
      <c r="H554" s="836" t="s">
        <v>3101</v>
      </c>
      <c r="I554" s="850">
        <v>619.52001953125</v>
      </c>
      <c r="J554" s="850">
        <v>1</v>
      </c>
      <c r="K554" s="851">
        <v>619.52001953125</v>
      </c>
    </row>
    <row r="555" spans="1:11" ht="14.45" customHeight="1" x14ac:dyDescent="0.2">
      <c r="A555" s="832" t="s">
        <v>572</v>
      </c>
      <c r="B555" s="833" t="s">
        <v>573</v>
      </c>
      <c r="C555" s="836" t="s">
        <v>594</v>
      </c>
      <c r="D555" s="864" t="s">
        <v>595</v>
      </c>
      <c r="E555" s="836" t="s">
        <v>2697</v>
      </c>
      <c r="F555" s="864" t="s">
        <v>2698</v>
      </c>
      <c r="G555" s="836" t="s">
        <v>3102</v>
      </c>
      <c r="H555" s="836" t="s">
        <v>3103</v>
      </c>
      <c r="I555" s="850">
        <v>70</v>
      </c>
      <c r="J555" s="850">
        <v>6</v>
      </c>
      <c r="K555" s="851">
        <v>420</v>
      </c>
    </row>
    <row r="556" spans="1:11" ht="14.45" customHeight="1" x14ac:dyDescent="0.2">
      <c r="A556" s="832" t="s">
        <v>572</v>
      </c>
      <c r="B556" s="833" t="s">
        <v>573</v>
      </c>
      <c r="C556" s="836" t="s">
        <v>594</v>
      </c>
      <c r="D556" s="864" t="s">
        <v>595</v>
      </c>
      <c r="E556" s="836" t="s">
        <v>2697</v>
      </c>
      <c r="F556" s="864" t="s">
        <v>2698</v>
      </c>
      <c r="G556" s="836" t="s">
        <v>2790</v>
      </c>
      <c r="H556" s="836" t="s">
        <v>2791</v>
      </c>
      <c r="I556" s="850">
        <v>1380.9200439453125</v>
      </c>
      <c r="J556" s="850">
        <v>1</v>
      </c>
      <c r="K556" s="851">
        <v>1380.9200439453125</v>
      </c>
    </row>
    <row r="557" spans="1:11" ht="14.45" customHeight="1" x14ac:dyDescent="0.2">
      <c r="A557" s="832" t="s">
        <v>572</v>
      </c>
      <c r="B557" s="833" t="s">
        <v>573</v>
      </c>
      <c r="C557" s="836" t="s">
        <v>594</v>
      </c>
      <c r="D557" s="864" t="s">
        <v>595</v>
      </c>
      <c r="E557" s="836" t="s">
        <v>2697</v>
      </c>
      <c r="F557" s="864" t="s">
        <v>2698</v>
      </c>
      <c r="G557" s="836" t="s">
        <v>2792</v>
      </c>
      <c r="H557" s="836" t="s">
        <v>2793</v>
      </c>
      <c r="I557" s="850">
        <v>1021.7999877929688</v>
      </c>
      <c r="J557" s="850">
        <v>2</v>
      </c>
      <c r="K557" s="851">
        <v>2043.5999755859375</v>
      </c>
    </row>
    <row r="558" spans="1:11" ht="14.45" customHeight="1" x14ac:dyDescent="0.2">
      <c r="A558" s="832" t="s">
        <v>572</v>
      </c>
      <c r="B558" s="833" t="s">
        <v>573</v>
      </c>
      <c r="C558" s="836" t="s">
        <v>594</v>
      </c>
      <c r="D558" s="864" t="s">
        <v>595</v>
      </c>
      <c r="E558" s="836" t="s">
        <v>2697</v>
      </c>
      <c r="F558" s="864" t="s">
        <v>2698</v>
      </c>
      <c r="G558" s="836" t="s">
        <v>2806</v>
      </c>
      <c r="H558" s="836" t="s">
        <v>2807</v>
      </c>
      <c r="I558" s="850">
        <v>1095.989990234375</v>
      </c>
      <c r="J558" s="850">
        <v>1</v>
      </c>
      <c r="K558" s="851">
        <v>1095.989990234375</v>
      </c>
    </row>
    <row r="559" spans="1:11" ht="14.45" customHeight="1" x14ac:dyDescent="0.2">
      <c r="A559" s="832" t="s">
        <v>572</v>
      </c>
      <c r="B559" s="833" t="s">
        <v>573</v>
      </c>
      <c r="C559" s="836" t="s">
        <v>594</v>
      </c>
      <c r="D559" s="864" t="s">
        <v>595</v>
      </c>
      <c r="E559" s="836" t="s">
        <v>2697</v>
      </c>
      <c r="F559" s="864" t="s">
        <v>2698</v>
      </c>
      <c r="G559" s="836" t="s">
        <v>2820</v>
      </c>
      <c r="H559" s="836" t="s">
        <v>3104</v>
      </c>
      <c r="I559" s="850">
        <v>55.680000305175781</v>
      </c>
      <c r="J559" s="850">
        <v>6</v>
      </c>
      <c r="K559" s="851">
        <v>334.08000183105469</v>
      </c>
    </row>
    <row r="560" spans="1:11" ht="14.45" customHeight="1" x14ac:dyDescent="0.2">
      <c r="A560" s="832" t="s">
        <v>572</v>
      </c>
      <c r="B560" s="833" t="s">
        <v>573</v>
      </c>
      <c r="C560" s="836" t="s">
        <v>594</v>
      </c>
      <c r="D560" s="864" t="s">
        <v>595</v>
      </c>
      <c r="E560" s="836" t="s">
        <v>2697</v>
      </c>
      <c r="F560" s="864" t="s">
        <v>2698</v>
      </c>
      <c r="G560" s="836" t="s">
        <v>2820</v>
      </c>
      <c r="H560" s="836" t="s">
        <v>2821</v>
      </c>
      <c r="I560" s="850">
        <v>38.414999008178711</v>
      </c>
      <c r="J560" s="850">
        <v>5</v>
      </c>
      <c r="K560" s="851">
        <v>190.48000335693359</v>
      </c>
    </row>
    <row r="561" spans="1:11" ht="14.45" customHeight="1" x14ac:dyDescent="0.2">
      <c r="A561" s="832" t="s">
        <v>572</v>
      </c>
      <c r="B561" s="833" t="s">
        <v>573</v>
      </c>
      <c r="C561" s="836" t="s">
        <v>594</v>
      </c>
      <c r="D561" s="864" t="s">
        <v>595</v>
      </c>
      <c r="E561" s="836" t="s">
        <v>2697</v>
      </c>
      <c r="F561" s="864" t="s">
        <v>2698</v>
      </c>
      <c r="G561" s="836" t="s">
        <v>3105</v>
      </c>
      <c r="H561" s="836" t="s">
        <v>3106</v>
      </c>
      <c r="I561" s="850">
        <v>650.04998779296875</v>
      </c>
      <c r="J561" s="850">
        <v>3</v>
      </c>
      <c r="K561" s="851">
        <v>1950.1599731445313</v>
      </c>
    </row>
    <row r="562" spans="1:11" ht="14.45" customHeight="1" x14ac:dyDescent="0.2">
      <c r="A562" s="832" t="s">
        <v>572</v>
      </c>
      <c r="B562" s="833" t="s">
        <v>573</v>
      </c>
      <c r="C562" s="836" t="s">
        <v>594</v>
      </c>
      <c r="D562" s="864" t="s">
        <v>595</v>
      </c>
      <c r="E562" s="836" t="s">
        <v>2697</v>
      </c>
      <c r="F562" s="864" t="s">
        <v>2698</v>
      </c>
      <c r="G562" s="836" t="s">
        <v>3107</v>
      </c>
      <c r="H562" s="836" t="s">
        <v>3108</v>
      </c>
      <c r="I562" s="850">
        <v>5232.705078125</v>
      </c>
      <c r="J562" s="850">
        <v>2</v>
      </c>
      <c r="K562" s="851">
        <v>10465.41015625</v>
      </c>
    </row>
    <row r="563" spans="1:11" ht="14.45" customHeight="1" x14ac:dyDescent="0.2">
      <c r="A563" s="832" t="s">
        <v>572</v>
      </c>
      <c r="B563" s="833" t="s">
        <v>573</v>
      </c>
      <c r="C563" s="836" t="s">
        <v>594</v>
      </c>
      <c r="D563" s="864" t="s">
        <v>595</v>
      </c>
      <c r="E563" s="836" t="s">
        <v>2697</v>
      </c>
      <c r="F563" s="864" t="s">
        <v>2698</v>
      </c>
      <c r="G563" s="836" t="s">
        <v>2842</v>
      </c>
      <c r="H563" s="836" t="s">
        <v>3109</v>
      </c>
      <c r="I563" s="850">
        <v>835</v>
      </c>
      <c r="J563" s="850">
        <v>1</v>
      </c>
      <c r="K563" s="851">
        <v>835</v>
      </c>
    </row>
    <row r="564" spans="1:11" ht="14.45" customHeight="1" x14ac:dyDescent="0.2">
      <c r="A564" s="832" t="s">
        <v>572</v>
      </c>
      <c r="B564" s="833" t="s">
        <v>573</v>
      </c>
      <c r="C564" s="836" t="s">
        <v>594</v>
      </c>
      <c r="D564" s="864" t="s">
        <v>595</v>
      </c>
      <c r="E564" s="836" t="s">
        <v>2697</v>
      </c>
      <c r="F564" s="864" t="s">
        <v>2698</v>
      </c>
      <c r="G564" s="836" t="s">
        <v>3110</v>
      </c>
      <c r="H564" s="836" t="s">
        <v>3111</v>
      </c>
      <c r="I564" s="850">
        <v>50.099998474121094</v>
      </c>
      <c r="J564" s="850">
        <v>12</v>
      </c>
      <c r="K564" s="851">
        <v>601.1500244140625</v>
      </c>
    </row>
    <row r="565" spans="1:11" ht="14.45" customHeight="1" x14ac:dyDescent="0.2">
      <c r="A565" s="832" t="s">
        <v>572</v>
      </c>
      <c r="B565" s="833" t="s">
        <v>573</v>
      </c>
      <c r="C565" s="836" t="s">
        <v>594</v>
      </c>
      <c r="D565" s="864" t="s">
        <v>595</v>
      </c>
      <c r="E565" s="836" t="s">
        <v>2697</v>
      </c>
      <c r="F565" s="864" t="s">
        <v>2698</v>
      </c>
      <c r="G565" s="836" t="s">
        <v>3112</v>
      </c>
      <c r="H565" s="836" t="s">
        <v>3113</v>
      </c>
      <c r="I565" s="850">
        <v>35.409999847412109</v>
      </c>
      <c r="J565" s="850">
        <v>25</v>
      </c>
      <c r="K565" s="851">
        <v>885.239990234375</v>
      </c>
    </row>
    <row r="566" spans="1:11" ht="14.45" customHeight="1" x14ac:dyDescent="0.2">
      <c r="A566" s="832" t="s">
        <v>572</v>
      </c>
      <c r="B566" s="833" t="s">
        <v>573</v>
      </c>
      <c r="C566" s="836" t="s">
        <v>594</v>
      </c>
      <c r="D566" s="864" t="s">
        <v>595</v>
      </c>
      <c r="E566" s="836" t="s">
        <v>2697</v>
      </c>
      <c r="F566" s="864" t="s">
        <v>2698</v>
      </c>
      <c r="G566" s="836" t="s">
        <v>3114</v>
      </c>
      <c r="H566" s="836" t="s">
        <v>3115</v>
      </c>
      <c r="I566" s="850">
        <v>1.190000057220459</v>
      </c>
      <c r="J566" s="850">
        <v>5000</v>
      </c>
      <c r="K566" s="851">
        <v>5936.320068359375</v>
      </c>
    </row>
    <row r="567" spans="1:11" ht="14.45" customHeight="1" x14ac:dyDescent="0.2">
      <c r="A567" s="832" t="s">
        <v>572</v>
      </c>
      <c r="B567" s="833" t="s">
        <v>573</v>
      </c>
      <c r="C567" s="836" t="s">
        <v>594</v>
      </c>
      <c r="D567" s="864" t="s">
        <v>595</v>
      </c>
      <c r="E567" s="836" t="s">
        <v>2697</v>
      </c>
      <c r="F567" s="864" t="s">
        <v>2698</v>
      </c>
      <c r="G567" s="836" t="s">
        <v>3114</v>
      </c>
      <c r="H567" s="836" t="s">
        <v>3116</v>
      </c>
      <c r="I567" s="850">
        <v>1.190000057220459</v>
      </c>
      <c r="J567" s="850">
        <v>2200</v>
      </c>
      <c r="K567" s="851">
        <v>2608.760009765625</v>
      </c>
    </row>
    <row r="568" spans="1:11" ht="14.45" customHeight="1" x14ac:dyDescent="0.2">
      <c r="A568" s="832" t="s">
        <v>572</v>
      </c>
      <c r="B568" s="833" t="s">
        <v>573</v>
      </c>
      <c r="C568" s="836" t="s">
        <v>594</v>
      </c>
      <c r="D568" s="864" t="s">
        <v>595</v>
      </c>
      <c r="E568" s="836" t="s">
        <v>2697</v>
      </c>
      <c r="F568" s="864" t="s">
        <v>2698</v>
      </c>
      <c r="G568" s="836" t="s">
        <v>3117</v>
      </c>
      <c r="H568" s="836" t="s">
        <v>3118</v>
      </c>
      <c r="I568" s="850">
        <v>241.99666849772134</v>
      </c>
      <c r="J568" s="850">
        <v>70</v>
      </c>
      <c r="K568" s="851">
        <v>16939.64013671875</v>
      </c>
    </row>
    <row r="569" spans="1:11" ht="14.45" customHeight="1" x14ac:dyDescent="0.2">
      <c r="A569" s="832" t="s">
        <v>572</v>
      </c>
      <c r="B569" s="833" t="s">
        <v>573</v>
      </c>
      <c r="C569" s="836" t="s">
        <v>594</v>
      </c>
      <c r="D569" s="864" t="s">
        <v>595</v>
      </c>
      <c r="E569" s="836" t="s">
        <v>2697</v>
      </c>
      <c r="F569" s="864" t="s">
        <v>2698</v>
      </c>
      <c r="G569" s="836" t="s">
        <v>3119</v>
      </c>
      <c r="H569" s="836" t="s">
        <v>3120</v>
      </c>
      <c r="I569" s="850">
        <v>119.25</v>
      </c>
      <c r="J569" s="850">
        <v>156</v>
      </c>
      <c r="K569" s="851">
        <v>18504.090087890625</v>
      </c>
    </row>
    <row r="570" spans="1:11" ht="14.45" customHeight="1" x14ac:dyDescent="0.2">
      <c r="A570" s="832" t="s">
        <v>572</v>
      </c>
      <c r="B570" s="833" t="s">
        <v>573</v>
      </c>
      <c r="C570" s="836" t="s">
        <v>594</v>
      </c>
      <c r="D570" s="864" t="s">
        <v>595</v>
      </c>
      <c r="E570" s="836" t="s">
        <v>2697</v>
      </c>
      <c r="F570" s="864" t="s">
        <v>2698</v>
      </c>
      <c r="G570" s="836" t="s">
        <v>3121</v>
      </c>
      <c r="H570" s="836" t="s">
        <v>3122</v>
      </c>
      <c r="I570" s="850">
        <v>597.739990234375</v>
      </c>
      <c r="J570" s="850">
        <v>1</v>
      </c>
      <c r="K570" s="851">
        <v>597.739990234375</v>
      </c>
    </row>
    <row r="571" spans="1:11" ht="14.45" customHeight="1" x14ac:dyDescent="0.2">
      <c r="A571" s="832" t="s">
        <v>572</v>
      </c>
      <c r="B571" s="833" t="s">
        <v>573</v>
      </c>
      <c r="C571" s="836" t="s">
        <v>594</v>
      </c>
      <c r="D571" s="864" t="s">
        <v>595</v>
      </c>
      <c r="E571" s="836" t="s">
        <v>2697</v>
      </c>
      <c r="F571" s="864" t="s">
        <v>2698</v>
      </c>
      <c r="G571" s="836" t="s">
        <v>2909</v>
      </c>
      <c r="H571" s="836" t="s">
        <v>2910</v>
      </c>
      <c r="I571" s="850">
        <v>294.00333658854169</v>
      </c>
      <c r="J571" s="850">
        <v>4</v>
      </c>
      <c r="K571" s="851">
        <v>1176.010009765625</v>
      </c>
    </row>
    <row r="572" spans="1:11" ht="14.45" customHeight="1" x14ac:dyDescent="0.2">
      <c r="A572" s="832" t="s">
        <v>572</v>
      </c>
      <c r="B572" s="833" t="s">
        <v>573</v>
      </c>
      <c r="C572" s="836" t="s">
        <v>597</v>
      </c>
      <c r="D572" s="864" t="s">
        <v>598</v>
      </c>
      <c r="E572" s="836" t="s">
        <v>2362</v>
      </c>
      <c r="F572" s="864" t="s">
        <v>2363</v>
      </c>
      <c r="G572" s="836" t="s">
        <v>2369</v>
      </c>
      <c r="H572" s="836" t="s">
        <v>2601</v>
      </c>
      <c r="I572" s="850">
        <v>0.25399999618530272</v>
      </c>
      <c r="J572" s="850">
        <v>20000</v>
      </c>
      <c r="K572" s="851">
        <v>5067.5</v>
      </c>
    </row>
    <row r="573" spans="1:11" ht="14.45" customHeight="1" x14ac:dyDescent="0.2">
      <c r="A573" s="832" t="s">
        <v>572</v>
      </c>
      <c r="B573" s="833" t="s">
        <v>573</v>
      </c>
      <c r="C573" s="836" t="s">
        <v>597</v>
      </c>
      <c r="D573" s="864" t="s">
        <v>598</v>
      </c>
      <c r="E573" s="836" t="s">
        <v>2362</v>
      </c>
      <c r="F573" s="864" t="s">
        <v>2363</v>
      </c>
      <c r="G573" s="836" t="s">
        <v>2917</v>
      </c>
      <c r="H573" s="836" t="s">
        <v>2918</v>
      </c>
      <c r="I573" s="850">
        <v>123.27999877929688</v>
      </c>
      <c r="J573" s="850">
        <v>80</v>
      </c>
      <c r="K573" s="851">
        <v>9862.400390625</v>
      </c>
    </row>
    <row r="574" spans="1:11" ht="14.45" customHeight="1" x14ac:dyDescent="0.2">
      <c r="A574" s="832" t="s">
        <v>572</v>
      </c>
      <c r="B574" s="833" t="s">
        <v>573</v>
      </c>
      <c r="C574" s="836" t="s">
        <v>597</v>
      </c>
      <c r="D574" s="864" t="s">
        <v>598</v>
      </c>
      <c r="E574" s="836" t="s">
        <v>2362</v>
      </c>
      <c r="F574" s="864" t="s">
        <v>2363</v>
      </c>
      <c r="G574" s="836" t="s">
        <v>2919</v>
      </c>
      <c r="H574" s="836" t="s">
        <v>2920</v>
      </c>
      <c r="I574" s="850">
        <v>145.25</v>
      </c>
      <c r="J574" s="850">
        <v>80</v>
      </c>
      <c r="K574" s="851">
        <v>11619.599609375</v>
      </c>
    </row>
    <row r="575" spans="1:11" ht="14.45" customHeight="1" x14ac:dyDescent="0.2">
      <c r="A575" s="832" t="s">
        <v>572</v>
      </c>
      <c r="B575" s="833" t="s">
        <v>573</v>
      </c>
      <c r="C575" s="836" t="s">
        <v>597</v>
      </c>
      <c r="D575" s="864" t="s">
        <v>598</v>
      </c>
      <c r="E575" s="836" t="s">
        <v>2362</v>
      </c>
      <c r="F575" s="864" t="s">
        <v>2363</v>
      </c>
      <c r="G575" s="836" t="s">
        <v>2379</v>
      </c>
      <c r="H575" s="836" t="s">
        <v>2380</v>
      </c>
      <c r="I575" s="850">
        <v>18.399999618530273</v>
      </c>
      <c r="J575" s="850">
        <v>350</v>
      </c>
      <c r="K575" s="851">
        <v>6440</v>
      </c>
    </row>
    <row r="576" spans="1:11" ht="14.45" customHeight="1" x14ac:dyDescent="0.2">
      <c r="A576" s="832" t="s">
        <v>572</v>
      </c>
      <c r="B576" s="833" t="s">
        <v>573</v>
      </c>
      <c r="C576" s="836" t="s">
        <v>597</v>
      </c>
      <c r="D576" s="864" t="s">
        <v>598</v>
      </c>
      <c r="E576" s="836" t="s">
        <v>2362</v>
      </c>
      <c r="F576" s="864" t="s">
        <v>2363</v>
      </c>
      <c r="G576" s="836" t="s">
        <v>2917</v>
      </c>
      <c r="H576" s="836" t="s">
        <v>2929</v>
      </c>
      <c r="I576" s="850">
        <v>95.540000915527344</v>
      </c>
      <c r="J576" s="850">
        <v>100</v>
      </c>
      <c r="K576" s="851">
        <v>9554.199951171875</v>
      </c>
    </row>
    <row r="577" spans="1:11" ht="14.45" customHeight="1" x14ac:dyDescent="0.2">
      <c r="A577" s="832" t="s">
        <v>572</v>
      </c>
      <c r="B577" s="833" t="s">
        <v>573</v>
      </c>
      <c r="C577" s="836" t="s">
        <v>597</v>
      </c>
      <c r="D577" s="864" t="s">
        <v>598</v>
      </c>
      <c r="E577" s="836" t="s">
        <v>2362</v>
      </c>
      <c r="F577" s="864" t="s">
        <v>2363</v>
      </c>
      <c r="G577" s="836" t="s">
        <v>2919</v>
      </c>
      <c r="H577" s="836" t="s">
        <v>2930</v>
      </c>
      <c r="I577" s="850">
        <v>145.25</v>
      </c>
      <c r="J577" s="850">
        <v>90</v>
      </c>
      <c r="K577" s="851">
        <v>13072.0498046875</v>
      </c>
    </row>
    <row r="578" spans="1:11" ht="14.45" customHeight="1" x14ac:dyDescent="0.2">
      <c r="A578" s="832" t="s">
        <v>572</v>
      </c>
      <c r="B578" s="833" t="s">
        <v>573</v>
      </c>
      <c r="C578" s="836" t="s">
        <v>597</v>
      </c>
      <c r="D578" s="864" t="s">
        <v>598</v>
      </c>
      <c r="E578" s="836" t="s">
        <v>2362</v>
      </c>
      <c r="F578" s="864" t="s">
        <v>2363</v>
      </c>
      <c r="G578" s="836" t="s">
        <v>2923</v>
      </c>
      <c r="H578" s="836" t="s">
        <v>3123</v>
      </c>
      <c r="I578" s="850">
        <v>30.170000076293945</v>
      </c>
      <c r="J578" s="850">
        <v>50</v>
      </c>
      <c r="K578" s="851">
        <v>1508.5</v>
      </c>
    </row>
    <row r="579" spans="1:11" ht="14.45" customHeight="1" x14ac:dyDescent="0.2">
      <c r="A579" s="832" t="s">
        <v>572</v>
      </c>
      <c r="B579" s="833" t="s">
        <v>573</v>
      </c>
      <c r="C579" s="836" t="s">
        <v>597</v>
      </c>
      <c r="D579" s="864" t="s">
        <v>598</v>
      </c>
      <c r="E579" s="836" t="s">
        <v>2362</v>
      </c>
      <c r="F579" s="864" t="s">
        <v>2363</v>
      </c>
      <c r="G579" s="836" t="s">
        <v>2607</v>
      </c>
      <c r="H579" s="836" t="s">
        <v>2608</v>
      </c>
      <c r="I579" s="850">
        <v>2.880000114440918</v>
      </c>
      <c r="J579" s="850">
        <v>50</v>
      </c>
      <c r="K579" s="851">
        <v>144</v>
      </c>
    </row>
    <row r="580" spans="1:11" ht="14.45" customHeight="1" x14ac:dyDescent="0.2">
      <c r="A580" s="832" t="s">
        <v>572</v>
      </c>
      <c r="B580" s="833" t="s">
        <v>573</v>
      </c>
      <c r="C580" s="836" t="s">
        <v>597</v>
      </c>
      <c r="D580" s="864" t="s">
        <v>598</v>
      </c>
      <c r="E580" s="836" t="s">
        <v>2362</v>
      </c>
      <c r="F580" s="864" t="s">
        <v>2363</v>
      </c>
      <c r="G580" s="836" t="s">
        <v>2926</v>
      </c>
      <c r="H580" s="836" t="s">
        <v>2931</v>
      </c>
      <c r="I580" s="850">
        <v>5.2699999809265137</v>
      </c>
      <c r="J580" s="850">
        <v>50</v>
      </c>
      <c r="K580" s="851">
        <v>263.5</v>
      </c>
    </row>
    <row r="581" spans="1:11" ht="14.45" customHeight="1" x14ac:dyDescent="0.2">
      <c r="A581" s="832" t="s">
        <v>572</v>
      </c>
      <c r="B581" s="833" t="s">
        <v>573</v>
      </c>
      <c r="C581" s="836" t="s">
        <v>597</v>
      </c>
      <c r="D581" s="864" t="s">
        <v>598</v>
      </c>
      <c r="E581" s="836" t="s">
        <v>2362</v>
      </c>
      <c r="F581" s="864" t="s">
        <v>2363</v>
      </c>
      <c r="G581" s="836" t="s">
        <v>2392</v>
      </c>
      <c r="H581" s="836" t="s">
        <v>2399</v>
      </c>
      <c r="I581" s="850">
        <v>0.86000001430511475</v>
      </c>
      <c r="J581" s="850">
        <v>100</v>
      </c>
      <c r="K581" s="851">
        <v>86</v>
      </c>
    </row>
    <row r="582" spans="1:11" ht="14.45" customHeight="1" x14ac:dyDescent="0.2">
      <c r="A582" s="832" t="s">
        <v>572</v>
      </c>
      <c r="B582" s="833" t="s">
        <v>573</v>
      </c>
      <c r="C582" s="836" t="s">
        <v>597</v>
      </c>
      <c r="D582" s="864" t="s">
        <v>598</v>
      </c>
      <c r="E582" s="836" t="s">
        <v>2362</v>
      </c>
      <c r="F582" s="864" t="s">
        <v>2363</v>
      </c>
      <c r="G582" s="836" t="s">
        <v>2396</v>
      </c>
      <c r="H582" s="836" t="s">
        <v>2615</v>
      </c>
      <c r="I582" s="850">
        <v>18.959999084472656</v>
      </c>
      <c r="J582" s="850">
        <v>36</v>
      </c>
      <c r="K582" s="851">
        <v>682.6099853515625</v>
      </c>
    </row>
    <row r="583" spans="1:11" ht="14.45" customHeight="1" x14ac:dyDescent="0.2">
      <c r="A583" s="832" t="s">
        <v>572</v>
      </c>
      <c r="B583" s="833" t="s">
        <v>573</v>
      </c>
      <c r="C583" s="836" t="s">
        <v>597</v>
      </c>
      <c r="D583" s="864" t="s">
        <v>598</v>
      </c>
      <c r="E583" s="836" t="s">
        <v>2362</v>
      </c>
      <c r="F583" s="864" t="s">
        <v>2363</v>
      </c>
      <c r="G583" s="836" t="s">
        <v>3124</v>
      </c>
      <c r="H583" s="836" t="s">
        <v>3125</v>
      </c>
      <c r="I583" s="850">
        <v>15.449999809265137</v>
      </c>
      <c r="J583" s="850">
        <v>250</v>
      </c>
      <c r="K583" s="851">
        <v>3863.52001953125</v>
      </c>
    </row>
    <row r="584" spans="1:11" ht="14.45" customHeight="1" x14ac:dyDescent="0.2">
      <c r="A584" s="832" t="s">
        <v>572</v>
      </c>
      <c r="B584" s="833" t="s">
        <v>573</v>
      </c>
      <c r="C584" s="836" t="s">
        <v>597</v>
      </c>
      <c r="D584" s="864" t="s">
        <v>598</v>
      </c>
      <c r="E584" s="836" t="s">
        <v>2362</v>
      </c>
      <c r="F584" s="864" t="s">
        <v>2363</v>
      </c>
      <c r="G584" s="836" t="s">
        <v>2618</v>
      </c>
      <c r="H584" s="836" t="s">
        <v>2620</v>
      </c>
      <c r="I584" s="850">
        <v>0.66500002145767212</v>
      </c>
      <c r="J584" s="850">
        <v>2000</v>
      </c>
      <c r="K584" s="851">
        <v>1330</v>
      </c>
    </row>
    <row r="585" spans="1:11" ht="14.45" customHeight="1" x14ac:dyDescent="0.2">
      <c r="A585" s="832" t="s">
        <v>572</v>
      </c>
      <c r="B585" s="833" t="s">
        <v>573</v>
      </c>
      <c r="C585" s="836" t="s">
        <v>597</v>
      </c>
      <c r="D585" s="864" t="s">
        <v>598</v>
      </c>
      <c r="E585" s="836" t="s">
        <v>2362</v>
      </c>
      <c r="F585" s="864" t="s">
        <v>2363</v>
      </c>
      <c r="G585" s="836" t="s">
        <v>2959</v>
      </c>
      <c r="H585" s="836" t="s">
        <v>2961</v>
      </c>
      <c r="I585" s="850">
        <v>1.2100000381469727</v>
      </c>
      <c r="J585" s="850">
        <v>1000</v>
      </c>
      <c r="K585" s="851">
        <v>1210</v>
      </c>
    </row>
    <row r="586" spans="1:11" ht="14.45" customHeight="1" x14ac:dyDescent="0.2">
      <c r="A586" s="832" t="s">
        <v>572</v>
      </c>
      <c r="B586" s="833" t="s">
        <v>573</v>
      </c>
      <c r="C586" s="836" t="s">
        <v>597</v>
      </c>
      <c r="D586" s="864" t="s">
        <v>598</v>
      </c>
      <c r="E586" s="836" t="s">
        <v>2362</v>
      </c>
      <c r="F586" s="864" t="s">
        <v>2363</v>
      </c>
      <c r="G586" s="836" t="s">
        <v>2963</v>
      </c>
      <c r="H586" s="836" t="s">
        <v>2966</v>
      </c>
      <c r="I586" s="850">
        <v>29.795000076293945</v>
      </c>
      <c r="J586" s="850">
        <v>6</v>
      </c>
      <c r="K586" s="851">
        <v>178.76999664306641</v>
      </c>
    </row>
    <row r="587" spans="1:11" ht="14.45" customHeight="1" x14ac:dyDescent="0.2">
      <c r="A587" s="832" t="s">
        <v>572</v>
      </c>
      <c r="B587" s="833" t="s">
        <v>573</v>
      </c>
      <c r="C587" s="836" t="s">
        <v>597</v>
      </c>
      <c r="D587" s="864" t="s">
        <v>598</v>
      </c>
      <c r="E587" s="836" t="s">
        <v>2362</v>
      </c>
      <c r="F587" s="864" t="s">
        <v>2363</v>
      </c>
      <c r="G587" s="836" t="s">
        <v>2415</v>
      </c>
      <c r="H587" s="836" t="s">
        <v>2416</v>
      </c>
      <c r="I587" s="850">
        <v>29.739999771118164</v>
      </c>
      <c r="J587" s="850">
        <v>24</v>
      </c>
      <c r="K587" s="851">
        <v>713.760009765625</v>
      </c>
    </row>
    <row r="588" spans="1:11" ht="14.45" customHeight="1" x14ac:dyDescent="0.2">
      <c r="A588" s="832" t="s">
        <v>572</v>
      </c>
      <c r="B588" s="833" t="s">
        <v>573</v>
      </c>
      <c r="C588" s="836" t="s">
        <v>597</v>
      </c>
      <c r="D588" s="864" t="s">
        <v>598</v>
      </c>
      <c r="E588" s="836" t="s">
        <v>2362</v>
      </c>
      <c r="F588" s="864" t="s">
        <v>2363</v>
      </c>
      <c r="G588" s="836" t="s">
        <v>3126</v>
      </c>
      <c r="H588" s="836" t="s">
        <v>3127</v>
      </c>
      <c r="I588" s="850">
        <v>18.860000610351563</v>
      </c>
      <c r="J588" s="850">
        <v>1</v>
      </c>
      <c r="K588" s="851">
        <v>18.860000610351563</v>
      </c>
    </row>
    <row r="589" spans="1:11" ht="14.45" customHeight="1" x14ac:dyDescent="0.2">
      <c r="A589" s="832" t="s">
        <v>572</v>
      </c>
      <c r="B589" s="833" t="s">
        <v>573</v>
      </c>
      <c r="C589" s="836" t="s">
        <v>597</v>
      </c>
      <c r="D589" s="864" t="s">
        <v>598</v>
      </c>
      <c r="E589" s="836" t="s">
        <v>2417</v>
      </c>
      <c r="F589" s="864" t="s">
        <v>2418</v>
      </c>
      <c r="G589" s="836" t="s">
        <v>3128</v>
      </c>
      <c r="H589" s="836" t="s">
        <v>3129</v>
      </c>
      <c r="I589" s="850">
        <v>2.9000000953674316</v>
      </c>
      <c r="J589" s="850">
        <v>100</v>
      </c>
      <c r="K589" s="851">
        <v>290</v>
      </c>
    </row>
    <row r="590" spans="1:11" ht="14.45" customHeight="1" x14ac:dyDescent="0.2">
      <c r="A590" s="832" t="s">
        <v>572</v>
      </c>
      <c r="B590" s="833" t="s">
        <v>573</v>
      </c>
      <c r="C590" s="836" t="s">
        <v>597</v>
      </c>
      <c r="D590" s="864" t="s">
        <v>598</v>
      </c>
      <c r="E590" s="836" t="s">
        <v>2417</v>
      </c>
      <c r="F590" s="864" t="s">
        <v>2418</v>
      </c>
      <c r="G590" s="836" t="s">
        <v>2423</v>
      </c>
      <c r="H590" s="836" t="s">
        <v>2624</v>
      </c>
      <c r="I590" s="850">
        <v>2.9025000929832458</v>
      </c>
      <c r="J590" s="850">
        <v>800</v>
      </c>
      <c r="K590" s="851">
        <v>2324</v>
      </c>
    </row>
    <row r="591" spans="1:11" ht="14.45" customHeight="1" x14ac:dyDescent="0.2">
      <c r="A591" s="832" t="s">
        <v>572</v>
      </c>
      <c r="B591" s="833" t="s">
        <v>573</v>
      </c>
      <c r="C591" s="836" t="s">
        <v>597</v>
      </c>
      <c r="D591" s="864" t="s">
        <v>598</v>
      </c>
      <c r="E591" s="836" t="s">
        <v>2417</v>
      </c>
      <c r="F591" s="864" t="s">
        <v>2418</v>
      </c>
      <c r="G591" s="836" t="s">
        <v>3130</v>
      </c>
      <c r="H591" s="836" t="s">
        <v>3131</v>
      </c>
      <c r="I591" s="850">
        <v>2190</v>
      </c>
      <c r="J591" s="850">
        <v>10</v>
      </c>
      <c r="K591" s="851">
        <v>21900</v>
      </c>
    </row>
    <row r="592" spans="1:11" ht="14.45" customHeight="1" x14ac:dyDescent="0.2">
      <c r="A592" s="832" t="s">
        <v>572</v>
      </c>
      <c r="B592" s="833" t="s">
        <v>573</v>
      </c>
      <c r="C592" s="836" t="s">
        <v>597</v>
      </c>
      <c r="D592" s="864" t="s">
        <v>598</v>
      </c>
      <c r="E592" s="836" t="s">
        <v>2417</v>
      </c>
      <c r="F592" s="864" t="s">
        <v>2418</v>
      </c>
      <c r="G592" s="836" t="s">
        <v>2985</v>
      </c>
      <c r="H592" s="836" t="s">
        <v>2986</v>
      </c>
      <c r="I592" s="850">
        <v>15.300000190734863</v>
      </c>
      <c r="J592" s="850">
        <v>50</v>
      </c>
      <c r="K592" s="851">
        <v>765</v>
      </c>
    </row>
    <row r="593" spans="1:11" ht="14.45" customHeight="1" x14ac:dyDescent="0.2">
      <c r="A593" s="832" t="s">
        <v>572</v>
      </c>
      <c r="B593" s="833" t="s">
        <v>573</v>
      </c>
      <c r="C593" s="836" t="s">
        <v>597</v>
      </c>
      <c r="D593" s="864" t="s">
        <v>598</v>
      </c>
      <c r="E593" s="836" t="s">
        <v>2417</v>
      </c>
      <c r="F593" s="864" t="s">
        <v>2418</v>
      </c>
      <c r="G593" s="836" t="s">
        <v>2456</v>
      </c>
      <c r="H593" s="836" t="s">
        <v>2457</v>
      </c>
      <c r="I593" s="850">
        <v>7.8600001335144043</v>
      </c>
      <c r="J593" s="850">
        <v>100</v>
      </c>
      <c r="K593" s="851">
        <v>786</v>
      </c>
    </row>
    <row r="594" spans="1:11" ht="14.45" customHeight="1" x14ac:dyDescent="0.2">
      <c r="A594" s="832" t="s">
        <v>572</v>
      </c>
      <c r="B594" s="833" t="s">
        <v>573</v>
      </c>
      <c r="C594" s="836" t="s">
        <v>597</v>
      </c>
      <c r="D594" s="864" t="s">
        <v>598</v>
      </c>
      <c r="E594" s="836" t="s">
        <v>2417</v>
      </c>
      <c r="F594" s="864" t="s">
        <v>2418</v>
      </c>
      <c r="G594" s="836" t="s">
        <v>2458</v>
      </c>
      <c r="H594" s="836" t="s">
        <v>2459</v>
      </c>
      <c r="I594" s="850">
        <v>80.569999694824219</v>
      </c>
      <c r="J594" s="850">
        <v>40</v>
      </c>
      <c r="K594" s="851">
        <v>3222.800048828125</v>
      </c>
    </row>
    <row r="595" spans="1:11" ht="14.45" customHeight="1" x14ac:dyDescent="0.2">
      <c r="A595" s="832" t="s">
        <v>572</v>
      </c>
      <c r="B595" s="833" t="s">
        <v>573</v>
      </c>
      <c r="C595" s="836" t="s">
        <v>597</v>
      </c>
      <c r="D595" s="864" t="s">
        <v>598</v>
      </c>
      <c r="E595" s="836" t="s">
        <v>2417</v>
      </c>
      <c r="F595" s="864" t="s">
        <v>2418</v>
      </c>
      <c r="G595" s="836" t="s">
        <v>2634</v>
      </c>
      <c r="H595" s="836" t="s">
        <v>2635</v>
      </c>
      <c r="I595" s="850">
        <v>0.25</v>
      </c>
      <c r="J595" s="850">
        <v>400</v>
      </c>
      <c r="K595" s="851">
        <v>100</v>
      </c>
    </row>
    <row r="596" spans="1:11" ht="14.45" customHeight="1" x14ac:dyDescent="0.2">
      <c r="A596" s="832" t="s">
        <v>572</v>
      </c>
      <c r="B596" s="833" t="s">
        <v>573</v>
      </c>
      <c r="C596" s="836" t="s">
        <v>597</v>
      </c>
      <c r="D596" s="864" t="s">
        <v>598</v>
      </c>
      <c r="E596" s="836" t="s">
        <v>2417</v>
      </c>
      <c r="F596" s="864" t="s">
        <v>2418</v>
      </c>
      <c r="G596" s="836" t="s">
        <v>2632</v>
      </c>
      <c r="H596" s="836" t="s">
        <v>3132</v>
      </c>
      <c r="I596" s="850">
        <v>1.0499999523162842</v>
      </c>
      <c r="J596" s="850">
        <v>200</v>
      </c>
      <c r="K596" s="851">
        <v>210</v>
      </c>
    </row>
    <row r="597" spans="1:11" ht="14.45" customHeight="1" x14ac:dyDescent="0.2">
      <c r="A597" s="832" t="s">
        <v>572</v>
      </c>
      <c r="B597" s="833" t="s">
        <v>573</v>
      </c>
      <c r="C597" s="836" t="s">
        <v>597</v>
      </c>
      <c r="D597" s="864" t="s">
        <v>598</v>
      </c>
      <c r="E597" s="836" t="s">
        <v>2417</v>
      </c>
      <c r="F597" s="864" t="s">
        <v>2418</v>
      </c>
      <c r="G597" s="836" t="s">
        <v>2464</v>
      </c>
      <c r="H597" s="836" t="s">
        <v>2465</v>
      </c>
      <c r="I597" s="850">
        <v>11.734999656677246</v>
      </c>
      <c r="J597" s="850">
        <v>70</v>
      </c>
      <c r="K597" s="851">
        <v>821.50001525878906</v>
      </c>
    </row>
    <row r="598" spans="1:11" ht="14.45" customHeight="1" x14ac:dyDescent="0.2">
      <c r="A598" s="832" t="s">
        <v>572</v>
      </c>
      <c r="B598" s="833" t="s">
        <v>573</v>
      </c>
      <c r="C598" s="836" t="s">
        <v>597</v>
      </c>
      <c r="D598" s="864" t="s">
        <v>598</v>
      </c>
      <c r="E598" s="836" t="s">
        <v>2417</v>
      </c>
      <c r="F598" s="864" t="s">
        <v>2418</v>
      </c>
      <c r="G598" s="836" t="s">
        <v>2478</v>
      </c>
      <c r="H598" s="836" t="s">
        <v>2480</v>
      </c>
      <c r="I598" s="850">
        <v>9.1999998092651367</v>
      </c>
      <c r="J598" s="850">
        <v>100</v>
      </c>
      <c r="K598" s="851">
        <v>920</v>
      </c>
    </row>
    <row r="599" spans="1:11" ht="14.45" customHeight="1" x14ac:dyDescent="0.2">
      <c r="A599" s="832" t="s">
        <v>572</v>
      </c>
      <c r="B599" s="833" t="s">
        <v>573</v>
      </c>
      <c r="C599" s="836" t="s">
        <v>597</v>
      </c>
      <c r="D599" s="864" t="s">
        <v>598</v>
      </c>
      <c r="E599" s="836" t="s">
        <v>2417</v>
      </c>
      <c r="F599" s="864" t="s">
        <v>2418</v>
      </c>
      <c r="G599" s="836" t="s">
        <v>2668</v>
      </c>
      <c r="H599" s="836" t="s">
        <v>2669</v>
      </c>
      <c r="I599" s="850">
        <v>1.6799999475479126</v>
      </c>
      <c r="J599" s="850">
        <v>800</v>
      </c>
      <c r="K599" s="851">
        <v>1344</v>
      </c>
    </row>
    <row r="600" spans="1:11" ht="14.45" customHeight="1" x14ac:dyDescent="0.2">
      <c r="A600" s="832" t="s">
        <v>572</v>
      </c>
      <c r="B600" s="833" t="s">
        <v>573</v>
      </c>
      <c r="C600" s="836" t="s">
        <v>597</v>
      </c>
      <c r="D600" s="864" t="s">
        <v>598</v>
      </c>
      <c r="E600" s="836" t="s">
        <v>2417</v>
      </c>
      <c r="F600" s="864" t="s">
        <v>2418</v>
      </c>
      <c r="G600" s="836" t="s">
        <v>2504</v>
      </c>
      <c r="H600" s="836" t="s">
        <v>2505</v>
      </c>
      <c r="I600" s="850">
        <v>0.67000001668930054</v>
      </c>
      <c r="J600" s="850">
        <v>4000</v>
      </c>
      <c r="K600" s="851">
        <v>2680</v>
      </c>
    </row>
    <row r="601" spans="1:11" ht="14.45" customHeight="1" x14ac:dyDescent="0.2">
      <c r="A601" s="832" t="s">
        <v>572</v>
      </c>
      <c r="B601" s="833" t="s">
        <v>573</v>
      </c>
      <c r="C601" s="836" t="s">
        <v>597</v>
      </c>
      <c r="D601" s="864" t="s">
        <v>598</v>
      </c>
      <c r="E601" s="836" t="s">
        <v>2417</v>
      </c>
      <c r="F601" s="864" t="s">
        <v>2418</v>
      </c>
      <c r="G601" s="836" t="s">
        <v>2499</v>
      </c>
      <c r="H601" s="836" t="s">
        <v>2509</v>
      </c>
      <c r="I601" s="850">
        <v>75.019996643066406</v>
      </c>
      <c r="J601" s="850">
        <v>20</v>
      </c>
      <c r="K601" s="851">
        <v>1500.4000244140625</v>
      </c>
    </row>
    <row r="602" spans="1:11" ht="14.45" customHeight="1" x14ac:dyDescent="0.2">
      <c r="A602" s="832" t="s">
        <v>572</v>
      </c>
      <c r="B602" s="833" t="s">
        <v>573</v>
      </c>
      <c r="C602" s="836" t="s">
        <v>597</v>
      </c>
      <c r="D602" s="864" t="s">
        <v>598</v>
      </c>
      <c r="E602" s="836" t="s">
        <v>2417</v>
      </c>
      <c r="F602" s="864" t="s">
        <v>2418</v>
      </c>
      <c r="G602" s="836" t="s">
        <v>2516</v>
      </c>
      <c r="H602" s="836" t="s">
        <v>2517</v>
      </c>
      <c r="I602" s="850">
        <v>1.9800000190734863</v>
      </c>
      <c r="J602" s="850">
        <v>100</v>
      </c>
      <c r="K602" s="851">
        <v>198</v>
      </c>
    </row>
    <row r="603" spans="1:11" ht="14.45" customHeight="1" x14ac:dyDescent="0.2">
      <c r="A603" s="832" t="s">
        <v>572</v>
      </c>
      <c r="B603" s="833" t="s">
        <v>573</v>
      </c>
      <c r="C603" s="836" t="s">
        <v>597</v>
      </c>
      <c r="D603" s="864" t="s">
        <v>598</v>
      </c>
      <c r="E603" s="836" t="s">
        <v>2417</v>
      </c>
      <c r="F603" s="864" t="s">
        <v>2418</v>
      </c>
      <c r="G603" s="836" t="s">
        <v>2676</v>
      </c>
      <c r="H603" s="836" t="s">
        <v>3026</v>
      </c>
      <c r="I603" s="850">
        <v>2.0499999523162842</v>
      </c>
      <c r="J603" s="850">
        <v>20</v>
      </c>
      <c r="K603" s="851">
        <v>41</v>
      </c>
    </row>
    <row r="604" spans="1:11" ht="14.45" customHeight="1" x14ac:dyDescent="0.2">
      <c r="A604" s="832" t="s">
        <v>572</v>
      </c>
      <c r="B604" s="833" t="s">
        <v>573</v>
      </c>
      <c r="C604" s="836" t="s">
        <v>597</v>
      </c>
      <c r="D604" s="864" t="s">
        <v>598</v>
      </c>
      <c r="E604" s="836" t="s">
        <v>2417</v>
      </c>
      <c r="F604" s="864" t="s">
        <v>2418</v>
      </c>
      <c r="G604" s="836" t="s">
        <v>3028</v>
      </c>
      <c r="H604" s="836" t="s">
        <v>3133</v>
      </c>
      <c r="I604" s="850">
        <v>1.9199999570846558</v>
      </c>
      <c r="J604" s="850">
        <v>20</v>
      </c>
      <c r="K604" s="851">
        <v>38.400001525878906</v>
      </c>
    </row>
    <row r="605" spans="1:11" ht="14.45" customHeight="1" x14ac:dyDescent="0.2">
      <c r="A605" s="832" t="s">
        <v>572</v>
      </c>
      <c r="B605" s="833" t="s">
        <v>573</v>
      </c>
      <c r="C605" s="836" t="s">
        <v>597</v>
      </c>
      <c r="D605" s="864" t="s">
        <v>598</v>
      </c>
      <c r="E605" s="836" t="s">
        <v>2417</v>
      </c>
      <c r="F605" s="864" t="s">
        <v>2418</v>
      </c>
      <c r="G605" s="836" t="s">
        <v>2678</v>
      </c>
      <c r="H605" s="836" t="s">
        <v>2679</v>
      </c>
      <c r="I605" s="850">
        <v>3.0899999141693115</v>
      </c>
      <c r="J605" s="850">
        <v>50</v>
      </c>
      <c r="K605" s="851">
        <v>154.5</v>
      </c>
    </row>
    <row r="606" spans="1:11" ht="14.45" customHeight="1" x14ac:dyDescent="0.2">
      <c r="A606" s="832" t="s">
        <v>572</v>
      </c>
      <c r="B606" s="833" t="s">
        <v>573</v>
      </c>
      <c r="C606" s="836" t="s">
        <v>597</v>
      </c>
      <c r="D606" s="864" t="s">
        <v>598</v>
      </c>
      <c r="E606" s="836" t="s">
        <v>2417</v>
      </c>
      <c r="F606" s="864" t="s">
        <v>2418</v>
      </c>
      <c r="G606" s="836" t="s">
        <v>2523</v>
      </c>
      <c r="H606" s="836" t="s">
        <v>2524</v>
      </c>
      <c r="I606" s="850">
        <v>2.1700000762939453</v>
      </c>
      <c r="J606" s="850">
        <v>100</v>
      </c>
      <c r="K606" s="851">
        <v>217</v>
      </c>
    </row>
    <row r="607" spans="1:11" ht="14.45" customHeight="1" x14ac:dyDescent="0.2">
      <c r="A607" s="832" t="s">
        <v>572</v>
      </c>
      <c r="B607" s="833" t="s">
        <v>573</v>
      </c>
      <c r="C607" s="836" t="s">
        <v>597</v>
      </c>
      <c r="D607" s="864" t="s">
        <v>598</v>
      </c>
      <c r="E607" s="836" t="s">
        <v>2417</v>
      </c>
      <c r="F607" s="864" t="s">
        <v>2418</v>
      </c>
      <c r="G607" s="836" t="s">
        <v>2527</v>
      </c>
      <c r="H607" s="836" t="s">
        <v>2528</v>
      </c>
      <c r="I607" s="850">
        <v>21.229999542236328</v>
      </c>
      <c r="J607" s="850">
        <v>50</v>
      </c>
      <c r="K607" s="851">
        <v>1061.5</v>
      </c>
    </row>
    <row r="608" spans="1:11" ht="14.45" customHeight="1" x14ac:dyDescent="0.2">
      <c r="A608" s="832" t="s">
        <v>572</v>
      </c>
      <c r="B608" s="833" t="s">
        <v>573</v>
      </c>
      <c r="C608" s="836" t="s">
        <v>597</v>
      </c>
      <c r="D608" s="864" t="s">
        <v>598</v>
      </c>
      <c r="E608" s="836" t="s">
        <v>2537</v>
      </c>
      <c r="F608" s="864" t="s">
        <v>2538</v>
      </c>
      <c r="G608" s="836" t="s">
        <v>2551</v>
      </c>
      <c r="H608" s="836" t="s">
        <v>3052</v>
      </c>
      <c r="I608" s="850">
        <v>60.380001068115234</v>
      </c>
      <c r="J608" s="850">
        <v>240</v>
      </c>
      <c r="K608" s="851">
        <v>14490</v>
      </c>
    </row>
    <row r="609" spans="1:11" ht="14.45" customHeight="1" x14ac:dyDescent="0.2">
      <c r="A609" s="832" t="s">
        <v>572</v>
      </c>
      <c r="B609" s="833" t="s">
        <v>573</v>
      </c>
      <c r="C609" s="836" t="s">
        <v>597</v>
      </c>
      <c r="D609" s="864" t="s">
        <v>598</v>
      </c>
      <c r="E609" s="836" t="s">
        <v>2537</v>
      </c>
      <c r="F609" s="864" t="s">
        <v>2538</v>
      </c>
      <c r="G609" s="836" t="s">
        <v>2543</v>
      </c>
      <c r="H609" s="836" t="s">
        <v>2544</v>
      </c>
      <c r="I609" s="850">
        <v>26.569999694824219</v>
      </c>
      <c r="J609" s="850">
        <v>252</v>
      </c>
      <c r="K609" s="851">
        <v>6694.740234375</v>
      </c>
    </row>
    <row r="610" spans="1:11" ht="14.45" customHeight="1" x14ac:dyDescent="0.2">
      <c r="A610" s="832" t="s">
        <v>572</v>
      </c>
      <c r="B610" s="833" t="s">
        <v>573</v>
      </c>
      <c r="C610" s="836" t="s">
        <v>597</v>
      </c>
      <c r="D610" s="864" t="s">
        <v>598</v>
      </c>
      <c r="E610" s="836" t="s">
        <v>2537</v>
      </c>
      <c r="F610" s="864" t="s">
        <v>2538</v>
      </c>
      <c r="G610" s="836" t="s">
        <v>2545</v>
      </c>
      <c r="H610" s="836" t="s">
        <v>2546</v>
      </c>
      <c r="I610" s="850">
        <v>39.676666259765625</v>
      </c>
      <c r="J610" s="850">
        <v>288</v>
      </c>
      <c r="K610" s="851">
        <v>11426.220092773438</v>
      </c>
    </row>
    <row r="611" spans="1:11" ht="14.45" customHeight="1" x14ac:dyDescent="0.2">
      <c r="A611" s="832" t="s">
        <v>572</v>
      </c>
      <c r="B611" s="833" t="s">
        <v>573</v>
      </c>
      <c r="C611" s="836" t="s">
        <v>597</v>
      </c>
      <c r="D611" s="864" t="s">
        <v>598</v>
      </c>
      <c r="E611" s="836" t="s">
        <v>2537</v>
      </c>
      <c r="F611" s="864" t="s">
        <v>2538</v>
      </c>
      <c r="G611" s="836" t="s">
        <v>3039</v>
      </c>
      <c r="H611" s="836" t="s">
        <v>3134</v>
      </c>
      <c r="I611" s="850">
        <v>143.75</v>
      </c>
      <c r="J611" s="850">
        <v>48</v>
      </c>
      <c r="K611" s="851">
        <v>6900</v>
      </c>
    </row>
    <row r="612" spans="1:11" ht="14.45" customHeight="1" x14ac:dyDescent="0.2">
      <c r="A612" s="832" t="s">
        <v>572</v>
      </c>
      <c r="B612" s="833" t="s">
        <v>573</v>
      </c>
      <c r="C612" s="836" t="s">
        <v>597</v>
      </c>
      <c r="D612" s="864" t="s">
        <v>598</v>
      </c>
      <c r="E612" s="836" t="s">
        <v>2537</v>
      </c>
      <c r="F612" s="864" t="s">
        <v>2538</v>
      </c>
      <c r="G612" s="836" t="s">
        <v>3041</v>
      </c>
      <c r="H612" s="836" t="s">
        <v>3135</v>
      </c>
      <c r="I612" s="850">
        <v>143.75</v>
      </c>
      <c r="J612" s="850">
        <v>24</v>
      </c>
      <c r="K612" s="851">
        <v>3450</v>
      </c>
    </row>
    <row r="613" spans="1:11" ht="14.45" customHeight="1" x14ac:dyDescent="0.2">
      <c r="A613" s="832" t="s">
        <v>572</v>
      </c>
      <c r="B613" s="833" t="s">
        <v>573</v>
      </c>
      <c r="C613" s="836" t="s">
        <v>597</v>
      </c>
      <c r="D613" s="864" t="s">
        <v>598</v>
      </c>
      <c r="E613" s="836" t="s">
        <v>2537</v>
      </c>
      <c r="F613" s="864" t="s">
        <v>2538</v>
      </c>
      <c r="G613" s="836" t="s">
        <v>3043</v>
      </c>
      <c r="H613" s="836" t="s">
        <v>3136</v>
      </c>
      <c r="I613" s="850">
        <v>143.75</v>
      </c>
      <c r="J613" s="850">
        <v>48</v>
      </c>
      <c r="K613" s="851">
        <v>6900</v>
      </c>
    </row>
    <row r="614" spans="1:11" ht="14.45" customHeight="1" x14ac:dyDescent="0.2">
      <c r="A614" s="832" t="s">
        <v>572</v>
      </c>
      <c r="B614" s="833" t="s">
        <v>573</v>
      </c>
      <c r="C614" s="836" t="s">
        <v>597</v>
      </c>
      <c r="D614" s="864" t="s">
        <v>598</v>
      </c>
      <c r="E614" s="836" t="s">
        <v>2537</v>
      </c>
      <c r="F614" s="864" t="s">
        <v>2538</v>
      </c>
      <c r="G614" s="836" t="s">
        <v>3137</v>
      </c>
      <c r="H614" s="836" t="s">
        <v>3138</v>
      </c>
      <c r="I614" s="850">
        <v>115.41000366210938</v>
      </c>
      <c r="J614" s="850">
        <v>72</v>
      </c>
      <c r="K614" s="851">
        <v>8309.4404296875</v>
      </c>
    </row>
    <row r="615" spans="1:11" ht="14.45" customHeight="1" x14ac:dyDescent="0.2">
      <c r="A615" s="832" t="s">
        <v>572</v>
      </c>
      <c r="B615" s="833" t="s">
        <v>573</v>
      </c>
      <c r="C615" s="836" t="s">
        <v>597</v>
      </c>
      <c r="D615" s="864" t="s">
        <v>598</v>
      </c>
      <c r="E615" s="836" t="s">
        <v>2537</v>
      </c>
      <c r="F615" s="864" t="s">
        <v>2538</v>
      </c>
      <c r="G615" s="836" t="s">
        <v>3047</v>
      </c>
      <c r="H615" s="836" t="s">
        <v>3063</v>
      </c>
      <c r="I615" s="850">
        <v>64.69000244140625</v>
      </c>
      <c r="J615" s="850">
        <v>48</v>
      </c>
      <c r="K615" s="851">
        <v>3105</v>
      </c>
    </row>
    <row r="616" spans="1:11" ht="14.45" customHeight="1" x14ac:dyDescent="0.2">
      <c r="A616" s="832" t="s">
        <v>572</v>
      </c>
      <c r="B616" s="833" t="s">
        <v>573</v>
      </c>
      <c r="C616" s="836" t="s">
        <v>597</v>
      </c>
      <c r="D616" s="864" t="s">
        <v>598</v>
      </c>
      <c r="E616" s="836" t="s">
        <v>2537</v>
      </c>
      <c r="F616" s="864" t="s">
        <v>2538</v>
      </c>
      <c r="G616" s="836" t="s">
        <v>2549</v>
      </c>
      <c r="H616" s="836" t="s">
        <v>2550</v>
      </c>
      <c r="I616" s="850">
        <v>60.380001068115234</v>
      </c>
      <c r="J616" s="850">
        <v>240</v>
      </c>
      <c r="K616" s="851">
        <v>14490.47998046875</v>
      </c>
    </row>
    <row r="617" spans="1:11" ht="14.45" customHeight="1" x14ac:dyDescent="0.2">
      <c r="A617" s="832" t="s">
        <v>572</v>
      </c>
      <c r="B617" s="833" t="s">
        <v>573</v>
      </c>
      <c r="C617" s="836" t="s">
        <v>597</v>
      </c>
      <c r="D617" s="864" t="s">
        <v>598</v>
      </c>
      <c r="E617" s="836" t="s">
        <v>2537</v>
      </c>
      <c r="F617" s="864" t="s">
        <v>2538</v>
      </c>
      <c r="G617" s="836" t="s">
        <v>2551</v>
      </c>
      <c r="H617" s="836" t="s">
        <v>2552</v>
      </c>
      <c r="I617" s="850">
        <v>60.380001068115234</v>
      </c>
      <c r="J617" s="850">
        <v>408</v>
      </c>
      <c r="K617" s="851">
        <v>24633.119140625</v>
      </c>
    </row>
    <row r="618" spans="1:11" ht="14.45" customHeight="1" x14ac:dyDescent="0.2">
      <c r="A618" s="832" t="s">
        <v>572</v>
      </c>
      <c r="B618" s="833" t="s">
        <v>573</v>
      </c>
      <c r="C618" s="836" t="s">
        <v>597</v>
      </c>
      <c r="D618" s="864" t="s">
        <v>598</v>
      </c>
      <c r="E618" s="836" t="s">
        <v>2537</v>
      </c>
      <c r="F618" s="864" t="s">
        <v>2538</v>
      </c>
      <c r="G618" s="836" t="s">
        <v>2681</v>
      </c>
      <c r="H618" s="836" t="s">
        <v>3139</v>
      </c>
      <c r="I618" s="850">
        <v>39.740001678466797</v>
      </c>
      <c r="J618" s="850">
        <v>36</v>
      </c>
      <c r="K618" s="851">
        <v>1430.5999755859375</v>
      </c>
    </row>
    <row r="619" spans="1:11" ht="14.45" customHeight="1" x14ac:dyDescent="0.2">
      <c r="A619" s="832" t="s">
        <v>572</v>
      </c>
      <c r="B619" s="833" t="s">
        <v>573</v>
      </c>
      <c r="C619" s="836" t="s">
        <v>597</v>
      </c>
      <c r="D619" s="864" t="s">
        <v>598</v>
      </c>
      <c r="E619" s="836" t="s">
        <v>2537</v>
      </c>
      <c r="F619" s="864" t="s">
        <v>2538</v>
      </c>
      <c r="G619" s="836" t="s">
        <v>3140</v>
      </c>
      <c r="H619" s="836" t="s">
        <v>3141</v>
      </c>
      <c r="I619" s="850">
        <v>31.360000610351563</v>
      </c>
      <c r="J619" s="850">
        <v>12</v>
      </c>
      <c r="K619" s="851">
        <v>376.27999877929688</v>
      </c>
    </row>
    <row r="620" spans="1:11" ht="14.45" customHeight="1" x14ac:dyDescent="0.2">
      <c r="A620" s="832" t="s">
        <v>572</v>
      </c>
      <c r="B620" s="833" t="s">
        <v>573</v>
      </c>
      <c r="C620" s="836" t="s">
        <v>597</v>
      </c>
      <c r="D620" s="864" t="s">
        <v>598</v>
      </c>
      <c r="E620" s="836" t="s">
        <v>2537</v>
      </c>
      <c r="F620" s="864" t="s">
        <v>2538</v>
      </c>
      <c r="G620" s="836" t="s">
        <v>2555</v>
      </c>
      <c r="H620" s="836" t="s">
        <v>2556</v>
      </c>
      <c r="I620" s="850">
        <v>63.130001068115234</v>
      </c>
      <c r="J620" s="850">
        <v>96</v>
      </c>
      <c r="K620" s="851">
        <v>6060.5</v>
      </c>
    </row>
    <row r="621" spans="1:11" ht="14.45" customHeight="1" x14ac:dyDescent="0.2">
      <c r="A621" s="832" t="s">
        <v>572</v>
      </c>
      <c r="B621" s="833" t="s">
        <v>573</v>
      </c>
      <c r="C621" s="836" t="s">
        <v>597</v>
      </c>
      <c r="D621" s="864" t="s">
        <v>598</v>
      </c>
      <c r="E621" s="836" t="s">
        <v>2537</v>
      </c>
      <c r="F621" s="864" t="s">
        <v>2538</v>
      </c>
      <c r="G621" s="836" t="s">
        <v>2557</v>
      </c>
      <c r="H621" s="836" t="s">
        <v>2558</v>
      </c>
      <c r="I621" s="850">
        <v>63.130001068115234</v>
      </c>
      <c r="J621" s="850">
        <v>24</v>
      </c>
      <c r="K621" s="851">
        <v>1515.1300048828125</v>
      </c>
    </row>
    <row r="622" spans="1:11" ht="14.45" customHeight="1" x14ac:dyDescent="0.2">
      <c r="A622" s="832" t="s">
        <v>572</v>
      </c>
      <c r="B622" s="833" t="s">
        <v>573</v>
      </c>
      <c r="C622" s="836" t="s">
        <v>597</v>
      </c>
      <c r="D622" s="864" t="s">
        <v>598</v>
      </c>
      <c r="E622" s="836" t="s">
        <v>2537</v>
      </c>
      <c r="F622" s="864" t="s">
        <v>2538</v>
      </c>
      <c r="G622" s="836" t="s">
        <v>3059</v>
      </c>
      <c r="H622" s="836" t="s">
        <v>3069</v>
      </c>
      <c r="I622" s="850">
        <v>63.130001068115234</v>
      </c>
      <c r="J622" s="850">
        <v>120</v>
      </c>
      <c r="K622" s="851">
        <v>7575.6300048828125</v>
      </c>
    </row>
    <row r="623" spans="1:11" ht="14.45" customHeight="1" x14ac:dyDescent="0.2">
      <c r="A623" s="832" t="s">
        <v>572</v>
      </c>
      <c r="B623" s="833" t="s">
        <v>573</v>
      </c>
      <c r="C623" s="836" t="s">
        <v>597</v>
      </c>
      <c r="D623" s="864" t="s">
        <v>598</v>
      </c>
      <c r="E623" s="836" t="s">
        <v>2559</v>
      </c>
      <c r="F623" s="864" t="s">
        <v>2560</v>
      </c>
      <c r="G623" s="836" t="s">
        <v>3070</v>
      </c>
      <c r="H623" s="836" t="s">
        <v>3142</v>
      </c>
      <c r="I623" s="850">
        <v>0.4699999988079071</v>
      </c>
      <c r="J623" s="850">
        <v>1000</v>
      </c>
      <c r="K623" s="851">
        <v>470</v>
      </c>
    </row>
    <row r="624" spans="1:11" ht="14.45" customHeight="1" x14ac:dyDescent="0.2">
      <c r="A624" s="832" t="s">
        <v>572</v>
      </c>
      <c r="B624" s="833" t="s">
        <v>573</v>
      </c>
      <c r="C624" s="836" t="s">
        <v>597</v>
      </c>
      <c r="D624" s="864" t="s">
        <v>598</v>
      </c>
      <c r="E624" s="836" t="s">
        <v>2559</v>
      </c>
      <c r="F624" s="864" t="s">
        <v>2560</v>
      </c>
      <c r="G624" s="836" t="s">
        <v>2561</v>
      </c>
      <c r="H624" s="836" t="s">
        <v>2565</v>
      </c>
      <c r="I624" s="850">
        <v>0.31000000238418579</v>
      </c>
      <c r="J624" s="850">
        <v>500</v>
      </c>
      <c r="K624" s="851">
        <v>155</v>
      </c>
    </row>
    <row r="625" spans="1:11" ht="14.45" customHeight="1" x14ac:dyDescent="0.2">
      <c r="A625" s="832" t="s">
        <v>572</v>
      </c>
      <c r="B625" s="833" t="s">
        <v>573</v>
      </c>
      <c r="C625" s="836" t="s">
        <v>597</v>
      </c>
      <c r="D625" s="864" t="s">
        <v>598</v>
      </c>
      <c r="E625" s="836" t="s">
        <v>2559</v>
      </c>
      <c r="F625" s="864" t="s">
        <v>2560</v>
      </c>
      <c r="G625" s="836" t="s">
        <v>2563</v>
      </c>
      <c r="H625" s="836" t="s">
        <v>3073</v>
      </c>
      <c r="I625" s="850">
        <v>0.31000000238418579</v>
      </c>
      <c r="J625" s="850">
        <v>1000</v>
      </c>
      <c r="K625" s="851">
        <v>310</v>
      </c>
    </row>
    <row r="626" spans="1:11" ht="14.45" customHeight="1" x14ac:dyDescent="0.2">
      <c r="A626" s="832" t="s">
        <v>572</v>
      </c>
      <c r="B626" s="833" t="s">
        <v>573</v>
      </c>
      <c r="C626" s="836" t="s">
        <v>597</v>
      </c>
      <c r="D626" s="864" t="s">
        <v>598</v>
      </c>
      <c r="E626" s="836" t="s">
        <v>2559</v>
      </c>
      <c r="F626" s="864" t="s">
        <v>2560</v>
      </c>
      <c r="G626" s="836" t="s">
        <v>2568</v>
      </c>
      <c r="H626" s="836" t="s">
        <v>2569</v>
      </c>
      <c r="I626" s="850">
        <v>0.96500000357627869</v>
      </c>
      <c r="J626" s="850">
        <v>7000</v>
      </c>
      <c r="K626" s="851">
        <v>6760</v>
      </c>
    </row>
    <row r="627" spans="1:11" ht="14.45" customHeight="1" x14ac:dyDescent="0.2">
      <c r="A627" s="832" t="s">
        <v>572</v>
      </c>
      <c r="B627" s="833" t="s">
        <v>573</v>
      </c>
      <c r="C627" s="836" t="s">
        <v>597</v>
      </c>
      <c r="D627" s="864" t="s">
        <v>598</v>
      </c>
      <c r="E627" s="836" t="s">
        <v>2578</v>
      </c>
      <c r="F627" s="864" t="s">
        <v>2579</v>
      </c>
      <c r="G627" s="836" t="s">
        <v>3078</v>
      </c>
      <c r="H627" s="836" t="s">
        <v>3143</v>
      </c>
      <c r="I627" s="850">
        <v>11.25</v>
      </c>
      <c r="J627" s="850">
        <v>200</v>
      </c>
      <c r="K627" s="851">
        <v>2250.60009765625</v>
      </c>
    </row>
    <row r="628" spans="1:11" ht="14.45" customHeight="1" x14ac:dyDescent="0.2">
      <c r="A628" s="832" t="s">
        <v>572</v>
      </c>
      <c r="B628" s="833" t="s">
        <v>573</v>
      </c>
      <c r="C628" s="836" t="s">
        <v>597</v>
      </c>
      <c r="D628" s="864" t="s">
        <v>598</v>
      </c>
      <c r="E628" s="836" t="s">
        <v>2578</v>
      </c>
      <c r="F628" s="864" t="s">
        <v>2579</v>
      </c>
      <c r="G628" s="836" t="s">
        <v>3080</v>
      </c>
      <c r="H628" s="836" t="s">
        <v>3081</v>
      </c>
      <c r="I628" s="850">
        <v>11.25</v>
      </c>
      <c r="J628" s="850">
        <v>100</v>
      </c>
      <c r="K628" s="851">
        <v>1125.449951171875</v>
      </c>
    </row>
    <row r="629" spans="1:11" ht="14.45" customHeight="1" x14ac:dyDescent="0.2">
      <c r="A629" s="832" t="s">
        <v>572</v>
      </c>
      <c r="B629" s="833" t="s">
        <v>573</v>
      </c>
      <c r="C629" s="836" t="s">
        <v>597</v>
      </c>
      <c r="D629" s="864" t="s">
        <v>598</v>
      </c>
      <c r="E629" s="836" t="s">
        <v>2578</v>
      </c>
      <c r="F629" s="864" t="s">
        <v>2579</v>
      </c>
      <c r="G629" s="836" t="s">
        <v>3078</v>
      </c>
      <c r="H629" s="836" t="s">
        <v>3144</v>
      </c>
      <c r="I629" s="850">
        <v>11.25</v>
      </c>
      <c r="J629" s="850">
        <v>250</v>
      </c>
      <c r="K629" s="851">
        <v>2813.5499267578125</v>
      </c>
    </row>
    <row r="630" spans="1:11" ht="14.45" customHeight="1" x14ac:dyDescent="0.2">
      <c r="A630" s="832" t="s">
        <v>572</v>
      </c>
      <c r="B630" s="833" t="s">
        <v>573</v>
      </c>
      <c r="C630" s="836" t="s">
        <v>597</v>
      </c>
      <c r="D630" s="864" t="s">
        <v>598</v>
      </c>
      <c r="E630" s="836" t="s">
        <v>2578</v>
      </c>
      <c r="F630" s="864" t="s">
        <v>2579</v>
      </c>
      <c r="G630" s="836" t="s">
        <v>3080</v>
      </c>
      <c r="H630" s="836" t="s">
        <v>3145</v>
      </c>
      <c r="I630" s="850">
        <v>11.25</v>
      </c>
      <c r="J630" s="850">
        <v>50</v>
      </c>
      <c r="K630" s="851">
        <v>562.6500244140625</v>
      </c>
    </row>
    <row r="631" spans="1:11" ht="14.45" customHeight="1" x14ac:dyDescent="0.2">
      <c r="A631" s="832" t="s">
        <v>572</v>
      </c>
      <c r="B631" s="833" t="s">
        <v>573</v>
      </c>
      <c r="C631" s="836" t="s">
        <v>597</v>
      </c>
      <c r="D631" s="864" t="s">
        <v>598</v>
      </c>
      <c r="E631" s="836" t="s">
        <v>2578</v>
      </c>
      <c r="F631" s="864" t="s">
        <v>2579</v>
      </c>
      <c r="G631" s="836" t="s">
        <v>3082</v>
      </c>
      <c r="H631" s="836" t="s">
        <v>3146</v>
      </c>
      <c r="I631" s="850">
        <v>11.25</v>
      </c>
      <c r="J631" s="850">
        <v>50</v>
      </c>
      <c r="K631" s="851">
        <v>562.6500244140625</v>
      </c>
    </row>
    <row r="632" spans="1:11" ht="14.45" customHeight="1" x14ac:dyDescent="0.2">
      <c r="A632" s="832" t="s">
        <v>572</v>
      </c>
      <c r="B632" s="833" t="s">
        <v>573</v>
      </c>
      <c r="C632" s="836" t="s">
        <v>597</v>
      </c>
      <c r="D632" s="864" t="s">
        <v>598</v>
      </c>
      <c r="E632" s="836" t="s">
        <v>2578</v>
      </c>
      <c r="F632" s="864" t="s">
        <v>2579</v>
      </c>
      <c r="G632" s="836" t="s">
        <v>3147</v>
      </c>
      <c r="H632" s="836" t="s">
        <v>3148</v>
      </c>
      <c r="I632" s="850">
        <v>1.2200000286102295</v>
      </c>
      <c r="J632" s="850">
        <v>1000</v>
      </c>
      <c r="K632" s="851">
        <v>1219.1099853515625</v>
      </c>
    </row>
    <row r="633" spans="1:11" ht="14.45" customHeight="1" x14ac:dyDescent="0.2">
      <c r="A633" s="832" t="s">
        <v>572</v>
      </c>
      <c r="B633" s="833" t="s">
        <v>573</v>
      </c>
      <c r="C633" s="836" t="s">
        <v>597</v>
      </c>
      <c r="D633" s="864" t="s">
        <v>598</v>
      </c>
      <c r="E633" s="836" t="s">
        <v>2578</v>
      </c>
      <c r="F633" s="864" t="s">
        <v>2579</v>
      </c>
      <c r="G633" s="836" t="s">
        <v>2582</v>
      </c>
      <c r="H633" s="836" t="s">
        <v>2583</v>
      </c>
      <c r="I633" s="850">
        <v>0.62999999523162842</v>
      </c>
      <c r="J633" s="850">
        <v>6000</v>
      </c>
      <c r="K633" s="851">
        <v>3780</v>
      </c>
    </row>
    <row r="634" spans="1:11" ht="14.45" customHeight="1" x14ac:dyDescent="0.2">
      <c r="A634" s="832" t="s">
        <v>572</v>
      </c>
      <c r="B634" s="833" t="s">
        <v>573</v>
      </c>
      <c r="C634" s="836" t="s">
        <v>597</v>
      </c>
      <c r="D634" s="864" t="s">
        <v>598</v>
      </c>
      <c r="E634" s="836" t="s">
        <v>2578</v>
      </c>
      <c r="F634" s="864" t="s">
        <v>2579</v>
      </c>
      <c r="G634" s="836" t="s">
        <v>2695</v>
      </c>
      <c r="H634" s="836" t="s">
        <v>3084</v>
      </c>
      <c r="I634" s="850">
        <v>0.62999999523162842</v>
      </c>
      <c r="J634" s="850">
        <v>10000</v>
      </c>
      <c r="K634" s="851">
        <v>6300</v>
      </c>
    </row>
    <row r="635" spans="1:11" ht="14.45" customHeight="1" x14ac:dyDescent="0.2">
      <c r="A635" s="832" t="s">
        <v>572</v>
      </c>
      <c r="B635" s="833" t="s">
        <v>573</v>
      </c>
      <c r="C635" s="836" t="s">
        <v>597</v>
      </c>
      <c r="D635" s="864" t="s">
        <v>598</v>
      </c>
      <c r="E635" s="836" t="s">
        <v>2578</v>
      </c>
      <c r="F635" s="864" t="s">
        <v>2579</v>
      </c>
      <c r="G635" s="836" t="s">
        <v>2586</v>
      </c>
      <c r="H635" s="836" t="s">
        <v>3085</v>
      </c>
      <c r="I635" s="850">
        <v>0.62999999523162842</v>
      </c>
      <c r="J635" s="850">
        <v>6000</v>
      </c>
      <c r="K635" s="851">
        <v>3780</v>
      </c>
    </row>
    <row r="636" spans="1:11" ht="14.45" customHeight="1" x14ac:dyDescent="0.2">
      <c r="A636" s="832" t="s">
        <v>572</v>
      </c>
      <c r="B636" s="833" t="s">
        <v>573</v>
      </c>
      <c r="C636" s="836" t="s">
        <v>597</v>
      </c>
      <c r="D636" s="864" t="s">
        <v>598</v>
      </c>
      <c r="E636" s="836" t="s">
        <v>2578</v>
      </c>
      <c r="F636" s="864" t="s">
        <v>2579</v>
      </c>
      <c r="G636" s="836" t="s">
        <v>2693</v>
      </c>
      <c r="H636" s="836" t="s">
        <v>3149</v>
      </c>
      <c r="I636" s="850">
        <v>0.81999999284744263</v>
      </c>
      <c r="J636" s="850">
        <v>2000</v>
      </c>
      <c r="K636" s="851">
        <v>1645.5999755859375</v>
      </c>
    </row>
    <row r="637" spans="1:11" ht="14.45" customHeight="1" x14ac:dyDescent="0.2">
      <c r="A637" s="832" t="s">
        <v>572</v>
      </c>
      <c r="B637" s="833" t="s">
        <v>573</v>
      </c>
      <c r="C637" s="836" t="s">
        <v>597</v>
      </c>
      <c r="D637" s="864" t="s">
        <v>598</v>
      </c>
      <c r="E637" s="836" t="s">
        <v>2578</v>
      </c>
      <c r="F637" s="864" t="s">
        <v>2579</v>
      </c>
      <c r="G637" s="836" t="s">
        <v>2582</v>
      </c>
      <c r="H637" s="836" t="s">
        <v>2585</v>
      </c>
      <c r="I637" s="850">
        <v>0.62666666507720947</v>
      </c>
      <c r="J637" s="850">
        <v>16000</v>
      </c>
      <c r="K637" s="851">
        <v>10060</v>
      </c>
    </row>
    <row r="638" spans="1:11" ht="14.45" customHeight="1" x14ac:dyDescent="0.2">
      <c r="A638" s="832" t="s">
        <v>572</v>
      </c>
      <c r="B638" s="833" t="s">
        <v>573</v>
      </c>
      <c r="C638" s="836" t="s">
        <v>597</v>
      </c>
      <c r="D638" s="864" t="s">
        <v>598</v>
      </c>
      <c r="E638" s="836" t="s">
        <v>2578</v>
      </c>
      <c r="F638" s="864" t="s">
        <v>2579</v>
      </c>
      <c r="G638" s="836" t="s">
        <v>2695</v>
      </c>
      <c r="H638" s="836" t="s">
        <v>2696</v>
      </c>
      <c r="I638" s="850">
        <v>0.62799999713897703</v>
      </c>
      <c r="J638" s="850">
        <v>34000</v>
      </c>
      <c r="K638" s="851">
        <v>21360</v>
      </c>
    </row>
    <row r="639" spans="1:11" ht="14.45" customHeight="1" x14ac:dyDescent="0.2">
      <c r="A639" s="832" t="s">
        <v>572</v>
      </c>
      <c r="B639" s="833" t="s">
        <v>573</v>
      </c>
      <c r="C639" s="836" t="s">
        <v>597</v>
      </c>
      <c r="D639" s="864" t="s">
        <v>598</v>
      </c>
      <c r="E639" s="836" t="s">
        <v>2578</v>
      </c>
      <c r="F639" s="864" t="s">
        <v>2579</v>
      </c>
      <c r="G639" s="836" t="s">
        <v>2586</v>
      </c>
      <c r="H639" s="836" t="s">
        <v>2587</v>
      </c>
      <c r="I639" s="850">
        <v>0.62999999523162842</v>
      </c>
      <c r="J639" s="850">
        <v>10000</v>
      </c>
      <c r="K639" s="851">
        <v>6300</v>
      </c>
    </row>
    <row r="640" spans="1:11" ht="14.45" customHeight="1" x14ac:dyDescent="0.2">
      <c r="A640" s="832" t="s">
        <v>572</v>
      </c>
      <c r="B640" s="833" t="s">
        <v>573</v>
      </c>
      <c r="C640" s="836" t="s">
        <v>597</v>
      </c>
      <c r="D640" s="864" t="s">
        <v>598</v>
      </c>
      <c r="E640" s="836" t="s">
        <v>2697</v>
      </c>
      <c r="F640" s="864" t="s">
        <v>2698</v>
      </c>
      <c r="G640" s="836" t="s">
        <v>3086</v>
      </c>
      <c r="H640" s="836" t="s">
        <v>3087</v>
      </c>
      <c r="I640" s="850">
        <v>166.18333435058594</v>
      </c>
      <c r="J640" s="850">
        <v>7</v>
      </c>
      <c r="K640" s="851">
        <v>1166.0899963378906</v>
      </c>
    </row>
    <row r="641" spans="1:11" ht="14.45" customHeight="1" x14ac:dyDescent="0.2">
      <c r="A641" s="832" t="s">
        <v>572</v>
      </c>
      <c r="B641" s="833" t="s">
        <v>573</v>
      </c>
      <c r="C641" s="836" t="s">
        <v>597</v>
      </c>
      <c r="D641" s="864" t="s">
        <v>598</v>
      </c>
      <c r="E641" s="836" t="s">
        <v>2697</v>
      </c>
      <c r="F641" s="864" t="s">
        <v>2698</v>
      </c>
      <c r="G641" s="836" t="s">
        <v>3150</v>
      </c>
      <c r="H641" s="836" t="s">
        <v>3151</v>
      </c>
      <c r="I641" s="850">
        <v>1734.9599609375</v>
      </c>
      <c r="J641" s="850">
        <v>1</v>
      </c>
      <c r="K641" s="851">
        <v>1734.9599609375</v>
      </c>
    </row>
    <row r="642" spans="1:11" ht="14.45" customHeight="1" x14ac:dyDescent="0.2">
      <c r="A642" s="832" t="s">
        <v>572</v>
      </c>
      <c r="B642" s="833" t="s">
        <v>573</v>
      </c>
      <c r="C642" s="836" t="s">
        <v>597</v>
      </c>
      <c r="D642" s="864" t="s">
        <v>598</v>
      </c>
      <c r="E642" s="836" t="s">
        <v>2697</v>
      </c>
      <c r="F642" s="864" t="s">
        <v>2698</v>
      </c>
      <c r="G642" s="836" t="s">
        <v>3152</v>
      </c>
      <c r="H642" s="836" t="s">
        <v>3153</v>
      </c>
      <c r="I642" s="850">
        <v>1832.43994140625</v>
      </c>
      <c r="J642" s="850">
        <v>1</v>
      </c>
      <c r="K642" s="851">
        <v>1832.43994140625</v>
      </c>
    </row>
    <row r="643" spans="1:11" ht="14.45" customHeight="1" x14ac:dyDescent="0.2">
      <c r="A643" s="832" t="s">
        <v>572</v>
      </c>
      <c r="B643" s="833" t="s">
        <v>573</v>
      </c>
      <c r="C643" s="836" t="s">
        <v>597</v>
      </c>
      <c r="D643" s="864" t="s">
        <v>598</v>
      </c>
      <c r="E643" s="836" t="s">
        <v>2697</v>
      </c>
      <c r="F643" s="864" t="s">
        <v>2698</v>
      </c>
      <c r="G643" s="836" t="s">
        <v>3154</v>
      </c>
      <c r="H643" s="836" t="s">
        <v>3155</v>
      </c>
      <c r="I643" s="850">
        <v>1832.43994140625</v>
      </c>
      <c r="J643" s="850">
        <v>1</v>
      </c>
      <c r="K643" s="851">
        <v>1832.43994140625</v>
      </c>
    </row>
    <row r="644" spans="1:11" ht="14.45" customHeight="1" x14ac:dyDescent="0.2">
      <c r="A644" s="832" t="s">
        <v>572</v>
      </c>
      <c r="B644" s="833" t="s">
        <v>573</v>
      </c>
      <c r="C644" s="836" t="s">
        <v>597</v>
      </c>
      <c r="D644" s="864" t="s">
        <v>598</v>
      </c>
      <c r="E644" s="836" t="s">
        <v>2697</v>
      </c>
      <c r="F644" s="864" t="s">
        <v>2698</v>
      </c>
      <c r="G644" s="836" t="s">
        <v>3156</v>
      </c>
      <c r="H644" s="836" t="s">
        <v>3157</v>
      </c>
      <c r="I644" s="850">
        <v>1215.4599609375</v>
      </c>
      <c r="J644" s="850">
        <v>1</v>
      </c>
      <c r="K644" s="851">
        <v>1215.4599609375</v>
      </c>
    </row>
    <row r="645" spans="1:11" ht="14.45" customHeight="1" x14ac:dyDescent="0.2">
      <c r="A645" s="832" t="s">
        <v>572</v>
      </c>
      <c r="B645" s="833" t="s">
        <v>573</v>
      </c>
      <c r="C645" s="836" t="s">
        <v>597</v>
      </c>
      <c r="D645" s="864" t="s">
        <v>598</v>
      </c>
      <c r="E645" s="836" t="s">
        <v>2697</v>
      </c>
      <c r="F645" s="864" t="s">
        <v>2698</v>
      </c>
      <c r="G645" s="836" t="s">
        <v>2709</v>
      </c>
      <c r="H645" s="836" t="s">
        <v>2710</v>
      </c>
      <c r="I645" s="850">
        <v>118.58000183105469</v>
      </c>
      <c r="J645" s="850">
        <v>30</v>
      </c>
      <c r="K645" s="851">
        <v>3557.39990234375</v>
      </c>
    </row>
    <row r="646" spans="1:11" ht="14.45" customHeight="1" x14ac:dyDescent="0.2">
      <c r="A646" s="832" t="s">
        <v>572</v>
      </c>
      <c r="B646" s="833" t="s">
        <v>573</v>
      </c>
      <c r="C646" s="836" t="s">
        <v>597</v>
      </c>
      <c r="D646" s="864" t="s">
        <v>598</v>
      </c>
      <c r="E646" s="836" t="s">
        <v>2697</v>
      </c>
      <c r="F646" s="864" t="s">
        <v>2698</v>
      </c>
      <c r="G646" s="836" t="s">
        <v>2712</v>
      </c>
      <c r="H646" s="836" t="s">
        <v>2713</v>
      </c>
      <c r="I646" s="850">
        <v>723.58001708984375</v>
      </c>
      <c r="J646" s="850">
        <v>20</v>
      </c>
      <c r="K646" s="851">
        <v>14471.599609375</v>
      </c>
    </row>
    <row r="647" spans="1:11" ht="14.45" customHeight="1" x14ac:dyDescent="0.2">
      <c r="A647" s="832" t="s">
        <v>572</v>
      </c>
      <c r="B647" s="833" t="s">
        <v>573</v>
      </c>
      <c r="C647" s="836" t="s">
        <v>597</v>
      </c>
      <c r="D647" s="864" t="s">
        <v>598</v>
      </c>
      <c r="E647" s="836" t="s">
        <v>2697</v>
      </c>
      <c r="F647" s="864" t="s">
        <v>2698</v>
      </c>
      <c r="G647" s="836" t="s">
        <v>2712</v>
      </c>
      <c r="H647" s="836" t="s">
        <v>2716</v>
      </c>
      <c r="I647" s="850">
        <v>723.58001708984375</v>
      </c>
      <c r="J647" s="850">
        <v>20</v>
      </c>
      <c r="K647" s="851">
        <v>14471.599609375</v>
      </c>
    </row>
    <row r="648" spans="1:11" ht="14.45" customHeight="1" x14ac:dyDescent="0.2">
      <c r="A648" s="832" t="s">
        <v>572</v>
      </c>
      <c r="B648" s="833" t="s">
        <v>573</v>
      </c>
      <c r="C648" s="836" t="s">
        <v>597</v>
      </c>
      <c r="D648" s="864" t="s">
        <v>598</v>
      </c>
      <c r="E648" s="836" t="s">
        <v>2697</v>
      </c>
      <c r="F648" s="864" t="s">
        <v>2698</v>
      </c>
      <c r="G648" s="836" t="s">
        <v>2714</v>
      </c>
      <c r="H648" s="836" t="s">
        <v>2717</v>
      </c>
      <c r="I648" s="850">
        <v>723.58001708984375</v>
      </c>
      <c r="J648" s="850">
        <v>10</v>
      </c>
      <c r="K648" s="851">
        <v>7235.7998046875</v>
      </c>
    </row>
    <row r="649" spans="1:11" ht="14.45" customHeight="1" x14ac:dyDescent="0.2">
      <c r="A649" s="832" t="s">
        <v>572</v>
      </c>
      <c r="B649" s="833" t="s">
        <v>573</v>
      </c>
      <c r="C649" s="836" t="s">
        <v>597</v>
      </c>
      <c r="D649" s="864" t="s">
        <v>598</v>
      </c>
      <c r="E649" s="836" t="s">
        <v>2697</v>
      </c>
      <c r="F649" s="864" t="s">
        <v>2698</v>
      </c>
      <c r="G649" s="836" t="s">
        <v>3096</v>
      </c>
      <c r="H649" s="836" t="s">
        <v>3097</v>
      </c>
      <c r="I649" s="850">
        <v>1400.010009765625</v>
      </c>
      <c r="J649" s="850">
        <v>1</v>
      </c>
      <c r="K649" s="851">
        <v>1400.010009765625</v>
      </c>
    </row>
    <row r="650" spans="1:11" ht="14.45" customHeight="1" x14ac:dyDescent="0.2">
      <c r="A650" s="832" t="s">
        <v>572</v>
      </c>
      <c r="B650" s="833" t="s">
        <v>573</v>
      </c>
      <c r="C650" s="836" t="s">
        <v>597</v>
      </c>
      <c r="D650" s="864" t="s">
        <v>598</v>
      </c>
      <c r="E650" s="836" t="s">
        <v>2697</v>
      </c>
      <c r="F650" s="864" t="s">
        <v>2698</v>
      </c>
      <c r="G650" s="836" t="s">
        <v>3102</v>
      </c>
      <c r="H650" s="836" t="s">
        <v>3158</v>
      </c>
      <c r="I650" s="850">
        <v>70</v>
      </c>
      <c r="J650" s="850">
        <v>5</v>
      </c>
      <c r="K650" s="851">
        <v>350</v>
      </c>
    </row>
    <row r="651" spans="1:11" ht="14.45" customHeight="1" x14ac:dyDescent="0.2">
      <c r="A651" s="832" t="s">
        <v>572</v>
      </c>
      <c r="B651" s="833" t="s">
        <v>573</v>
      </c>
      <c r="C651" s="836" t="s">
        <v>597</v>
      </c>
      <c r="D651" s="864" t="s">
        <v>598</v>
      </c>
      <c r="E651" s="836" t="s">
        <v>2697</v>
      </c>
      <c r="F651" s="864" t="s">
        <v>2698</v>
      </c>
      <c r="G651" s="836" t="s">
        <v>3159</v>
      </c>
      <c r="H651" s="836" t="s">
        <v>3160</v>
      </c>
      <c r="I651" s="850">
        <v>477.95001220703125</v>
      </c>
      <c r="J651" s="850">
        <v>12</v>
      </c>
      <c r="K651" s="851">
        <v>5735.4000244140625</v>
      </c>
    </row>
    <row r="652" spans="1:11" ht="14.45" customHeight="1" x14ac:dyDescent="0.2">
      <c r="A652" s="832" t="s">
        <v>572</v>
      </c>
      <c r="B652" s="833" t="s">
        <v>573</v>
      </c>
      <c r="C652" s="836" t="s">
        <v>597</v>
      </c>
      <c r="D652" s="864" t="s">
        <v>598</v>
      </c>
      <c r="E652" s="836" t="s">
        <v>2697</v>
      </c>
      <c r="F652" s="864" t="s">
        <v>2698</v>
      </c>
      <c r="G652" s="836" t="s">
        <v>3161</v>
      </c>
      <c r="H652" s="836" t="s">
        <v>3162</v>
      </c>
      <c r="I652" s="850">
        <v>477.95001220703125</v>
      </c>
      <c r="J652" s="850">
        <v>18</v>
      </c>
      <c r="K652" s="851">
        <v>8603.10009765625</v>
      </c>
    </row>
    <row r="653" spans="1:11" ht="14.45" customHeight="1" x14ac:dyDescent="0.2">
      <c r="A653" s="832" t="s">
        <v>572</v>
      </c>
      <c r="B653" s="833" t="s">
        <v>573</v>
      </c>
      <c r="C653" s="836" t="s">
        <v>597</v>
      </c>
      <c r="D653" s="864" t="s">
        <v>598</v>
      </c>
      <c r="E653" s="836" t="s">
        <v>2697</v>
      </c>
      <c r="F653" s="864" t="s">
        <v>2698</v>
      </c>
      <c r="G653" s="836" t="s">
        <v>2806</v>
      </c>
      <c r="H653" s="836" t="s">
        <v>2807</v>
      </c>
      <c r="I653" s="850">
        <v>1096.010009765625</v>
      </c>
      <c r="J653" s="850">
        <v>1</v>
      </c>
      <c r="K653" s="851">
        <v>1096.010009765625</v>
      </c>
    </row>
    <row r="654" spans="1:11" ht="14.45" customHeight="1" x14ac:dyDescent="0.2">
      <c r="A654" s="832" t="s">
        <v>572</v>
      </c>
      <c r="B654" s="833" t="s">
        <v>573</v>
      </c>
      <c r="C654" s="836" t="s">
        <v>597</v>
      </c>
      <c r="D654" s="864" t="s">
        <v>598</v>
      </c>
      <c r="E654" s="836" t="s">
        <v>2697</v>
      </c>
      <c r="F654" s="864" t="s">
        <v>2698</v>
      </c>
      <c r="G654" s="836" t="s">
        <v>3163</v>
      </c>
      <c r="H654" s="836" t="s">
        <v>3164</v>
      </c>
      <c r="I654" s="850">
        <v>42.349998474121094</v>
      </c>
      <c r="J654" s="850">
        <v>120</v>
      </c>
      <c r="K654" s="851">
        <v>5082.090087890625</v>
      </c>
    </row>
    <row r="655" spans="1:11" ht="14.45" customHeight="1" x14ac:dyDescent="0.2">
      <c r="A655" s="832" t="s">
        <v>572</v>
      </c>
      <c r="B655" s="833" t="s">
        <v>573</v>
      </c>
      <c r="C655" s="836" t="s">
        <v>597</v>
      </c>
      <c r="D655" s="864" t="s">
        <v>598</v>
      </c>
      <c r="E655" s="836" t="s">
        <v>2697</v>
      </c>
      <c r="F655" s="864" t="s">
        <v>2698</v>
      </c>
      <c r="G655" s="836" t="s">
        <v>2826</v>
      </c>
      <c r="H655" s="836" t="s">
        <v>2827</v>
      </c>
      <c r="I655" s="850">
        <v>42.349998474121094</v>
      </c>
      <c r="J655" s="850">
        <v>180</v>
      </c>
      <c r="K655" s="851">
        <v>7623</v>
      </c>
    </row>
    <row r="656" spans="1:11" ht="14.45" customHeight="1" x14ac:dyDescent="0.2">
      <c r="A656" s="832" t="s">
        <v>572</v>
      </c>
      <c r="B656" s="833" t="s">
        <v>573</v>
      </c>
      <c r="C656" s="836" t="s">
        <v>597</v>
      </c>
      <c r="D656" s="864" t="s">
        <v>598</v>
      </c>
      <c r="E656" s="836" t="s">
        <v>2697</v>
      </c>
      <c r="F656" s="864" t="s">
        <v>2698</v>
      </c>
      <c r="G656" s="836" t="s">
        <v>3163</v>
      </c>
      <c r="H656" s="836" t="s">
        <v>3165</v>
      </c>
      <c r="I656" s="850">
        <v>42.349998474121094</v>
      </c>
      <c r="J656" s="850">
        <v>180</v>
      </c>
      <c r="K656" s="851">
        <v>7623</v>
      </c>
    </row>
    <row r="657" spans="1:11" ht="14.45" customHeight="1" x14ac:dyDescent="0.2">
      <c r="A657" s="832" t="s">
        <v>572</v>
      </c>
      <c r="B657" s="833" t="s">
        <v>573</v>
      </c>
      <c r="C657" s="836" t="s">
        <v>597</v>
      </c>
      <c r="D657" s="864" t="s">
        <v>598</v>
      </c>
      <c r="E657" s="836" t="s">
        <v>2697</v>
      </c>
      <c r="F657" s="864" t="s">
        <v>2698</v>
      </c>
      <c r="G657" s="836" t="s">
        <v>2826</v>
      </c>
      <c r="H657" s="836" t="s">
        <v>3166</v>
      </c>
      <c r="I657" s="850">
        <v>42.349998474121094</v>
      </c>
      <c r="J657" s="850">
        <v>180</v>
      </c>
      <c r="K657" s="851">
        <v>7623</v>
      </c>
    </row>
    <row r="658" spans="1:11" ht="14.45" customHeight="1" x14ac:dyDescent="0.2">
      <c r="A658" s="832" t="s">
        <v>572</v>
      </c>
      <c r="B658" s="833" t="s">
        <v>573</v>
      </c>
      <c r="C658" s="836" t="s">
        <v>597</v>
      </c>
      <c r="D658" s="864" t="s">
        <v>598</v>
      </c>
      <c r="E658" s="836" t="s">
        <v>2697</v>
      </c>
      <c r="F658" s="864" t="s">
        <v>2698</v>
      </c>
      <c r="G658" s="836" t="s">
        <v>3167</v>
      </c>
      <c r="H658" s="836" t="s">
        <v>3168</v>
      </c>
      <c r="I658" s="850">
        <v>42.349998474121094</v>
      </c>
      <c r="J658" s="850">
        <v>60</v>
      </c>
      <c r="K658" s="851">
        <v>2541</v>
      </c>
    </row>
    <row r="659" spans="1:11" ht="14.45" customHeight="1" x14ac:dyDescent="0.2">
      <c r="A659" s="832" t="s">
        <v>572</v>
      </c>
      <c r="B659" s="833" t="s">
        <v>573</v>
      </c>
      <c r="C659" s="836" t="s">
        <v>597</v>
      </c>
      <c r="D659" s="864" t="s">
        <v>598</v>
      </c>
      <c r="E659" s="836" t="s">
        <v>2697</v>
      </c>
      <c r="F659" s="864" t="s">
        <v>2698</v>
      </c>
      <c r="G659" s="836" t="s">
        <v>3169</v>
      </c>
      <c r="H659" s="836" t="s">
        <v>3170</v>
      </c>
      <c r="I659" s="850">
        <v>42.349998474121094</v>
      </c>
      <c r="J659" s="850">
        <v>180</v>
      </c>
      <c r="K659" s="851">
        <v>7623.1800994873047</v>
      </c>
    </row>
    <row r="660" spans="1:11" ht="14.45" customHeight="1" x14ac:dyDescent="0.2">
      <c r="A660" s="832" t="s">
        <v>572</v>
      </c>
      <c r="B660" s="833" t="s">
        <v>573</v>
      </c>
      <c r="C660" s="836" t="s">
        <v>597</v>
      </c>
      <c r="D660" s="864" t="s">
        <v>598</v>
      </c>
      <c r="E660" s="836" t="s">
        <v>2697</v>
      </c>
      <c r="F660" s="864" t="s">
        <v>2698</v>
      </c>
      <c r="G660" s="836" t="s">
        <v>2834</v>
      </c>
      <c r="H660" s="836" t="s">
        <v>2835</v>
      </c>
      <c r="I660" s="850">
        <v>42.349998474121094</v>
      </c>
      <c r="J660" s="850">
        <v>120</v>
      </c>
      <c r="K660" s="851">
        <v>5082</v>
      </c>
    </row>
    <row r="661" spans="1:11" ht="14.45" customHeight="1" x14ac:dyDescent="0.2">
      <c r="A661" s="832" t="s">
        <v>572</v>
      </c>
      <c r="B661" s="833" t="s">
        <v>573</v>
      </c>
      <c r="C661" s="836" t="s">
        <v>597</v>
      </c>
      <c r="D661" s="864" t="s">
        <v>598</v>
      </c>
      <c r="E661" s="836" t="s">
        <v>2697</v>
      </c>
      <c r="F661" s="864" t="s">
        <v>2698</v>
      </c>
      <c r="G661" s="836" t="s">
        <v>3167</v>
      </c>
      <c r="H661" s="836" t="s">
        <v>3171</v>
      </c>
      <c r="I661" s="850">
        <v>42.349998474121094</v>
      </c>
      <c r="J661" s="850">
        <v>120</v>
      </c>
      <c r="K661" s="851">
        <v>5082</v>
      </c>
    </row>
    <row r="662" spans="1:11" ht="14.45" customHeight="1" x14ac:dyDescent="0.2">
      <c r="A662" s="832" t="s">
        <v>572</v>
      </c>
      <c r="B662" s="833" t="s">
        <v>573</v>
      </c>
      <c r="C662" s="836" t="s">
        <v>597</v>
      </c>
      <c r="D662" s="864" t="s">
        <v>598</v>
      </c>
      <c r="E662" s="836" t="s">
        <v>2697</v>
      </c>
      <c r="F662" s="864" t="s">
        <v>2698</v>
      </c>
      <c r="G662" s="836" t="s">
        <v>3169</v>
      </c>
      <c r="H662" s="836" t="s">
        <v>3172</v>
      </c>
      <c r="I662" s="850">
        <v>42.349998474121094</v>
      </c>
      <c r="J662" s="850">
        <v>180</v>
      </c>
      <c r="K662" s="851">
        <v>7623</v>
      </c>
    </row>
    <row r="663" spans="1:11" ht="14.45" customHeight="1" x14ac:dyDescent="0.2">
      <c r="A663" s="832" t="s">
        <v>572</v>
      </c>
      <c r="B663" s="833" t="s">
        <v>573</v>
      </c>
      <c r="C663" s="836" t="s">
        <v>597</v>
      </c>
      <c r="D663" s="864" t="s">
        <v>598</v>
      </c>
      <c r="E663" s="836" t="s">
        <v>2697</v>
      </c>
      <c r="F663" s="864" t="s">
        <v>2698</v>
      </c>
      <c r="G663" s="836" t="s">
        <v>2834</v>
      </c>
      <c r="H663" s="836" t="s">
        <v>3173</v>
      </c>
      <c r="I663" s="850">
        <v>42.349998474121094</v>
      </c>
      <c r="J663" s="850">
        <v>180</v>
      </c>
      <c r="K663" s="851">
        <v>7623</v>
      </c>
    </row>
    <row r="664" spans="1:11" ht="14.45" customHeight="1" x14ac:dyDescent="0.2">
      <c r="A664" s="832" t="s">
        <v>572</v>
      </c>
      <c r="B664" s="833" t="s">
        <v>573</v>
      </c>
      <c r="C664" s="836" t="s">
        <v>597</v>
      </c>
      <c r="D664" s="864" t="s">
        <v>598</v>
      </c>
      <c r="E664" s="836" t="s">
        <v>2697</v>
      </c>
      <c r="F664" s="864" t="s">
        <v>2698</v>
      </c>
      <c r="G664" s="836" t="s">
        <v>3174</v>
      </c>
      <c r="H664" s="836" t="s">
        <v>3175</v>
      </c>
      <c r="I664" s="850">
        <v>42.349998474121094</v>
      </c>
      <c r="J664" s="850">
        <v>60</v>
      </c>
      <c r="K664" s="851">
        <v>2541</v>
      </c>
    </row>
    <row r="665" spans="1:11" ht="14.45" customHeight="1" x14ac:dyDescent="0.2">
      <c r="A665" s="832" t="s">
        <v>572</v>
      </c>
      <c r="B665" s="833" t="s">
        <v>573</v>
      </c>
      <c r="C665" s="836" t="s">
        <v>597</v>
      </c>
      <c r="D665" s="864" t="s">
        <v>598</v>
      </c>
      <c r="E665" s="836" t="s">
        <v>2697</v>
      </c>
      <c r="F665" s="864" t="s">
        <v>2698</v>
      </c>
      <c r="G665" s="836" t="s">
        <v>2838</v>
      </c>
      <c r="H665" s="836" t="s">
        <v>2839</v>
      </c>
      <c r="I665" s="850">
        <v>42.349998474121094</v>
      </c>
      <c r="J665" s="850">
        <v>120</v>
      </c>
      <c r="K665" s="851">
        <v>5082</v>
      </c>
    </row>
    <row r="666" spans="1:11" ht="14.45" customHeight="1" x14ac:dyDescent="0.2">
      <c r="A666" s="832" t="s">
        <v>572</v>
      </c>
      <c r="B666" s="833" t="s">
        <v>573</v>
      </c>
      <c r="C666" s="836" t="s">
        <v>597</v>
      </c>
      <c r="D666" s="864" t="s">
        <v>598</v>
      </c>
      <c r="E666" s="836" t="s">
        <v>2697</v>
      </c>
      <c r="F666" s="864" t="s">
        <v>2698</v>
      </c>
      <c r="G666" s="836" t="s">
        <v>2838</v>
      </c>
      <c r="H666" s="836" t="s">
        <v>3176</v>
      </c>
      <c r="I666" s="850">
        <v>42.349998474121094</v>
      </c>
      <c r="J666" s="850">
        <v>60</v>
      </c>
      <c r="K666" s="851">
        <v>2541</v>
      </c>
    </row>
    <row r="667" spans="1:11" ht="14.45" customHeight="1" x14ac:dyDescent="0.2">
      <c r="A667" s="832" t="s">
        <v>572</v>
      </c>
      <c r="B667" s="833" t="s">
        <v>573</v>
      </c>
      <c r="C667" s="836" t="s">
        <v>597</v>
      </c>
      <c r="D667" s="864" t="s">
        <v>598</v>
      </c>
      <c r="E667" s="836" t="s">
        <v>2697</v>
      </c>
      <c r="F667" s="864" t="s">
        <v>2698</v>
      </c>
      <c r="G667" s="836" t="s">
        <v>3114</v>
      </c>
      <c r="H667" s="836" t="s">
        <v>3116</v>
      </c>
      <c r="I667" s="850">
        <v>1.1850000023841858</v>
      </c>
      <c r="J667" s="850">
        <v>1600</v>
      </c>
      <c r="K667" s="851">
        <v>1898.5399780273438</v>
      </c>
    </row>
    <row r="668" spans="1:11" ht="14.45" customHeight="1" x14ac:dyDescent="0.2">
      <c r="A668" s="832" t="s">
        <v>572</v>
      </c>
      <c r="B668" s="833" t="s">
        <v>573</v>
      </c>
      <c r="C668" s="836" t="s">
        <v>597</v>
      </c>
      <c r="D668" s="864" t="s">
        <v>598</v>
      </c>
      <c r="E668" s="836" t="s">
        <v>2697</v>
      </c>
      <c r="F668" s="864" t="s">
        <v>2698</v>
      </c>
      <c r="G668" s="836" t="s">
        <v>3177</v>
      </c>
      <c r="H668" s="836" t="s">
        <v>3178</v>
      </c>
      <c r="I668" s="850">
        <v>480.52999877929688</v>
      </c>
      <c r="J668" s="850">
        <v>5</v>
      </c>
      <c r="K668" s="851">
        <v>2402.6299743652344</v>
      </c>
    </row>
    <row r="669" spans="1:11" ht="14.45" customHeight="1" x14ac:dyDescent="0.2">
      <c r="A669" s="832" t="s">
        <v>572</v>
      </c>
      <c r="B669" s="833" t="s">
        <v>573</v>
      </c>
      <c r="C669" s="836" t="s">
        <v>597</v>
      </c>
      <c r="D669" s="864" t="s">
        <v>598</v>
      </c>
      <c r="E669" s="836" t="s">
        <v>2697</v>
      </c>
      <c r="F669" s="864" t="s">
        <v>2698</v>
      </c>
      <c r="G669" s="836" t="s">
        <v>3179</v>
      </c>
      <c r="H669" s="836" t="s">
        <v>3180</v>
      </c>
      <c r="I669" s="850">
        <v>474.69000244140625</v>
      </c>
      <c r="J669" s="850">
        <v>1</v>
      </c>
      <c r="K669" s="851">
        <v>474.69000244140625</v>
      </c>
    </row>
    <row r="670" spans="1:11" ht="14.45" customHeight="1" x14ac:dyDescent="0.2">
      <c r="A670" s="832" t="s">
        <v>572</v>
      </c>
      <c r="B670" s="833" t="s">
        <v>573</v>
      </c>
      <c r="C670" s="836" t="s">
        <v>597</v>
      </c>
      <c r="D670" s="864" t="s">
        <v>598</v>
      </c>
      <c r="E670" s="836" t="s">
        <v>2697</v>
      </c>
      <c r="F670" s="864" t="s">
        <v>2698</v>
      </c>
      <c r="G670" s="836" t="s">
        <v>3181</v>
      </c>
      <c r="H670" s="836" t="s">
        <v>3182</v>
      </c>
      <c r="I670" s="850">
        <v>474.69000244140625</v>
      </c>
      <c r="J670" s="850">
        <v>8</v>
      </c>
      <c r="K670" s="851">
        <v>3797.47998046875</v>
      </c>
    </row>
    <row r="671" spans="1:11" ht="14.45" customHeight="1" x14ac:dyDescent="0.2">
      <c r="A671" s="832" t="s">
        <v>572</v>
      </c>
      <c r="B671" s="833" t="s">
        <v>573</v>
      </c>
      <c r="C671" s="836" t="s">
        <v>597</v>
      </c>
      <c r="D671" s="864" t="s">
        <v>598</v>
      </c>
      <c r="E671" s="836" t="s">
        <v>2697</v>
      </c>
      <c r="F671" s="864" t="s">
        <v>2698</v>
      </c>
      <c r="G671" s="836" t="s">
        <v>2909</v>
      </c>
      <c r="H671" s="836" t="s">
        <v>3183</v>
      </c>
      <c r="I671" s="850">
        <v>294.0050048828125</v>
      </c>
      <c r="J671" s="850">
        <v>3</v>
      </c>
      <c r="K671" s="851">
        <v>882.010009765625</v>
      </c>
    </row>
    <row r="672" spans="1:11" ht="14.45" customHeight="1" x14ac:dyDescent="0.2">
      <c r="A672" s="832" t="s">
        <v>572</v>
      </c>
      <c r="B672" s="833" t="s">
        <v>573</v>
      </c>
      <c r="C672" s="836" t="s">
        <v>600</v>
      </c>
      <c r="D672" s="864" t="s">
        <v>601</v>
      </c>
      <c r="E672" s="836" t="s">
        <v>2362</v>
      </c>
      <c r="F672" s="864" t="s">
        <v>2363</v>
      </c>
      <c r="G672" s="836" t="s">
        <v>3184</v>
      </c>
      <c r="H672" s="836" t="s">
        <v>3185</v>
      </c>
      <c r="I672" s="850">
        <v>15.529999732971191</v>
      </c>
      <c r="J672" s="850">
        <v>20</v>
      </c>
      <c r="K672" s="851">
        <v>310.60000610351563</v>
      </c>
    </row>
    <row r="673" spans="1:11" ht="14.45" customHeight="1" x14ac:dyDescent="0.2">
      <c r="A673" s="832" t="s">
        <v>572</v>
      </c>
      <c r="B673" s="833" t="s">
        <v>573</v>
      </c>
      <c r="C673" s="836" t="s">
        <v>600</v>
      </c>
      <c r="D673" s="864" t="s">
        <v>601</v>
      </c>
      <c r="E673" s="836" t="s">
        <v>2362</v>
      </c>
      <c r="F673" s="864" t="s">
        <v>2363</v>
      </c>
      <c r="G673" s="836" t="s">
        <v>3186</v>
      </c>
      <c r="H673" s="836" t="s">
        <v>3187</v>
      </c>
      <c r="I673" s="850">
        <v>1.2899999618530273</v>
      </c>
      <c r="J673" s="850">
        <v>2400</v>
      </c>
      <c r="K673" s="851">
        <v>3096</v>
      </c>
    </row>
    <row r="674" spans="1:11" ht="14.45" customHeight="1" x14ac:dyDescent="0.2">
      <c r="A674" s="832" t="s">
        <v>572</v>
      </c>
      <c r="B674" s="833" t="s">
        <v>573</v>
      </c>
      <c r="C674" s="836" t="s">
        <v>600</v>
      </c>
      <c r="D674" s="864" t="s">
        <v>601</v>
      </c>
      <c r="E674" s="836" t="s">
        <v>2362</v>
      </c>
      <c r="F674" s="864" t="s">
        <v>2363</v>
      </c>
      <c r="G674" s="836" t="s">
        <v>3186</v>
      </c>
      <c r="H674" s="836" t="s">
        <v>3188</v>
      </c>
      <c r="I674" s="850">
        <v>1.2899999618530273</v>
      </c>
      <c r="J674" s="850">
        <v>2400</v>
      </c>
      <c r="K674" s="851">
        <v>3096</v>
      </c>
    </row>
    <row r="675" spans="1:11" ht="14.45" customHeight="1" x14ac:dyDescent="0.2">
      <c r="A675" s="832" t="s">
        <v>572</v>
      </c>
      <c r="B675" s="833" t="s">
        <v>573</v>
      </c>
      <c r="C675" s="836" t="s">
        <v>600</v>
      </c>
      <c r="D675" s="864" t="s">
        <v>601</v>
      </c>
      <c r="E675" s="836" t="s">
        <v>2362</v>
      </c>
      <c r="F675" s="864" t="s">
        <v>2363</v>
      </c>
      <c r="G675" s="836" t="s">
        <v>2369</v>
      </c>
      <c r="H675" s="836" t="s">
        <v>2601</v>
      </c>
      <c r="I675" s="850">
        <v>0.25</v>
      </c>
      <c r="J675" s="850">
        <v>2500</v>
      </c>
      <c r="K675" s="851">
        <v>630</v>
      </c>
    </row>
    <row r="676" spans="1:11" ht="14.45" customHeight="1" x14ac:dyDescent="0.2">
      <c r="A676" s="832" t="s">
        <v>572</v>
      </c>
      <c r="B676" s="833" t="s">
        <v>573</v>
      </c>
      <c r="C676" s="836" t="s">
        <v>600</v>
      </c>
      <c r="D676" s="864" t="s">
        <v>601</v>
      </c>
      <c r="E676" s="836" t="s">
        <v>2362</v>
      </c>
      <c r="F676" s="864" t="s">
        <v>2363</v>
      </c>
      <c r="G676" s="836" t="s">
        <v>3189</v>
      </c>
      <c r="H676" s="836" t="s">
        <v>3190</v>
      </c>
      <c r="I676" s="850">
        <v>52.599998474121094</v>
      </c>
      <c r="J676" s="850">
        <v>20</v>
      </c>
      <c r="K676" s="851">
        <v>1052.02001953125</v>
      </c>
    </row>
    <row r="677" spans="1:11" ht="14.45" customHeight="1" x14ac:dyDescent="0.2">
      <c r="A677" s="832" t="s">
        <v>572</v>
      </c>
      <c r="B677" s="833" t="s">
        <v>573</v>
      </c>
      <c r="C677" s="836" t="s">
        <v>600</v>
      </c>
      <c r="D677" s="864" t="s">
        <v>601</v>
      </c>
      <c r="E677" s="836" t="s">
        <v>2362</v>
      </c>
      <c r="F677" s="864" t="s">
        <v>2363</v>
      </c>
      <c r="G677" s="836" t="s">
        <v>2917</v>
      </c>
      <c r="H677" s="836" t="s">
        <v>2929</v>
      </c>
      <c r="I677" s="850">
        <v>123.27999877929688</v>
      </c>
      <c r="J677" s="850">
        <v>30</v>
      </c>
      <c r="K677" s="851">
        <v>3698.39990234375</v>
      </c>
    </row>
    <row r="678" spans="1:11" ht="14.45" customHeight="1" x14ac:dyDescent="0.2">
      <c r="A678" s="832" t="s">
        <v>572</v>
      </c>
      <c r="B678" s="833" t="s">
        <v>573</v>
      </c>
      <c r="C678" s="836" t="s">
        <v>600</v>
      </c>
      <c r="D678" s="864" t="s">
        <v>601</v>
      </c>
      <c r="E678" s="836" t="s">
        <v>2362</v>
      </c>
      <c r="F678" s="864" t="s">
        <v>2363</v>
      </c>
      <c r="G678" s="836" t="s">
        <v>2607</v>
      </c>
      <c r="H678" s="836" t="s">
        <v>2608</v>
      </c>
      <c r="I678" s="850">
        <v>2.869999885559082</v>
      </c>
      <c r="J678" s="850">
        <v>50</v>
      </c>
      <c r="K678" s="851">
        <v>143.5</v>
      </c>
    </row>
    <row r="679" spans="1:11" ht="14.45" customHeight="1" x14ac:dyDescent="0.2">
      <c r="A679" s="832" t="s">
        <v>572</v>
      </c>
      <c r="B679" s="833" t="s">
        <v>573</v>
      </c>
      <c r="C679" s="836" t="s">
        <v>600</v>
      </c>
      <c r="D679" s="864" t="s">
        <v>601</v>
      </c>
      <c r="E679" s="836" t="s">
        <v>2362</v>
      </c>
      <c r="F679" s="864" t="s">
        <v>2363</v>
      </c>
      <c r="G679" s="836" t="s">
        <v>2926</v>
      </c>
      <c r="H679" s="836" t="s">
        <v>2931</v>
      </c>
      <c r="I679" s="850">
        <v>5.2699999809265137</v>
      </c>
      <c r="J679" s="850">
        <v>30</v>
      </c>
      <c r="K679" s="851">
        <v>158.10000610351563</v>
      </c>
    </row>
    <row r="680" spans="1:11" ht="14.45" customHeight="1" x14ac:dyDescent="0.2">
      <c r="A680" s="832" t="s">
        <v>572</v>
      </c>
      <c r="B680" s="833" t="s">
        <v>573</v>
      </c>
      <c r="C680" s="836" t="s">
        <v>600</v>
      </c>
      <c r="D680" s="864" t="s">
        <v>601</v>
      </c>
      <c r="E680" s="836" t="s">
        <v>2362</v>
      </c>
      <c r="F680" s="864" t="s">
        <v>2363</v>
      </c>
      <c r="G680" s="836" t="s">
        <v>2375</v>
      </c>
      <c r="H680" s="836" t="s">
        <v>2385</v>
      </c>
      <c r="I680" s="850">
        <v>139.16999816894531</v>
      </c>
      <c r="J680" s="850">
        <v>6</v>
      </c>
      <c r="K680" s="851">
        <v>835.02001953125</v>
      </c>
    </row>
    <row r="681" spans="1:11" ht="14.45" customHeight="1" x14ac:dyDescent="0.2">
      <c r="A681" s="832" t="s">
        <v>572</v>
      </c>
      <c r="B681" s="833" t="s">
        <v>573</v>
      </c>
      <c r="C681" s="836" t="s">
        <v>600</v>
      </c>
      <c r="D681" s="864" t="s">
        <v>601</v>
      </c>
      <c r="E681" s="836" t="s">
        <v>2362</v>
      </c>
      <c r="F681" s="864" t="s">
        <v>2363</v>
      </c>
      <c r="G681" s="836" t="s">
        <v>2386</v>
      </c>
      <c r="H681" s="836" t="s">
        <v>2387</v>
      </c>
      <c r="I681" s="850">
        <v>37.279998779296875</v>
      </c>
      <c r="J681" s="850">
        <v>20</v>
      </c>
      <c r="K681" s="851">
        <v>745.5999755859375</v>
      </c>
    </row>
    <row r="682" spans="1:11" ht="14.45" customHeight="1" x14ac:dyDescent="0.2">
      <c r="A682" s="832" t="s">
        <v>572</v>
      </c>
      <c r="B682" s="833" t="s">
        <v>573</v>
      </c>
      <c r="C682" s="836" t="s">
        <v>600</v>
      </c>
      <c r="D682" s="864" t="s">
        <v>601</v>
      </c>
      <c r="E682" s="836" t="s">
        <v>2362</v>
      </c>
      <c r="F682" s="864" t="s">
        <v>2363</v>
      </c>
      <c r="G682" s="836" t="s">
        <v>2613</v>
      </c>
      <c r="H682" s="836" t="s">
        <v>2936</v>
      </c>
      <c r="I682" s="850">
        <v>13.020000457763672</v>
      </c>
      <c r="J682" s="850">
        <v>2</v>
      </c>
      <c r="K682" s="851">
        <v>26.040000915527344</v>
      </c>
    </row>
    <row r="683" spans="1:11" ht="14.45" customHeight="1" x14ac:dyDescent="0.2">
      <c r="A683" s="832" t="s">
        <v>572</v>
      </c>
      <c r="B683" s="833" t="s">
        <v>573</v>
      </c>
      <c r="C683" s="836" t="s">
        <v>600</v>
      </c>
      <c r="D683" s="864" t="s">
        <v>601</v>
      </c>
      <c r="E683" s="836" t="s">
        <v>2362</v>
      </c>
      <c r="F683" s="864" t="s">
        <v>2363</v>
      </c>
      <c r="G683" s="836" t="s">
        <v>2392</v>
      </c>
      <c r="H683" s="836" t="s">
        <v>2393</v>
      </c>
      <c r="I683" s="850">
        <v>0.85000002384185791</v>
      </c>
      <c r="J683" s="850">
        <v>300</v>
      </c>
      <c r="K683" s="851">
        <v>255</v>
      </c>
    </row>
    <row r="684" spans="1:11" ht="14.45" customHeight="1" x14ac:dyDescent="0.2">
      <c r="A684" s="832" t="s">
        <v>572</v>
      </c>
      <c r="B684" s="833" t="s">
        <v>573</v>
      </c>
      <c r="C684" s="836" t="s">
        <v>600</v>
      </c>
      <c r="D684" s="864" t="s">
        <v>601</v>
      </c>
      <c r="E684" s="836" t="s">
        <v>2362</v>
      </c>
      <c r="F684" s="864" t="s">
        <v>2363</v>
      </c>
      <c r="G684" s="836" t="s">
        <v>2396</v>
      </c>
      <c r="H684" s="836" t="s">
        <v>2397</v>
      </c>
      <c r="I684" s="850">
        <v>18.959999084472656</v>
      </c>
      <c r="J684" s="850">
        <v>36</v>
      </c>
      <c r="K684" s="851">
        <v>682.59001159667969</v>
      </c>
    </row>
    <row r="685" spans="1:11" ht="14.45" customHeight="1" x14ac:dyDescent="0.2">
      <c r="A685" s="832" t="s">
        <v>572</v>
      </c>
      <c r="B685" s="833" t="s">
        <v>573</v>
      </c>
      <c r="C685" s="836" t="s">
        <v>600</v>
      </c>
      <c r="D685" s="864" t="s">
        <v>601</v>
      </c>
      <c r="E685" s="836" t="s">
        <v>2362</v>
      </c>
      <c r="F685" s="864" t="s">
        <v>2363</v>
      </c>
      <c r="G685" s="836" t="s">
        <v>2411</v>
      </c>
      <c r="H685" s="836" t="s">
        <v>2945</v>
      </c>
      <c r="I685" s="850">
        <v>72.220001220703125</v>
      </c>
      <c r="J685" s="850">
        <v>2</v>
      </c>
      <c r="K685" s="851">
        <v>144.44000244140625</v>
      </c>
    </row>
    <row r="686" spans="1:11" ht="14.45" customHeight="1" x14ac:dyDescent="0.2">
      <c r="A686" s="832" t="s">
        <v>572</v>
      </c>
      <c r="B686" s="833" t="s">
        <v>573</v>
      </c>
      <c r="C686" s="836" t="s">
        <v>600</v>
      </c>
      <c r="D686" s="864" t="s">
        <v>601</v>
      </c>
      <c r="E686" s="836" t="s">
        <v>2362</v>
      </c>
      <c r="F686" s="864" t="s">
        <v>2363</v>
      </c>
      <c r="G686" s="836" t="s">
        <v>2413</v>
      </c>
      <c r="H686" s="836" t="s">
        <v>2946</v>
      </c>
      <c r="I686" s="850">
        <v>105.44999694824219</v>
      </c>
      <c r="J686" s="850">
        <v>3</v>
      </c>
      <c r="K686" s="851">
        <v>316.35000610351563</v>
      </c>
    </row>
    <row r="687" spans="1:11" ht="14.45" customHeight="1" x14ac:dyDescent="0.2">
      <c r="A687" s="832" t="s">
        <v>572</v>
      </c>
      <c r="B687" s="833" t="s">
        <v>573</v>
      </c>
      <c r="C687" s="836" t="s">
        <v>600</v>
      </c>
      <c r="D687" s="864" t="s">
        <v>601</v>
      </c>
      <c r="E687" s="836" t="s">
        <v>2362</v>
      </c>
      <c r="F687" s="864" t="s">
        <v>2363</v>
      </c>
      <c r="G687" s="836" t="s">
        <v>2413</v>
      </c>
      <c r="H687" s="836" t="s">
        <v>2414</v>
      </c>
      <c r="I687" s="850">
        <v>105.44999694824219</v>
      </c>
      <c r="J687" s="850">
        <v>1</v>
      </c>
      <c r="K687" s="851">
        <v>105.44999694824219</v>
      </c>
    </row>
    <row r="688" spans="1:11" ht="14.45" customHeight="1" x14ac:dyDescent="0.2">
      <c r="A688" s="832" t="s">
        <v>572</v>
      </c>
      <c r="B688" s="833" t="s">
        <v>573</v>
      </c>
      <c r="C688" s="836" t="s">
        <v>600</v>
      </c>
      <c r="D688" s="864" t="s">
        <v>601</v>
      </c>
      <c r="E688" s="836" t="s">
        <v>2362</v>
      </c>
      <c r="F688" s="864" t="s">
        <v>2363</v>
      </c>
      <c r="G688" s="836" t="s">
        <v>2951</v>
      </c>
      <c r="H688" s="836" t="s">
        <v>2952</v>
      </c>
      <c r="I688" s="850">
        <v>29.100000381469727</v>
      </c>
      <c r="J688" s="850">
        <v>24</v>
      </c>
      <c r="K688" s="851">
        <v>698.280029296875</v>
      </c>
    </row>
    <row r="689" spans="1:11" ht="14.45" customHeight="1" x14ac:dyDescent="0.2">
      <c r="A689" s="832" t="s">
        <v>572</v>
      </c>
      <c r="B689" s="833" t="s">
        <v>573</v>
      </c>
      <c r="C689" s="836" t="s">
        <v>600</v>
      </c>
      <c r="D689" s="864" t="s">
        <v>601</v>
      </c>
      <c r="E689" s="836" t="s">
        <v>2362</v>
      </c>
      <c r="F689" s="864" t="s">
        <v>2363</v>
      </c>
      <c r="G689" s="836" t="s">
        <v>2949</v>
      </c>
      <c r="H689" s="836" t="s">
        <v>3191</v>
      </c>
      <c r="I689" s="850">
        <v>10.869999885559082</v>
      </c>
      <c r="J689" s="850">
        <v>300</v>
      </c>
      <c r="K689" s="851">
        <v>3260.25</v>
      </c>
    </row>
    <row r="690" spans="1:11" ht="14.45" customHeight="1" x14ac:dyDescent="0.2">
      <c r="A690" s="832" t="s">
        <v>572</v>
      </c>
      <c r="B690" s="833" t="s">
        <v>573</v>
      </c>
      <c r="C690" s="836" t="s">
        <v>600</v>
      </c>
      <c r="D690" s="864" t="s">
        <v>601</v>
      </c>
      <c r="E690" s="836" t="s">
        <v>2362</v>
      </c>
      <c r="F690" s="864" t="s">
        <v>2363</v>
      </c>
      <c r="G690" s="836" t="s">
        <v>2951</v>
      </c>
      <c r="H690" s="836" t="s">
        <v>2953</v>
      </c>
      <c r="I690" s="850">
        <v>29.100000381469727</v>
      </c>
      <c r="J690" s="850">
        <v>24</v>
      </c>
      <c r="K690" s="851">
        <v>698.280029296875</v>
      </c>
    </row>
    <row r="691" spans="1:11" ht="14.45" customHeight="1" x14ac:dyDescent="0.2">
      <c r="A691" s="832" t="s">
        <v>572</v>
      </c>
      <c r="B691" s="833" t="s">
        <v>573</v>
      </c>
      <c r="C691" s="836" t="s">
        <v>600</v>
      </c>
      <c r="D691" s="864" t="s">
        <v>601</v>
      </c>
      <c r="E691" s="836" t="s">
        <v>2362</v>
      </c>
      <c r="F691" s="864" t="s">
        <v>2363</v>
      </c>
      <c r="G691" s="836" t="s">
        <v>2618</v>
      </c>
      <c r="H691" s="836" t="s">
        <v>2620</v>
      </c>
      <c r="I691" s="850">
        <v>0.67000001668930054</v>
      </c>
      <c r="J691" s="850">
        <v>1000</v>
      </c>
      <c r="K691" s="851">
        <v>670</v>
      </c>
    </row>
    <row r="692" spans="1:11" ht="14.45" customHeight="1" x14ac:dyDescent="0.2">
      <c r="A692" s="832" t="s">
        <v>572</v>
      </c>
      <c r="B692" s="833" t="s">
        <v>573</v>
      </c>
      <c r="C692" s="836" t="s">
        <v>600</v>
      </c>
      <c r="D692" s="864" t="s">
        <v>601</v>
      </c>
      <c r="E692" s="836" t="s">
        <v>2417</v>
      </c>
      <c r="F692" s="864" t="s">
        <v>2418</v>
      </c>
      <c r="G692" s="836" t="s">
        <v>3192</v>
      </c>
      <c r="H692" s="836" t="s">
        <v>3193</v>
      </c>
      <c r="I692" s="850">
        <v>2.9100000858306885</v>
      </c>
      <c r="J692" s="850">
        <v>100</v>
      </c>
      <c r="K692" s="851">
        <v>291</v>
      </c>
    </row>
    <row r="693" spans="1:11" ht="14.45" customHeight="1" x14ac:dyDescent="0.2">
      <c r="A693" s="832" t="s">
        <v>572</v>
      </c>
      <c r="B693" s="833" t="s">
        <v>573</v>
      </c>
      <c r="C693" s="836" t="s">
        <v>600</v>
      </c>
      <c r="D693" s="864" t="s">
        <v>601</v>
      </c>
      <c r="E693" s="836" t="s">
        <v>2417</v>
      </c>
      <c r="F693" s="864" t="s">
        <v>2418</v>
      </c>
      <c r="G693" s="836" t="s">
        <v>3194</v>
      </c>
      <c r="H693" s="836" t="s">
        <v>3195</v>
      </c>
      <c r="I693" s="850">
        <v>2.9000000953674316</v>
      </c>
      <c r="J693" s="850">
        <v>100</v>
      </c>
      <c r="K693" s="851">
        <v>290.39999389648438</v>
      </c>
    </row>
    <row r="694" spans="1:11" ht="14.45" customHeight="1" x14ac:dyDescent="0.2">
      <c r="A694" s="832" t="s">
        <v>572</v>
      </c>
      <c r="B694" s="833" t="s">
        <v>573</v>
      </c>
      <c r="C694" s="836" t="s">
        <v>600</v>
      </c>
      <c r="D694" s="864" t="s">
        <v>601</v>
      </c>
      <c r="E694" s="836" t="s">
        <v>2417</v>
      </c>
      <c r="F694" s="864" t="s">
        <v>2418</v>
      </c>
      <c r="G694" s="836" t="s">
        <v>2423</v>
      </c>
      <c r="H694" s="836" t="s">
        <v>2624</v>
      </c>
      <c r="I694" s="850">
        <v>2.9000000953674316</v>
      </c>
      <c r="J694" s="850">
        <v>200</v>
      </c>
      <c r="K694" s="851">
        <v>580</v>
      </c>
    </row>
    <row r="695" spans="1:11" ht="14.45" customHeight="1" x14ac:dyDescent="0.2">
      <c r="A695" s="832" t="s">
        <v>572</v>
      </c>
      <c r="B695" s="833" t="s">
        <v>573</v>
      </c>
      <c r="C695" s="836" t="s">
        <v>600</v>
      </c>
      <c r="D695" s="864" t="s">
        <v>601</v>
      </c>
      <c r="E695" s="836" t="s">
        <v>2417</v>
      </c>
      <c r="F695" s="864" t="s">
        <v>2418</v>
      </c>
      <c r="G695" s="836" t="s">
        <v>3196</v>
      </c>
      <c r="H695" s="836" t="s">
        <v>3197</v>
      </c>
      <c r="I695" s="850">
        <v>127.05000305175781</v>
      </c>
      <c r="J695" s="850">
        <v>10</v>
      </c>
      <c r="K695" s="851">
        <v>1270.47998046875</v>
      </c>
    </row>
    <row r="696" spans="1:11" ht="14.45" customHeight="1" x14ac:dyDescent="0.2">
      <c r="A696" s="832" t="s">
        <v>572</v>
      </c>
      <c r="B696" s="833" t="s">
        <v>573</v>
      </c>
      <c r="C696" s="836" t="s">
        <v>600</v>
      </c>
      <c r="D696" s="864" t="s">
        <v>601</v>
      </c>
      <c r="E696" s="836" t="s">
        <v>2417</v>
      </c>
      <c r="F696" s="864" t="s">
        <v>2418</v>
      </c>
      <c r="G696" s="836" t="s">
        <v>3198</v>
      </c>
      <c r="H696" s="836" t="s">
        <v>3199</v>
      </c>
      <c r="I696" s="850">
        <v>8.4700002670288086</v>
      </c>
      <c r="J696" s="850">
        <v>60</v>
      </c>
      <c r="K696" s="851">
        <v>508.20001220703125</v>
      </c>
    </row>
    <row r="697" spans="1:11" ht="14.45" customHeight="1" x14ac:dyDescent="0.2">
      <c r="A697" s="832" t="s">
        <v>572</v>
      </c>
      <c r="B697" s="833" t="s">
        <v>573</v>
      </c>
      <c r="C697" s="836" t="s">
        <v>600</v>
      </c>
      <c r="D697" s="864" t="s">
        <v>601</v>
      </c>
      <c r="E697" s="836" t="s">
        <v>2417</v>
      </c>
      <c r="F697" s="864" t="s">
        <v>2418</v>
      </c>
      <c r="G697" s="836" t="s">
        <v>3200</v>
      </c>
      <c r="H697" s="836" t="s">
        <v>3201</v>
      </c>
      <c r="I697" s="850">
        <v>8.4700002670288086</v>
      </c>
      <c r="J697" s="850">
        <v>30</v>
      </c>
      <c r="K697" s="851">
        <v>254.10000610351563</v>
      </c>
    </row>
    <row r="698" spans="1:11" ht="14.45" customHeight="1" x14ac:dyDescent="0.2">
      <c r="A698" s="832" t="s">
        <v>572</v>
      </c>
      <c r="B698" s="833" t="s">
        <v>573</v>
      </c>
      <c r="C698" s="836" t="s">
        <v>600</v>
      </c>
      <c r="D698" s="864" t="s">
        <v>601</v>
      </c>
      <c r="E698" s="836" t="s">
        <v>2417</v>
      </c>
      <c r="F698" s="864" t="s">
        <v>2418</v>
      </c>
      <c r="G698" s="836" t="s">
        <v>3202</v>
      </c>
      <c r="H698" s="836" t="s">
        <v>3203</v>
      </c>
      <c r="I698" s="850">
        <v>8.4700002670288086</v>
      </c>
      <c r="J698" s="850">
        <v>20</v>
      </c>
      <c r="K698" s="851">
        <v>169.39999389648438</v>
      </c>
    </row>
    <row r="699" spans="1:11" ht="14.45" customHeight="1" x14ac:dyDescent="0.2">
      <c r="A699" s="832" t="s">
        <v>572</v>
      </c>
      <c r="B699" s="833" t="s">
        <v>573</v>
      </c>
      <c r="C699" s="836" t="s">
        <v>600</v>
      </c>
      <c r="D699" s="864" t="s">
        <v>601</v>
      </c>
      <c r="E699" s="836" t="s">
        <v>2417</v>
      </c>
      <c r="F699" s="864" t="s">
        <v>2418</v>
      </c>
      <c r="G699" s="836" t="s">
        <v>3204</v>
      </c>
      <c r="H699" s="836" t="s">
        <v>3205</v>
      </c>
      <c r="I699" s="850">
        <v>17.299999237060547</v>
      </c>
      <c r="J699" s="850">
        <v>100</v>
      </c>
      <c r="K699" s="851">
        <v>1730</v>
      </c>
    </row>
    <row r="700" spans="1:11" ht="14.45" customHeight="1" x14ac:dyDescent="0.2">
      <c r="A700" s="832" t="s">
        <v>572</v>
      </c>
      <c r="B700" s="833" t="s">
        <v>573</v>
      </c>
      <c r="C700" s="836" t="s">
        <v>600</v>
      </c>
      <c r="D700" s="864" t="s">
        <v>601</v>
      </c>
      <c r="E700" s="836" t="s">
        <v>2417</v>
      </c>
      <c r="F700" s="864" t="s">
        <v>2418</v>
      </c>
      <c r="G700" s="836" t="s">
        <v>3206</v>
      </c>
      <c r="H700" s="836" t="s">
        <v>3207</v>
      </c>
      <c r="I700" s="850">
        <v>17.299999237060547</v>
      </c>
      <c r="J700" s="850">
        <v>100</v>
      </c>
      <c r="K700" s="851">
        <v>1730.300048828125</v>
      </c>
    </row>
    <row r="701" spans="1:11" ht="14.45" customHeight="1" x14ac:dyDescent="0.2">
      <c r="A701" s="832" t="s">
        <v>572</v>
      </c>
      <c r="B701" s="833" t="s">
        <v>573</v>
      </c>
      <c r="C701" s="836" t="s">
        <v>600</v>
      </c>
      <c r="D701" s="864" t="s">
        <v>601</v>
      </c>
      <c r="E701" s="836" t="s">
        <v>2417</v>
      </c>
      <c r="F701" s="864" t="s">
        <v>2418</v>
      </c>
      <c r="G701" s="836" t="s">
        <v>3204</v>
      </c>
      <c r="H701" s="836" t="s">
        <v>3208</v>
      </c>
      <c r="I701" s="850">
        <v>17.299999237060547</v>
      </c>
      <c r="J701" s="850">
        <v>200</v>
      </c>
      <c r="K701" s="851">
        <v>3460.60009765625</v>
      </c>
    </row>
    <row r="702" spans="1:11" ht="14.45" customHeight="1" x14ac:dyDescent="0.2">
      <c r="A702" s="832" t="s">
        <v>572</v>
      </c>
      <c r="B702" s="833" t="s">
        <v>573</v>
      </c>
      <c r="C702" s="836" t="s">
        <v>600</v>
      </c>
      <c r="D702" s="864" t="s">
        <v>601</v>
      </c>
      <c r="E702" s="836" t="s">
        <v>2417</v>
      </c>
      <c r="F702" s="864" t="s">
        <v>2418</v>
      </c>
      <c r="G702" s="836" t="s">
        <v>3206</v>
      </c>
      <c r="H702" s="836" t="s">
        <v>3209</v>
      </c>
      <c r="I702" s="850">
        <v>17.299999237060547</v>
      </c>
      <c r="J702" s="850">
        <v>100</v>
      </c>
      <c r="K702" s="851">
        <v>1730.300048828125</v>
      </c>
    </row>
    <row r="703" spans="1:11" ht="14.45" customHeight="1" x14ac:dyDescent="0.2">
      <c r="A703" s="832" t="s">
        <v>572</v>
      </c>
      <c r="B703" s="833" t="s">
        <v>573</v>
      </c>
      <c r="C703" s="836" t="s">
        <v>600</v>
      </c>
      <c r="D703" s="864" t="s">
        <v>601</v>
      </c>
      <c r="E703" s="836" t="s">
        <v>2417</v>
      </c>
      <c r="F703" s="864" t="s">
        <v>2418</v>
      </c>
      <c r="G703" s="836" t="s">
        <v>3210</v>
      </c>
      <c r="H703" s="836" t="s">
        <v>3211</v>
      </c>
      <c r="I703" s="850">
        <v>3730.7900390625</v>
      </c>
      <c r="J703" s="850">
        <v>12</v>
      </c>
      <c r="K703" s="851">
        <v>44769.51953125</v>
      </c>
    </row>
    <row r="704" spans="1:11" ht="14.45" customHeight="1" x14ac:dyDescent="0.2">
      <c r="A704" s="832" t="s">
        <v>572</v>
      </c>
      <c r="B704" s="833" t="s">
        <v>573</v>
      </c>
      <c r="C704" s="836" t="s">
        <v>600</v>
      </c>
      <c r="D704" s="864" t="s">
        <v>601</v>
      </c>
      <c r="E704" s="836" t="s">
        <v>2417</v>
      </c>
      <c r="F704" s="864" t="s">
        <v>2418</v>
      </c>
      <c r="G704" s="836" t="s">
        <v>3212</v>
      </c>
      <c r="H704" s="836" t="s">
        <v>3213</v>
      </c>
      <c r="I704" s="850">
        <v>1802.9000244140625</v>
      </c>
      <c r="J704" s="850">
        <v>2</v>
      </c>
      <c r="K704" s="851">
        <v>3605.800048828125</v>
      </c>
    </row>
    <row r="705" spans="1:11" ht="14.45" customHeight="1" x14ac:dyDescent="0.2">
      <c r="A705" s="832" t="s">
        <v>572</v>
      </c>
      <c r="B705" s="833" t="s">
        <v>573</v>
      </c>
      <c r="C705" s="836" t="s">
        <v>600</v>
      </c>
      <c r="D705" s="864" t="s">
        <v>601</v>
      </c>
      <c r="E705" s="836" t="s">
        <v>2417</v>
      </c>
      <c r="F705" s="864" t="s">
        <v>2418</v>
      </c>
      <c r="G705" s="836" t="s">
        <v>2625</v>
      </c>
      <c r="H705" s="836" t="s">
        <v>2626</v>
      </c>
      <c r="I705" s="850">
        <v>3.4900000095367432</v>
      </c>
      <c r="J705" s="850">
        <v>100</v>
      </c>
      <c r="K705" s="851">
        <v>349</v>
      </c>
    </row>
    <row r="706" spans="1:11" ht="14.45" customHeight="1" x14ac:dyDescent="0.2">
      <c r="A706" s="832" t="s">
        <v>572</v>
      </c>
      <c r="B706" s="833" t="s">
        <v>573</v>
      </c>
      <c r="C706" s="836" t="s">
        <v>600</v>
      </c>
      <c r="D706" s="864" t="s">
        <v>601</v>
      </c>
      <c r="E706" s="836" t="s">
        <v>2417</v>
      </c>
      <c r="F706" s="864" t="s">
        <v>2418</v>
      </c>
      <c r="G706" s="836" t="s">
        <v>3130</v>
      </c>
      <c r="H706" s="836" t="s">
        <v>3214</v>
      </c>
      <c r="I706" s="850">
        <v>2190</v>
      </c>
      <c r="J706" s="850">
        <v>10</v>
      </c>
      <c r="K706" s="851">
        <v>21900</v>
      </c>
    </row>
    <row r="707" spans="1:11" ht="14.45" customHeight="1" x14ac:dyDescent="0.2">
      <c r="A707" s="832" t="s">
        <v>572</v>
      </c>
      <c r="B707" s="833" t="s">
        <v>573</v>
      </c>
      <c r="C707" s="836" t="s">
        <v>600</v>
      </c>
      <c r="D707" s="864" t="s">
        <v>601</v>
      </c>
      <c r="E707" s="836" t="s">
        <v>2417</v>
      </c>
      <c r="F707" s="864" t="s">
        <v>2418</v>
      </c>
      <c r="G707" s="836" t="s">
        <v>2971</v>
      </c>
      <c r="H707" s="836" t="s">
        <v>2973</v>
      </c>
      <c r="I707" s="850">
        <v>5.440000057220459</v>
      </c>
      <c r="J707" s="850">
        <v>40</v>
      </c>
      <c r="K707" s="851">
        <v>217.60000610351563</v>
      </c>
    </row>
    <row r="708" spans="1:11" ht="14.45" customHeight="1" x14ac:dyDescent="0.2">
      <c r="A708" s="832" t="s">
        <v>572</v>
      </c>
      <c r="B708" s="833" t="s">
        <v>573</v>
      </c>
      <c r="C708" s="836" t="s">
        <v>600</v>
      </c>
      <c r="D708" s="864" t="s">
        <v>601</v>
      </c>
      <c r="E708" s="836" t="s">
        <v>2417</v>
      </c>
      <c r="F708" s="864" t="s">
        <v>2418</v>
      </c>
      <c r="G708" s="836" t="s">
        <v>3130</v>
      </c>
      <c r="H708" s="836" t="s">
        <v>3131</v>
      </c>
      <c r="I708" s="850">
        <v>2190</v>
      </c>
      <c r="J708" s="850">
        <v>10</v>
      </c>
      <c r="K708" s="851">
        <v>21900</v>
      </c>
    </row>
    <row r="709" spans="1:11" ht="14.45" customHeight="1" x14ac:dyDescent="0.2">
      <c r="A709" s="832" t="s">
        <v>572</v>
      </c>
      <c r="B709" s="833" t="s">
        <v>573</v>
      </c>
      <c r="C709" s="836" t="s">
        <v>600</v>
      </c>
      <c r="D709" s="864" t="s">
        <v>601</v>
      </c>
      <c r="E709" s="836" t="s">
        <v>2417</v>
      </c>
      <c r="F709" s="864" t="s">
        <v>2418</v>
      </c>
      <c r="G709" s="836" t="s">
        <v>2987</v>
      </c>
      <c r="H709" s="836" t="s">
        <v>3215</v>
      </c>
      <c r="I709" s="850">
        <v>13.199999809265137</v>
      </c>
      <c r="J709" s="850">
        <v>20</v>
      </c>
      <c r="K709" s="851">
        <v>264</v>
      </c>
    </row>
    <row r="710" spans="1:11" ht="14.45" customHeight="1" x14ac:dyDescent="0.2">
      <c r="A710" s="832" t="s">
        <v>572</v>
      </c>
      <c r="B710" s="833" t="s">
        <v>573</v>
      </c>
      <c r="C710" s="836" t="s">
        <v>600</v>
      </c>
      <c r="D710" s="864" t="s">
        <v>601</v>
      </c>
      <c r="E710" s="836" t="s">
        <v>2417</v>
      </c>
      <c r="F710" s="864" t="s">
        <v>2418</v>
      </c>
      <c r="G710" s="836" t="s">
        <v>3216</v>
      </c>
      <c r="H710" s="836" t="s">
        <v>3217</v>
      </c>
      <c r="I710" s="850">
        <v>139.25999450683594</v>
      </c>
      <c r="J710" s="850">
        <v>180</v>
      </c>
      <c r="K710" s="851">
        <v>25066.599609375</v>
      </c>
    </row>
    <row r="711" spans="1:11" ht="14.45" customHeight="1" x14ac:dyDescent="0.2">
      <c r="A711" s="832" t="s">
        <v>572</v>
      </c>
      <c r="B711" s="833" t="s">
        <v>573</v>
      </c>
      <c r="C711" s="836" t="s">
        <v>600</v>
      </c>
      <c r="D711" s="864" t="s">
        <v>601</v>
      </c>
      <c r="E711" s="836" t="s">
        <v>2417</v>
      </c>
      <c r="F711" s="864" t="s">
        <v>2418</v>
      </c>
      <c r="G711" s="836" t="s">
        <v>3218</v>
      </c>
      <c r="H711" s="836" t="s">
        <v>3219</v>
      </c>
      <c r="I711" s="850">
        <v>2178</v>
      </c>
      <c r="J711" s="850">
        <v>2</v>
      </c>
      <c r="K711" s="851">
        <v>4356</v>
      </c>
    </row>
    <row r="712" spans="1:11" ht="14.45" customHeight="1" x14ac:dyDescent="0.2">
      <c r="A712" s="832" t="s">
        <v>572</v>
      </c>
      <c r="B712" s="833" t="s">
        <v>573</v>
      </c>
      <c r="C712" s="836" t="s">
        <v>600</v>
      </c>
      <c r="D712" s="864" t="s">
        <v>601</v>
      </c>
      <c r="E712" s="836" t="s">
        <v>2417</v>
      </c>
      <c r="F712" s="864" t="s">
        <v>2418</v>
      </c>
      <c r="G712" s="836" t="s">
        <v>3220</v>
      </c>
      <c r="H712" s="836" t="s">
        <v>3221</v>
      </c>
      <c r="I712" s="850">
        <v>2178</v>
      </c>
      <c r="J712" s="850">
        <v>1</v>
      </c>
      <c r="K712" s="851">
        <v>2178</v>
      </c>
    </row>
    <row r="713" spans="1:11" ht="14.45" customHeight="1" x14ac:dyDescent="0.2">
      <c r="A713" s="832" t="s">
        <v>572</v>
      </c>
      <c r="B713" s="833" t="s">
        <v>573</v>
      </c>
      <c r="C713" s="836" t="s">
        <v>600</v>
      </c>
      <c r="D713" s="864" t="s">
        <v>601</v>
      </c>
      <c r="E713" s="836" t="s">
        <v>2417</v>
      </c>
      <c r="F713" s="864" t="s">
        <v>2418</v>
      </c>
      <c r="G713" s="836" t="s">
        <v>3222</v>
      </c>
      <c r="H713" s="836" t="s">
        <v>3223</v>
      </c>
      <c r="I713" s="850">
        <v>1742.4000244140625</v>
      </c>
      <c r="J713" s="850">
        <v>5</v>
      </c>
      <c r="K713" s="851">
        <v>8712.0001220703125</v>
      </c>
    </row>
    <row r="714" spans="1:11" ht="14.45" customHeight="1" x14ac:dyDescent="0.2">
      <c r="A714" s="832" t="s">
        <v>572</v>
      </c>
      <c r="B714" s="833" t="s">
        <v>573</v>
      </c>
      <c r="C714" s="836" t="s">
        <v>600</v>
      </c>
      <c r="D714" s="864" t="s">
        <v>601</v>
      </c>
      <c r="E714" s="836" t="s">
        <v>2417</v>
      </c>
      <c r="F714" s="864" t="s">
        <v>2418</v>
      </c>
      <c r="G714" s="836" t="s">
        <v>3222</v>
      </c>
      <c r="H714" s="836" t="s">
        <v>3224</v>
      </c>
      <c r="I714" s="850">
        <v>1742.4000244140625</v>
      </c>
      <c r="J714" s="850">
        <v>5</v>
      </c>
      <c r="K714" s="851">
        <v>8712</v>
      </c>
    </row>
    <row r="715" spans="1:11" ht="14.45" customHeight="1" x14ac:dyDescent="0.2">
      <c r="A715" s="832" t="s">
        <v>572</v>
      </c>
      <c r="B715" s="833" t="s">
        <v>573</v>
      </c>
      <c r="C715" s="836" t="s">
        <v>600</v>
      </c>
      <c r="D715" s="864" t="s">
        <v>601</v>
      </c>
      <c r="E715" s="836" t="s">
        <v>2417</v>
      </c>
      <c r="F715" s="864" t="s">
        <v>2418</v>
      </c>
      <c r="G715" s="836" t="s">
        <v>3225</v>
      </c>
      <c r="H715" s="836" t="s">
        <v>3226</v>
      </c>
      <c r="I715" s="850">
        <v>36.279998779296875</v>
      </c>
      <c r="J715" s="850">
        <v>50</v>
      </c>
      <c r="K715" s="851">
        <v>1814</v>
      </c>
    </row>
    <row r="716" spans="1:11" ht="14.45" customHeight="1" x14ac:dyDescent="0.2">
      <c r="A716" s="832" t="s">
        <v>572</v>
      </c>
      <c r="B716" s="833" t="s">
        <v>573</v>
      </c>
      <c r="C716" s="836" t="s">
        <v>600</v>
      </c>
      <c r="D716" s="864" t="s">
        <v>601</v>
      </c>
      <c r="E716" s="836" t="s">
        <v>2417</v>
      </c>
      <c r="F716" s="864" t="s">
        <v>2418</v>
      </c>
      <c r="G716" s="836" t="s">
        <v>2458</v>
      </c>
      <c r="H716" s="836" t="s">
        <v>2459</v>
      </c>
      <c r="I716" s="850">
        <v>80.569999694824219</v>
      </c>
      <c r="J716" s="850">
        <v>40</v>
      </c>
      <c r="K716" s="851">
        <v>3222.800048828125</v>
      </c>
    </row>
    <row r="717" spans="1:11" ht="14.45" customHeight="1" x14ac:dyDescent="0.2">
      <c r="A717" s="832" t="s">
        <v>572</v>
      </c>
      <c r="B717" s="833" t="s">
        <v>573</v>
      </c>
      <c r="C717" s="836" t="s">
        <v>600</v>
      </c>
      <c r="D717" s="864" t="s">
        <v>601</v>
      </c>
      <c r="E717" s="836" t="s">
        <v>2417</v>
      </c>
      <c r="F717" s="864" t="s">
        <v>2418</v>
      </c>
      <c r="G717" s="836" t="s">
        <v>3227</v>
      </c>
      <c r="H717" s="836" t="s">
        <v>3228</v>
      </c>
      <c r="I717" s="850">
        <v>1560.9000244140625</v>
      </c>
      <c r="J717" s="850">
        <v>1</v>
      </c>
      <c r="K717" s="851">
        <v>1560.9000244140625</v>
      </c>
    </row>
    <row r="718" spans="1:11" ht="14.45" customHeight="1" x14ac:dyDescent="0.2">
      <c r="A718" s="832" t="s">
        <v>572</v>
      </c>
      <c r="B718" s="833" t="s">
        <v>573</v>
      </c>
      <c r="C718" s="836" t="s">
        <v>600</v>
      </c>
      <c r="D718" s="864" t="s">
        <v>601</v>
      </c>
      <c r="E718" s="836" t="s">
        <v>2417</v>
      </c>
      <c r="F718" s="864" t="s">
        <v>2418</v>
      </c>
      <c r="G718" s="836" t="s">
        <v>3229</v>
      </c>
      <c r="H718" s="836" t="s">
        <v>3230</v>
      </c>
      <c r="I718" s="850">
        <v>1560.9000244140625</v>
      </c>
      <c r="J718" s="850">
        <v>1</v>
      </c>
      <c r="K718" s="851">
        <v>1560.9000244140625</v>
      </c>
    </row>
    <row r="719" spans="1:11" ht="14.45" customHeight="1" x14ac:dyDescent="0.2">
      <c r="A719" s="832" t="s">
        <v>572</v>
      </c>
      <c r="B719" s="833" t="s">
        <v>573</v>
      </c>
      <c r="C719" s="836" t="s">
        <v>600</v>
      </c>
      <c r="D719" s="864" t="s">
        <v>601</v>
      </c>
      <c r="E719" s="836" t="s">
        <v>2417</v>
      </c>
      <c r="F719" s="864" t="s">
        <v>2418</v>
      </c>
      <c r="G719" s="836" t="s">
        <v>2638</v>
      </c>
      <c r="H719" s="836" t="s">
        <v>2639</v>
      </c>
      <c r="I719" s="850">
        <v>7.8400001525878906</v>
      </c>
      <c r="J719" s="850">
        <v>100</v>
      </c>
      <c r="K719" s="851">
        <v>784.08001708984375</v>
      </c>
    </row>
    <row r="720" spans="1:11" ht="14.45" customHeight="1" x14ac:dyDescent="0.2">
      <c r="A720" s="832" t="s">
        <v>572</v>
      </c>
      <c r="B720" s="833" t="s">
        <v>573</v>
      </c>
      <c r="C720" s="836" t="s">
        <v>600</v>
      </c>
      <c r="D720" s="864" t="s">
        <v>601</v>
      </c>
      <c r="E720" s="836" t="s">
        <v>2417</v>
      </c>
      <c r="F720" s="864" t="s">
        <v>2418</v>
      </c>
      <c r="G720" s="836" t="s">
        <v>2646</v>
      </c>
      <c r="H720" s="836" t="s">
        <v>3231</v>
      </c>
      <c r="I720" s="850">
        <v>91.129997253417969</v>
      </c>
      <c r="J720" s="850">
        <v>16</v>
      </c>
      <c r="K720" s="851">
        <v>1458</v>
      </c>
    </row>
    <row r="721" spans="1:11" ht="14.45" customHeight="1" x14ac:dyDescent="0.2">
      <c r="A721" s="832" t="s">
        <v>572</v>
      </c>
      <c r="B721" s="833" t="s">
        <v>573</v>
      </c>
      <c r="C721" s="836" t="s">
        <v>600</v>
      </c>
      <c r="D721" s="864" t="s">
        <v>601</v>
      </c>
      <c r="E721" s="836" t="s">
        <v>2417</v>
      </c>
      <c r="F721" s="864" t="s">
        <v>2418</v>
      </c>
      <c r="G721" s="836" t="s">
        <v>2642</v>
      </c>
      <c r="H721" s="836" t="s">
        <v>2643</v>
      </c>
      <c r="I721" s="850">
        <v>13.359999656677246</v>
      </c>
      <c r="J721" s="850">
        <v>35</v>
      </c>
      <c r="K721" s="851">
        <v>467.54000854492188</v>
      </c>
    </row>
    <row r="722" spans="1:11" ht="14.45" customHeight="1" x14ac:dyDescent="0.2">
      <c r="A722" s="832" t="s">
        <v>572</v>
      </c>
      <c r="B722" s="833" t="s">
        <v>573</v>
      </c>
      <c r="C722" s="836" t="s">
        <v>600</v>
      </c>
      <c r="D722" s="864" t="s">
        <v>601</v>
      </c>
      <c r="E722" s="836" t="s">
        <v>2417</v>
      </c>
      <c r="F722" s="864" t="s">
        <v>2418</v>
      </c>
      <c r="G722" s="836" t="s">
        <v>2998</v>
      </c>
      <c r="H722" s="836" t="s">
        <v>3232</v>
      </c>
      <c r="I722" s="850">
        <v>22.763333638509113</v>
      </c>
      <c r="J722" s="850">
        <v>105</v>
      </c>
      <c r="K722" s="851">
        <v>2390.239990234375</v>
      </c>
    </row>
    <row r="723" spans="1:11" ht="14.45" customHeight="1" x14ac:dyDescent="0.2">
      <c r="A723" s="832" t="s">
        <v>572</v>
      </c>
      <c r="B723" s="833" t="s">
        <v>573</v>
      </c>
      <c r="C723" s="836" t="s">
        <v>600</v>
      </c>
      <c r="D723" s="864" t="s">
        <v>601</v>
      </c>
      <c r="E723" s="836" t="s">
        <v>2417</v>
      </c>
      <c r="F723" s="864" t="s">
        <v>2418</v>
      </c>
      <c r="G723" s="836" t="s">
        <v>2636</v>
      </c>
      <c r="H723" s="836" t="s">
        <v>2644</v>
      </c>
      <c r="I723" s="850">
        <v>6.2899999618530273</v>
      </c>
      <c r="J723" s="850">
        <v>100</v>
      </c>
      <c r="K723" s="851">
        <v>629</v>
      </c>
    </row>
    <row r="724" spans="1:11" ht="14.45" customHeight="1" x14ac:dyDescent="0.2">
      <c r="A724" s="832" t="s">
        <v>572</v>
      </c>
      <c r="B724" s="833" t="s">
        <v>573</v>
      </c>
      <c r="C724" s="836" t="s">
        <v>600</v>
      </c>
      <c r="D724" s="864" t="s">
        <v>601</v>
      </c>
      <c r="E724" s="836" t="s">
        <v>2417</v>
      </c>
      <c r="F724" s="864" t="s">
        <v>2418</v>
      </c>
      <c r="G724" s="836" t="s">
        <v>2638</v>
      </c>
      <c r="H724" s="836" t="s">
        <v>2645</v>
      </c>
      <c r="I724" s="850">
        <v>7.8400001525878906</v>
      </c>
      <c r="J724" s="850">
        <v>100</v>
      </c>
      <c r="K724" s="851">
        <v>784.08001708984375</v>
      </c>
    </row>
    <row r="725" spans="1:11" ht="14.45" customHeight="1" x14ac:dyDescent="0.2">
      <c r="A725" s="832" t="s">
        <v>572</v>
      </c>
      <c r="B725" s="833" t="s">
        <v>573</v>
      </c>
      <c r="C725" s="836" t="s">
        <v>600</v>
      </c>
      <c r="D725" s="864" t="s">
        <v>601</v>
      </c>
      <c r="E725" s="836" t="s">
        <v>2417</v>
      </c>
      <c r="F725" s="864" t="s">
        <v>2418</v>
      </c>
      <c r="G725" s="836" t="s">
        <v>2646</v>
      </c>
      <c r="H725" s="836" t="s">
        <v>2647</v>
      </c>
      <c r="I725" s="850">
        <v>91.129997253417969</v>
      </c>
      <c r="J725" s="850">
        <v>16</v>
      </c>
      <c r="K725" s="851">
        <v>1458</v>
      </c>
    </row>
    <row r="726" spans="1:11" ht="14.45" customHeight="1" x14ac:dyDescent="0.2">
      <c r="A726" s="832" t="s">
        <v>572</v>
      </c>
      <c r="B726" s="833" t="s">
        <v>573</v>
      </c>
      <c r="C726" s="836" t="s">
        <v>600</v>
      </c>
      <c r="D726" s="864" t="s">
        <v>601</v>
      </c>
      <c r="E726" s="836" t="s">
        <v>2417</v>
      </c>
      <c r="F726" s="864" t="s">
        <v>2418</v>
      </c>
      <c r="G726" s="836" t="s">
        <v>2464</v>
      </c>
      <c r="H726" s="836" t="s">
        <v>2465</v>
      </c>
      <c r="I726" s="850">
        <v>11.736666361490885</v>
      </c>
      <c r="J726" s="850">
        <v>50</v>
      </c>
      <c r="K726" s="851">
        <v>586.80001068115234</v>
      </c>
    </row>
    <row r="727" spans="1:11" ht="14.45" customHeight="1" x14ac:dyDescent="0.2">
      <c r="A727" s="832" t="s">
        <v>572</v>
      </c>
      <c r="B727" s="833" t="s">
        <v>573</v>
      </c>
      <c r="C727" s="836" t="s">
        <v>600</v>
      </c>
      <c r="D727" s="864" t="s">
        <v>601</v>
      </c>
      <c r="E727" s="836" t="s">
        <v>2417</v>
      </c>
      <c r="F727" s="864" t="s">
        <v>2418</v>
      </c>
      <c r="G727" s="836" t="s">
        <v>2649</v>
      </c>
      <c r="H727" s="836" t="s">
        <v>2650</v>
      </c>
      <c r="I727" s="850">
        <v>274.67001342773438</v>
      </c>
      <c r="J727" s="850">
        <v>2</v>
      </c>
      <c r="K727" s="851">
        <v>549.34002685546875</v>
      </c>
    </row>
    <row r="728" spans="1:11" ht="14.45" customHeight="1" x14ac:dyDescent="0.2">
      <c r="A728" s="832" t="s">
        <v>572</v>
      </c>
      <c r="B728" s="833" t="s">
        <v>573</v>
      </c>
      <c r="C728" s="836" t="s">
        <v>600</v>
      </c>
      <c r="D728" s="864" t="s">
        <v>601</v>
      </c>
      <c r="E728" s="836" t="s">
        <v>2417</v>
      </c>
      <c r="F728" s="864" t="s">
        <v>2418</v>
      </c>
      <c r="G728" s="836" t="s">
        <v>3003</v>
      </c>
      <c r="H728" s="836" t="s">
        <v>3004</v>
      </c>
      <c r="I728" s="850">
        <v>10.880000114440918</v>
      </c>
      <c r="J728" s="850">
        <v>200</v>
      </c>
      <c r="K728" s="851">
        <v>2175.580078125</v>
      </c>
    </row>
    <row r="729" spans="1:11" ht="14.45" customHeight="1" x14ac:dyDescent="0.2">
      <c r="A729" s="832" t="s">
        <v>572</v>
      </c>
      <c r="B729" s="833" t="s">
        <v>573</v>
      </c>
      <c r="C729" s="836" t="s">
        <v>600</v>
      </c>
      <c r="D729" s="864" t="s">
        <v>601</v>
      </c>
      <c r="E729" s="836" t="s">
        <v>2417</v>
      </c>
      <c r="F729" s="864" t="s">
        <v>2418</v>
      </c>
      <c r="G729" s="836" t="s">
        <v>3003</v>
      </c>
      <c r="H729" s="836" t="s">
        <v>3233</v>
      </c>
      <c r="I729" s="850">
        <v>10.880000114440918</v>
      </c>
      <c r="J729" s="850">
        <v>200</v>
      </c>
      <c r="K729" s="851">
        <v>2175.580078125</v>
      </c>
    </row>
    <row r="730" spans="1:11" ht="14.45" customHeight="1" x14ac:dyDescent="0.2">
      <c r="A730" s="832" t="s">
        <v>572</v>
      </c>
      <c r="B730" s="833" t="s">
        <v>573</v>
      </c>
      <c r="C730" s="836" t="s">
        <v>600</v>
      </c>
      <c r="D730" s="864" t="s">
        <v>601</v>
      </c>
      <c r="E730" s="836" t="s">
        <v>2417</v>
      </c>
      <c r="F730" s="864" t="s">
        <v>2418</v>
      </c>
      <c r="G730" s="836" t="s">
        <v>3005</v>
      </c>
      <c r="H730" s="836" t="s">
        <v>3006</v>
      </c>
      <c r="I730" s="850">
        <v>21.175000190734863</v>
      </c>
      <c r="J730" s="850">
        <v>80</v>
      </c>
      <c r="K730" s="851">
        <v>1693.75</v>
      </c>
    </row>
    <row r="731" spans="1:11" ht="14.45" customHeight="1" x14ac:dyDescent="0.2">
      <c r="A731" s="832" t="s">
        <v>572</v>
      </c>
      <c r="B731" s="833" t="s">
        <v>573</v>
      </c>
      <c r="C731" s="836" t="s">
        <v>600</v>
      </c>
      <c r="D731" s="864" t="s">
        <v>601</v>
      </c>
      <c r="E731" s="836" t="s">
        <v>2417</v>
      </c>
      <c r="F731" s="864" t="s">
        <v>2418</v>
      </c>
      <c r="G731" s="836" t="s">
        <v>3005</v>
      </c>
      <c r="H731" s="836" t="s">
        <v>3234</v>
      </c>
      <c r="I731" s="850">
        <v>21.180000305175781</v>
      </c>
      <c r="J731" s="850">
        <v>180</v>
      </c>
      <c r="K731" s="851">
        <v>3811.5</v>
      </c>
    </row>
    <row r="732" spans="1:11" ht="14.45" customHeight="1" x14ac:dyDescent="0.2">
      <c r="A732" s="832" t="s">
        <v>572</v>
      </c>
      <c r="B732" s="833" t="s">
        <v>573</v>
      </c>
      <c r="C732" s="836" t="s">
        <v>600</v>
      </c>
      <c r="D732" s="864" t="s">
        <v>601</v>
      </c>
      <c r="E732" s="836" t="s">
        <v>2417</v>
      </c>
      <c r="F732" s="864" t="s">
        <v>2418</v>
      </c>
      <c r="G732" s="836" t="s">
        <v>3235</v>
      </c>
      <c r="H732" s="836" t="s">
        <v>3236</v>
      </c>
      <c r="I732" s="850">
        <v>484</v>
      </c>
      <c r="J732" s="850">
        <v>13</v>
      </c>
      <c r="K732" s="851">
        <v>6292</v>
      </c>
    </row>
    <row r="733" spans="1:11" ht="14.45" customHeight="1" x14ac:dyDescent="0.2">
      <c r="A733" s="832" t="s">
        <v>572</v>
      </c>
      <c r="B733" s="833" t="s">
        <v>573</v>
      </c>
      <c r="C733" s="836" t="s">
        <v>600</v>
      </c>
      <c r="D733" s="864" t="s">
        <v>601</v>
      </c>
      <c r="E733" s="836" t="s">
        <v>2417</v>
      </c>
      <c r="F733" s="864" t="s">
        <v>2418</v>
      </c>
      <c r="G733" s="836" t="s">
        <v>2485</v>
      </c>
      <c r="H733" s="836" t="s">
        <v>3007</v>
      </c>
      <c r="I733" s="850">
        <v>6.1700000762939453</v>
      </c>
      <c r="J733" s="850">
        <v>20</v>
      </c>
      <c r="K733" s="851">
        <v>123.40000152587891</v>
      </c>
    </row>
    <row r="734" spans="1:11" ht="14.45" customHeight="1" x14ac:dyDescent="0.2">
      <c r="A734" s="832" t="s">
        <v>572</v>
      </c>
      <c r="B734" s="833" t="s">
        <v>573</v>
      </c>
      <c r="C734" s="836" t="s">
        <v>600</v>
      </c>
      <c r="D734" s="864" t="s">
        <v>601</v>
      </c>
      <c r="E734" s="836" t="s">
        <v>2417</v>
      </c>
      <c r="F734" s="864" t="s">
        <v>2418</v>
      </c>
      <c r="G734" s="836" t="s">
        <v>2485</v>
      </c>
      <c r="H734" s="836" t="s">
        <v>2486</v>
      </c>
      <c r="I734" s="850">
        <v>6.1700000762939453</v>
      </c>
      <c r="J734" s="850">
        <v>20</v>
      </c>
      <c r="K734" s="851">
        <v>123.40000152587891</v>
      </c>
    </row>
    <row r="735" spans="1:11" ht="14.45" customHeight="1" x14ac:dyDescent="0.2">
      <c r="A735" s="832" t="s">
        <v>572</v>
      </c>
      <c r="B735" s="833" t="s">
        <v>573</v>
      </c>
      <c r="C735" s="836" t="s">
        <v>600</v>
      </c>
      <c r="D735" s="864" t="s">
        <v>601</v>
      </c>
      <c r="E735" s="836" t="s">
        <v>2417</v>
      </c>
      <c r="F735" s="864" t="s">
        <v>2418</v>
      </c>
      <c r="G735" s="836" t="s">
        <v>3237</v>
      </c>
      <c r="H735" s="836" t="s">
        <v>3238</v>
      </c>
      <c r="I735" s="850">
        <v>76.230003356933594</v>
      </c>
      <c r="J735" s="850">
        <v>150</v>
      </c>
      <c r="K735" s="851">
        <v>11434.49951171875</v>
      </c>
    </row>
    <row r="736" spans="1:11" ht="14.45" customHeight="1" x14ac:dyDescent="0.2">
      <c r="A736" s="832" t="s">
        <v>572</v>
      </c>
      <c r="B736" s="833" t="s">
        <v>573</v>
      </c>
      <c r="C736" s="836" t="s">
        <v>600</v>
      </c>
      <c r="D736" s="864" t="s">
        <v>601</v>
      </c>
      <c r="E736" s="836" t="s">
        <v>2417</v>
      </c>
      <c r="F736" s="864" t="s">
        <v>2418</v>
      </c>
      <c r="G736" s="836" t="s">
        <v>3014</v>
      </c>
      <c r="H736" s="836" t="s">
        <v>3015</v>
      </c>
      <c r="I736" s="850">
        <v>39.569999694824219</v>
      </c>
      <c r="J736" s="850">
        <v>100</v>
      </c>
      <c r="K736" s="851">
        <v>3956.699951171875</v>
      </c>
    </row>
    <row r="737" spans="1:11" ht="14.45" customHeight="1" x14ac:dyDescent="0.2">
      <c r="A737" s="832" t="s">
        <v>572</v>
      </c>
      <c r="B737" s="833" t="s">
        <v>573</v>
      </c>
      <c r="C737" s="836" t="s">
        <v>600</v>
      </c>
      <c r="D737" s="864" t="s">
        <v>601</v>
      </c>
      <c r="E737" s="836" t="s">
        <v>2417</v>
      </c>
      <c r="F737" s="864" t="s">
        <v>2418</v>
      </c>
      <c r="G737" s="836" t="s">
        <v>3237</v>
      </c>
      <c r="H737" s="836" t="s">
        <v>3239</v>
      </c>
      <c r="I737" s="850">
        <v>76.230003356933594</v>
      </c>
      <c r="J737" s="850">
        <v>210</v>
      </c>
      <c r="K737" s="851">
        <v>16008.29931640625</v>
      </c>
    </row>
    <row r="738" spans="1:11" ht="14.45" customHeight="1" x14ac:dyDescent="0.2">
      <c r="A738" s="832" t="s">
        <v>572</v>
      </c>
      <c r="B738" s="833" t="s">
        <v>573</v>
      </c>
      <c r="C738" s="836" t="s">
        <v>600</v>
      </c>
      <c r="D738" s="864" t="s">
        <v>601</v>
      </c>
      <c r="E738" s="836" t="s">
        <v>2417</v>
      </c>
      <c r="F738" s="864" t="s">
        <v>2418</v>
      </c>
      <c r="G738" s="836" t="s">
        <v>3014</v>
      </c>
      <c r="H738" s="836" t="s">
        <v>3016</v>
      </c>
      <c r="I738" s="850">
        <v>37.509998321533203</v>
      </c>
      <c r="J738" s="850">
        <v>100</v>
      </c>
      <c r="K738" s="851">
        <v>3751</v>
      </c>
    </row>
    <row r="739" spans="1:11" ht="14.45" customHeight="1" x14ac:dyDescent="0.2">
      <c r="A739" s="832" t="s">
        <v>572</v>
      </c>
      <c r="B739" s="833" t="s">
        <v>573</v>
      </c>
      <c r="C739" s="836" t="s">
        <v>600</v>
      </c>
      <c r="D739" s="864" t="s">
        <v>601</v>
      </c>
      <c r="E739" s="836" t="s">
        <v>2417</v>
      </c>
      <c r="F739" s="864" t="s">
        <v>2418</v>
      </c>
      <c r="G739" s="836" t="s">
        <v>3240</v>
      </c>
      <c r="H739" s="836" t="s">
        <v>3241</v>
      </c>
      <c r="I739" s="850">
        <v>8.8000001907348633</v>
      </c>
      <c r="J739" s="850">
        <v>50</v>
      </c>
      <c r="K739" s="851">
        <v>439.95999145507813</v>
      </c>
    </row>
    <row r="740" spans="1:11" ht="14.45" customHeight="1" x14ac:dyDescent="0.2">
      <c r="A740" s="832" t="s">
        <v>572</v>
      </c>
      <c r="B740" s="833" t="s">
        <v>573</v>
      </c>
      <c r="C740" s="836" t="s">
        <v>600</v>
      </c>
      <c r="D740" s="864" t="s">
        <v>601</v>
      </c>
      <c r="E740" s="836" t="s">
        <v>2417</v>
      </c>
      <c r="F740" s="864" t="s">
        <v>2418</v>
      </c>
      <c r="G740" s="836" t="s">
        <v>2659</v>
      </c>
      <c r="H740" s="836" t="s">
        <v>3242</v>
      </c>
      <c r="I740" s="850">
        <v>197.57000732421875</v>
      </c>
      <c r="J740" s="850">
        <v>2</v>
      </c>
      <c r="K740" s="851">
        <v>395.1400146484375</v>
      </c>
    </row>
    <row r="741" spans="1:11" ht="14.45" customHeight="1" x14ac:dyDescent="0.2">
      <c r="A741" s="832" t="s">
        <v>572</v>
      </c>
      <c r="B741" s="833" t="s">
        <v>573</v>
      </c>
      <c r="C741" s="836" t="s">
        <v>600</v>
      </c>
      <c r="D741" s="864" t="s">
        <v>601</v>
      </c>
      <c r="E741" s="836" t="s">
        <v>2417</v>
      </c>
      <c r="F741" s="864" t="s">
        <v>2418</v>
      </c>
      <c r="G741" s="836" t="s">
        <v>2493</v>
      </c>
      <c r="H741" s="836" t="s">
        <v>3243</v>
      </c>
      <c r="I741" s="850">
        <v>0.4699999988079071</v>
      </c>
      <c r="J741" s="850">
        <v>2500</v>
      </c>
      <c r="K741" s="851">
        <v>1175</v>
      </c>
    </row>
    <row r="742" spans="1:11" ht="14.45" customHeight="1" x14ac:dyDescent="0.2">
      <c r="A742" s="832" t="s">
        <v>572</v>
      </c>
      <c r="B742" s="833" t="s">
        <v>573</v>
      </c>
      <c r="C742" s="836" t="s">
        <v>600</v>
      </c>
      <c r="D742" s="864" t="s">
        <v>601</v>
      </c>
      <c r="E742" s="836" t="s">
        <v>2417</v>
      </c>
      <c r="F742" s="864" t="s">
        <v>2418</v>
      </c>
      <c r="G742" s="836" t="s">
        <v>3023</v>
      </c>
      <c r="H742" s="836" t="s">
        <v>3024</v>
      </c>
      <c r="I742" s="850">
        <v>0.57999998331069946</v>
      </c>
      <c r="J742" s="850">
        <v>2000</v>
      </c>
      <c r="K742" s="851">
        <v>1160</v>
      </c>
    </row>
    <row r="743" spans="1:11" ht="14.45" customHeight="1" x14ac:dyDescent="0.2">
      <c r="A743" s="832" t="s">
        <v>572</v>
      </c>
      <c r="B743" s="833" t="s">
        <v>573</v>
      </c>
      <c r="C743" s="836" t="s">
        <v>600</v>
      </c>
      <c r="D743" s="864" t="s">
        <v>601</v>
      </c>
      <c r="E743" s="836" t="s">
        <v>2417</v>
      </c>
      <c r="F743" s="864" t="s">
        <v>2418</v>
      </c>
      <c r="G743" s="836" t="s">
        <v>2668</v>
      </c>
      <c r="H743" s="836" t="s">
        <v>2669</v>
      </c>
      <c r="I743" s="850">
        <v>1.6749999523162842</v>
      </c>
      <c r="J743" s="850">
        <v>1400</v>
      </c>
      <c r="K743" s="851">
        <v>2344</v>
      </c>
    </row>
    <row r="744" spans="1:11" ht="14.45" customHeight="1" x14ac:dyDescent="0.2">
      <c r="A744" s="832" t="s">
        <v>572</v>
      </c>
      <c r="B744" s="833" t="s">
        <v>573</v>
      </c>
      <c r="C744" s="836" t="s">
        <v>600</v>
      </c>
      <c r="D744" s="864" t="s">
        <v>601</v>
      </c>
      <c r="E744" s="836" t="s">
        <v>2417</v>
      </c>
      <c r="F744" s="864" t="s">
        <v>2418</v>
      </c>
      <c r="G744" s="836" t="s">
        <v>2527</v>
      </c>
      <c r="H744" s="836" t="s">
        <v>3033</v>
      </c>
      <c r="I744" s="850">
        <v>21.239999771118164</v>
      </c>
      <c r="J744" s="850">
        <v>30</v>
      </c>
      <c r="K744" s="851">
        <v>637.20001220703125</v>
      </c>
    </row>
    <row r="745" spans="1:11" ht="14.45" customHeight="1" x14ac:dyDescent="0.2">
      <c r="A745" s="832" t="s">
        <v>572</v>
      </c>
      <c r="B745" s="833" t="s">
        <v>573</v>
      </c>
      <c r="C745" s="836" t="s">
        <v>600</v>
      </c>
      <c r="D745" s="864" t="s">
        <v>601</v>
      </c>
      <c r="E745" s="836" t="s">
        <v>2537</v>
      </c>
      <c r="F745" s="864" t="s">
        <v>2538</v>
      </c>
      <c r="G745" s="836" t="s">
        <v>2543</v>
      </c>
      <c r="H745" s="836" t="s">
        <v>3036</v>
      </c>
      <c r="I745" s="850">
        <v>26.569999694824219</v>
      </c>
      <c r="J745" s="850">
        <v>72</v>
      </c>
      <c r="K745" s="851">
        <v>1912.6800537109375</v>
      </c>
    </row>
    <row r="746" spans="1:11" ht="14.45" customHeight="1" x14ac:dyDescent="0.2">
      <c r="A746" s="832" t="s">
        <v>572</v>
      </c>
      <c r="B746" s="833" t="s">
        <v>573</v>
      </c>
      <c r="C746" s="836" t="s">
        <v>600</v>
      </c>
      <c r="D746" s="864" t="s">
        <v>601</v>
      </c>
      <c r="E746" s="836" t="s">
        <v>2537</v>
      </c>
      <c r="F746" s="864" t="s">
        <v>2538</v>
      </c>
      <c r="G746" s="836" t="s">
        <v>2545</v>
      </c>
      <c r="H746" s="836" t="s">
        <v>3037</v>
      </c>
      <c r="I746" s="850">
        <v>39.680000305175781</v>
      </c>
      <c r="J746" s="850">
        <v>72</v>
      </c>
      <c r="K746" s="851">
        <v>2856.60009765625</v>
      </c>
    </row>
    <row r="747" spans="1:11" ht="14.45" customHeight="1" x14ac:dyDescent="0.2">
      <c r="A747" s="832" t="s">
        <v>572</v>
      </c>
      <c r="B747" s="833" t="s">
        <v>573</v>
      </c>
      <c r="C747" s="836" t="s">
        <v>600</v>
      </c>
      <c r="D747" s="864" t="s">
        <v>601</v>
      </c>
      <c r="E747" s="836" t="s">
        <v>2537</v>
      </c>
      <c r="F747" s="864" t="s">
        <v>2538</v>
      </c>
      <c r="G747" s="836" t="s">
        <v>2539</v>
      </c>
      <c r="H747" s="836" t="s">
        <v>2540</v>
      </c>
      <c r="I747" s="850">
        <v>30.309999465942383</v>
      </c>
      <c r="J747" s="850">
        <v>24</v>
      </c>
      <c r="K747" s="851">
        <v>727.489990234375</v>
      </c>
    </row>
    <row r="748" spans="1:11" ht="14.45" customHeight="1" x14ac:dyDescent="0.2">
      <c r="A748" s="832" t="s">
        <v>572</v>
      </c>
      <c r="B748" s="833" t="s">
        <v>573</v>
      </c>
      <c r="C748" s="836" t="s">
        <v>600</v>
      </c>
      <c r="D748" s="864" t="s">
        <v>601</v>
      </c>
      <c r="E748" s="836" t="s">
        <v>2537</v>
      </c>
      <c r="F748" s="864" t="s">
        <v>2538</v>
      </c>
      <c r="G748" s="836" t="s">
        <v>2543</v>
      </c>
      <c r="H748" s="836" t="s">
        <v>2544</v>
      </c>
      <c r="I748" s="850">
        <v>26.564999580383301</v>
      </c>
      <c r="J748" s="850">
        <v>216</v>
      </c>
      <c r="K748" s="851">
        <v>5737.6800537109375</v>
      </c>
    </row>
    <row r="749" spans="1:11" ht="14.45" customHeight="1" x14ac:dyDescent="0.2">
      <c r="A749" s="832" t="s">
        <v>572</v>
      </c>
      <c r="B749" s="833" t="s">
        <v>573</v>
      </c>
      <c r="C749" s="836" t="s">
        <v>600</v>
      </c>
      <c r="D749" s="864" t="s">
        <v>601</v>
      </c>
      <c r="E749" s="836" t="s">
        <v>2537</v>
      </c>
      <c r="F749" s="864" t="s">
        <v>2538</v>
      </c>
      <c r="G749" s="836" t="s">
        <v>2545</v>
      </c>
      <c r="H749" s="836" t="s">
        <v>2546</v>
      </c>
      <c r="I749" s="850">
        <v>39.680000305175781</v>
      </c>
      <c r="J749" s="850">
        <v>324</v>
      </c>
      <c r="K749" s="851">
        <v>12854.7001953125</v>
      </c>
    </row>
    <row r="750" spans="1:11" ht="14.45" customHeight="1" x14ac:dyDescent="0.2">
      <c r="A750" s="832" t="s">
        <v>572</v>
      </c>
      <c r="B750" s="833" t="s">
        <v>573</v>
      </c>
      <c r="C750" s="836" t="s">
        <v>600</v>
      </c>
      <c r="D750" s="864" t="s">
        <v>601</v>
      </c>
      <c r="E750" s="836" t="s">
        <v>2537</v>
      </c>
      <c r="F750" s="864" t="s">
        <v>2538</v>
      </c>
      <c r="G750" s="836" t="s">
        <v>3043</v>
      </c>
      <c r="H750" s="836" t="s">
        <v>3136</v>
      </c>
      <c r="I750" s="850">
        <v>143.75</v>
      </c>
      <c r="J750" s="850">
        <v>48</v>
      </c>
      <c r="K750" s="851">
        <v>6900</v>
      </c>
    </row>
    <row r="751" spans="1:11" ht="14.45" customHeight="1" x14ac:dyDescent="0.2">
      <c r="A751" s="832" t="s">
        <v>572</v>
      </c>
      <c r="B751" s="833" t="s">
        <v>573</v>
      </c>
      <c r="C751" s="836" t="s">
        <v>600</v>
      </c>
      <c r="D751" s="864" t="s">
        <v>601</v>
      </c>
      <c r="E751" s="836" t="s">
        <v>2537</v>
      </c>
      <c r="F751" s="864" t="s">
        <v>2538</v>
      </c>
      <c r="G751" s="836" t="s">
        <v>3137</v>
      </c>
      <c r="H751" s="836" t="s">
        <v>3138</v>
      </c>
      <c r="I751" s="850">
        <v>115.41000366210938</v>
      </c>
      <c r="J751" s="850">
        <v>36</v>
      </c>
      <c r="K751" s="851">
        <v>4154.72021484375</v>
      </c>
    </row>
    <row r="752" spans="1:11" ht="14.45" customHeight="1" x14ac:dyDescent="0.2">
      <c r="A752" s="832" t="s">
        <v>572</v>
      </c>
      <c r="B752" s="833" t="s">
        <v>573</v>
      </c>
      <c r="C752" s="836" t="s">
        <v>600</v>
      </c>
      <c r="D752" s="864" t="s">
        <v>601</v>
      </c>
      <c r="E752" s="836" t="s">
        <v>2537</v>
      </c>
      <c r="F752" s="864" t="s">
        <v>2538</v>
      </c>
      <c r="G752" s="836" t="s">
        <v>3061</v>
      </c>
      <c r="H752" s="836" t="s">
        <v>3062</v>
      </c>
      <c r="I752" s="850">
        <v>57.790000915527344</v>
      </c>
      <c r="J752" s="850">
        <v>24</v>
      </c>
      <c r="K752" s="851">
        <v>1386.9000244140625</v>
      </c>
    </row>
    <row r="753" spans="1:11" ht="14.45" customHeight="1" x14ac:dyDescent="0.2">
      <c r="A753" s="832" t="s">
        <v>572</v>
      </c>
      <c r="B753" s="833" t="s">
        <v>573</v>
      </c>
      <c r="C753" s="836" t="s">
        <v>600</v>
      </c>
      <c r="D753" s="864" t="s">
        <v>601</v>
      </c>
      <c r="E753" s="836" t="s">
        <v>2537</v>
      </c>
      <c r="F753" s="864" t="s">
        <v>2538</v>
      </c>
      <c r="G753" s="836" t="s">
        <v>2539</v>
      </c>
      <c r="H753" s="836" t="s">
        <v>2685</v>
      </c>
      <c r="I753" s="850">
        <v>30.309999465942383</v>
      </c>
      <c r="J753" s="850">
        <v>36</v>
      </c>
      <c r="K753" s="851">
        <v>1091.239990234375</v>
      </c>
    </row>
    <row r="754" spans="1:11" ht="14.45" customHeight="1" x14ac:dyDescent="0.2">
      <c r="A754" s="832" t="s">
        <v>572</v>
      </c>
      <c r="B754" s="833" t="s">
        <v>573</v>
      </c>
      <c r="C754" s="836" t="s">
        <v>600</v>
      </c>
      <c r="D754" s="864" t="s">
        <v>601</v>
      </c>
      <c r="E754" s="836" t="s">
        <v>2537</v>
      </c>
      <c r="F754" s="864" t="s">
        <v>2538</v>
      </c>
      <c r="G754" s="836" t="s">
        <v>3244</v>
      </c>
      <c r="H754" s="836" t="s">
        <v>3245</v>
      </c>
      <c r="I754" s="850">
        <v>41.180000305175781</v>
      </c>
      <c r="J754" s="850">
        <v>36</v>
      </c>
      <c r="K754" s="851">
        <v>1482.5799560546875</v>
      </c>
    </row>
    <row r="755" spans="1:11" ht="14.45" customHeight="1" x14ac:dyDescent="0.2">
      <c r="A755" s="832" t="s">
        <v>572</v>
      </c>
      <c r="B755" s="833" t="s">
        <v>573</v>
      </c>
      <c r="C755" s="836" t="s">
        <v>600</v>
      </c>
      <c r="D755" s="864" t="s">
        <v>601</v>
      </c>
      <c r="E755" s="836" t="s">
        <v>2537</v>
      </c>
      <c r="F755" s="864" t="s">
        <v>2538</v>
      </c>
      <c r="G755" s="836" t="s">
        <v>2686</v>
      </c>
      <c r="H755" s="836" t="s">
        <v>2687</v>
      </c>
      <c r="I755" s="850">
        <v>42.099998474121094</v>
      </c>
      <c r="J755" s="850">
        <v>288</v>
      </c>
      <c r="K755" s="851">
        <v>12125.60009765625</v>
      </c>
    </row>
    <row r="756" spans="1:11" ht="14.45" customHeight="1" x14ac:dyDescent="0.2">
      <c r="A756" s="832" t="s">
        <v>572</v>
      </c>
      <c r="B756" s="833" t="s">
        <v>573</v>
      </c>
      <c r="C756" s="836" t="s">
        <v>600</v>
      </c>
      <c r="D756" s="864" t="s">
        <v>601</v>
      </c>
      <c r="E756" s="836" t="s">
        <v>2537</v>
      </c>
      <c r="F756" s="864" t="s">
        <v>2538</v>
      </c>
      <c r="G756" s="836" t="s">
        <v>2688</v>
      </c>
      <c r="H756" s="836" t="s">
        <v>2689</v>
      </c>
      <c r="I756" s="850">
        <v>30.200000762939453</v>
      </c>
      <c r="J756" s="850">
        <v>108</v>
      </c>
      <c r="K756" s="851">
        <v>3261.6298828125</v>
      </c>
    </row>
    <row r="757" spans="1:11" ht="14.45" customHeight="1" x14ac:dyDescent="0.2">
      <c r="A757" s="832" t="s">
        <v>572</v>
      </c>
      <c r="B757" s="833" t="s">
        <v>573</v>
      </c>
      <c r="C757" s="836" t="s">
        <v>600</v>
      </c>
      <c r="D757" s="864" t="s">
        <v>601</v>
      </c>
      <c r="E757" s="836" t="s">
        <v>2537</v>
      </c>
      <c r="F757" s="864" t="s">
        <v>2538</v>
      </c>
      <c r="G757" s="836" t="s">
        <v>2690</v>
      </c>
      <c r="H757" s="836" t="s">
        <v>2691</v>
      </c>
      <c r="I757" s="850">
        <v>40.200000762939453</v>
      </c>
      <c r="J757" s="850">
        <v>216</v>
      </c>
      <c r="K757" s="851">
        <v>8682.9599609375</v>
      </c>
    </row>
    <row r="758" spans="1:11" ht="14.45" customHeight="1" x14ac:dyDescent="0.2">
      <c r="A758" s="832" t="s">
        <v>572</v>
      </c>
      <c r="B758" s="833" t="s">
        <v>573</v>
      </c>
      <c r="C758" s="836" t="s">
        <v>600</v>
      </c>
      <c r="D758" s="864" t="s">
        <v>601</v>
      </c>
      <c r="E758" s="836" t="s">
        <v>2537</v>
      </c>
      <c r="F758" s="864" t="s">
        <v>2538</v>
      </c>
      <c r="G758" s="836" t="s">
        <v>3067</v>
      </c>
      <c r="H758" s="836" t="s">
        <v>3068</v>
      </c>
      <c r="I758" s="850">
        <v>30.200000762939453</v>
      </c>
      <c r="J758" s="850">
        <v>72</v>
      </c>
      <c r="K758" s="851">
        <v>2174.419921875</v>
      </c>
    </row>
    <row r="759" spans="1:11" ht="14.45" customHeight="1" x14ac:dyDescent="0.2">
      <c r="A759" s="832" t="s">
        <v>572</v>
      </c>
      <c r="B759" s="833" t="s">
        <v>573</v>
      </c>
      <c r="C759" s="836" t="s">
        <v>600</v>
      </c>
      <c r="D759" s="864" t="s">
        <v>601</v>
      </c>
      <c r="E759" s="836" t="s">
        <v>2537</v>
      </c>
      <c r="F759" s="864" t="s">
        <v>2538</v>
      </c>
      <c r="G759" s="836" t="s">
        <v>2555</v>
      </c>
      <c r="H759" s="836" t="s">
        <v>2556</v>
      </c>
      <c r="I759" s="850">
        <v>63.130001068115234</v>
      </c>
      <c r="J759" s="850">
        <v>24</v>
      </c>
      <c r="K759" s="851">
        <v>1515.1300048828125</v>
      </c>
    </row>
    <row r="760" spans="1:11" ht="14.45" customHeight="1" x14ac:dyDescent="0.2">
      <c r="A760" s="832" t="s">
        <v>572</v>
      </c>
      <c r="B760" s="833" t="s">
        <v>573</v>
      </c>
      <c r="C760" s="836" t="s">
        <v>600</v>
      </c>
      <c r="D760" s="864" t="s">
        <v>601</v>
      </c>
      <c r="E760" s="836" t="s">
        <v>2537</v>
      </c>
      <c r="F760" s="864" t="s">
        <v>2538</v>
      </c>
      <c r="G760" s="836" t="s">
        <v>2557</v>
      </c>
      <c r="H760" s="836" t="s">
        <v>2558</v>
      </c>
      <c r="I760" s="850">
        <v>63.130001068115234</v>
      </c>
      <c r="J760" s="850">
        <v>24</v>
      </c>
      <c r="K760" s="851">
        <v>1515.1300048828125</v>
      </c>
    </row>
    <row r="761" spans="1:11" ht="14.45" customHeight="1" x14ac:dyDescent="0.2">
      <c r="A761" s="832" t="s">
        <v>572</v>
      </c>
      <c r="B761" s="833" t="s">
        <v>573</v>
      </c>
      <c r="C761" s="836" t="s">
        <v>600</v>
      </c>
      <c r="D761" s="864" t="s">
        <v>601</v>
      </c>
      <c r="E761" s="836" t="s">
        <v>2537</v>
      </c>
      <c r="F761" s="864" t="s">
        <v>2538</v>
      </c>
      <c r="G761" s="836" t="s">
        <v>3059</v>
      </c>
      <c r="H761" s="836" t="s">
        <v>3069</v>
      </c>
      <c r="I761" s="850">
        <v>63.14000129699707</v>
      </c>
      <c r="J761" s="850">
        <v>120</v>
      </c>
      <c r="K761" s="851">
        <v>7576</v>
      </c>
    </row>
    <row r="762" spans="1:11" ht="14.45" customHeight="1" x14ac:dyDescent="0.2">
      <c r="A762" s="832" t="s">
        <v>572</v>
      </c>
      <c r="B762" s="833" t="s">
        <v>573</v>
      </c>
      <c r="C762" s="836" t="s">
        <v>600</v>
      </c>
      <c r="D762" s="864" t="s">
        <v>601</v>
      </c>
      <c r="E762" s="836" t="s">
        <v>2559</v>
      </c>
      <c r="F762" s="864" t="s">
        <v>2560</v>
      </c>
      <c r="G762" s="836" t="s">
        <v>2566</v>
      </c>
      <c r="H762" s="836" t="s">
        <v>3072</v>
      </c>
      <c r="I762" s="850">
        <v>0.54000002145767212</v>
      </c>
      <c r="J762" s="850">
        <v>1000</v>
      </c>
      <c r="K762" s="851">
        <v>540</v>
      </c>
    </row>
    <row r="763" spans="1:11" ht="14.45" customHeight="1" x14ac:dyDescent="0.2">
      <c r="A763" s="832" t="s">
        <v>572</v>
      </c>
      <c r="B763" s="833" t="s">
        <v>573</v>
      </c>
      <c r="C763" s="836" t="s">
        <v>600</v>
      </c>
      <c r="D763" s="864" t="s">
        <v>601</v>
      </c>
      <c r="E763" s="836" t="s">
        <v>2559</v>
      </c>
      <c r="F763" s="864" t="s">
        <v>2560</v>
      </c>
      <c r="G763" s="836" t="s">
        <v>2568</v>
      </c>
      <c r="H763" s="836" t="s">
        <v>2569</v>
      </c>
      <c r="I763" s="850">
        <v>0.97000002861022949</v>
      </c>
      <c r="J763" s="850">
        <v>600</v>
      </c>
      <c r="K763" s="851">
        <v>582</v>
      </c>
    </row>
    <row r="764" spans="1:11" ht="14.45" customHeight="1" x14ac:dyDescent="0.2">
      <c r="A764" s="832" t="s">
        <v>572</v>
      </c>
      <c r="B764" s="833" t="s">
        <v>573</v>
      </c>
      <c r="C764" s="836" t="s">
        <v>600</v>
      </c>
      <c r="D764" s="864" t="s">
        <v>601</v>
      </c>
      <c r="E764" s="836" t="s">
        <v>2559</v>
      </c>
      <c r="F764" s="864" t="s">
        <v>2560</v>
      </c>
      <c r="G764" s="836" t="s">
        <v>2570</v>
      </c>
      <c r="H764" s="836" t="s">
        <v>3246</v>
      </c>
      <c r="I764" s="850">
        <v>1.5566666126251221</v>
      </c>
      <c r="J764" s="850">
        <v>400</v>
      </c>
      <c r="K764" s="851">
        <v>622.70999145507813</v>
      </c>
    </row>
    <row r="765" spans="1:11" ht="14.45" customHeight="1" x14ac:dyDescent="0.2">
      <c r="A765" s="832" t="s">
        <v>572</v>
      </c>
      <c r="B765" s="833" t="s">
        <v>573</v>
      </c>
      <c r="C765" s="836" t="s">
        <v>600</v>
      </c>
      <c r="D765" s="864" t="s">
        <v>601</v>
      </c>
      <c r="E765" s="836" t="s">
        <v>2578</v>
      </c>
      <c r="F765" s="864" t="s">
        <v>2579</v>
      </c>
      <c r="G765" s="836" t="s">
        <v>3074</v>
      </c>
      <c r="H765" s="836" t="s">
        <v>3075</v>
      </c>
      <c r="I765" s="850">
        <v>11.25</v>
      </c>
      <c r="J765" s="850">
        <v>1150</v>
      </c>
      <c r="K765" s="851">
        <v>12940.950439453125</v>
      </c>
    </row>
    <row r="766" spans="1:11" ht="14.45" customHeight="1" x14ac:dyDescent="0.2">
      <c r="A766" s="832" t="s">
        <v>572</v>
      </c>
      <c r="B766" s="833" t="s">
        <v>573</v>
      </c>
      <c r="C766" s="836" t="s">
        <v>600</v>
      </c>
      <c r="D766" s="864" t="s">
        <v>601</v>
      </c>
      <c r="E766" s="836" t="s">
        <v>2578</v>
      </c>
      <c r="F766" s="864" t="s">
        <v>2579</v>
      </c>
      <c r="G766" s="836" t="s">
        <v>3247</v>
      </c>
      <c r="H766" s="836" t="s">
        <v>3248</v>
      </c>
      <c r="I766" s="850">
        <v>11.25</v>
      </c>
      <c r="J766" s="850">
        <v>600</v>
      </c>
      <c r="K766" s="851">
        <v>6751.800048828125</v>
      </c>
    </row>
    <row r="767" spans="1:11" ht="14.45" customHeight="1" x14ac:dyDescent="0.2">
      <c r="A767" s="832" t="s">
        <v>572</v>
      </c>
      <c r="B767" s="833" t="s">
        <v>573</v>
      </c>
      <c r="C767" s="836" t="s">
        <v>600</v>
      </c>
      <c r="D767" s="864" t="s">
        <v>601</v>
      </c>
      <c r="E767" s="836" t="s">
        <v>2578</v>
      </c>
      <c r="F767" s="864" t="s">
        <v>2579</v>
      </c>
      <c r="G767" s="836" t="s">
        <v>3076</v>
      </c>
      <c r="H767" s="836" t="s">
        <v>3077</v>
      </c>
      <c r="I767" s="850">
        <v>11.25</v>
      </c>
      <c r="J767" s="850">
        <v>50</v>
      </c>
      <c r="K767" s="851">
        <v>562.6500244140625</v>
      </c>
    </row>
    <row r="768" spans="1:11" ht="14.45" customHeight="1" x14ac:dyDescent="0.2">
      <c r="A768" s="832" t="s">
        <v>572</v>
      </c>
      <c r="B768" s="833" t="s">
        <v>573</v>
      </c>
      <c r="C768" s="836" t="s">
        <v>600</v>
      </c>
      <c r="D768" s="864" t="s">
        <v>601</v>
      </c>
      <c r="E768" s="836" t="s">
        <v>2578</v>
      </c>
      <c r="F768" s="864" t="s">
        <v>2579</v>
      </c>
      <c r="G768" s="836" t="s">
        <v>3078</v>
      </c>
      <c r="H768" s="836" t="s">
        <v>3079</v>
      </c>
      <c r="I768" s="850">
        <v>11.25</v>
      </c>
      <c r="J768" s="850">
        <v>500</v>
      </c>
      <c r="K768" s="851">
        <v>5626.500244140625</v>
      </c>
    </row>
    <row r="769" spans="1:11" ht="14.45" customHeight="1" x14ac:dyDescent="0.2">
      <c r="A769" s="832" t="s">
        <v>572</v>
      </c>
      <c r="B769" s="833" t="s">
        <v>573</v>
      </c>
      <c r="C769" s="836" t="s">
        <v>600</v>
      </c>
      <c r="D769" s="864" t="s">
        <v>601</v>
      </c>
      <c r="E769" s="836" t="s">
        <v>2578</v>
      </c>
      <c r="F769" s="864" t="s">
        <v>2579</v>
      </c>
      <c r="G769" s="836" t="s">
        <v>3080</v>
      </c>
      <c r="H769" s="836" t="s">
        <v>3081</v>
      </c>
      <c r="I769" s="850">
        <v>11.25</v>
      </c>
      <c r="J769" s="850">
        <v>200</v>
      </c>
      <c r="K769" s="851">
        <v>2250.4500732421875</v>
      </c>
    </row>
    <row r="770" spans="1:11" ht="14.45" customHeight="1" x14ac:dyDescent="0.2">
      <c r="A770" s="832" t="s">
        <v>572</v>
      </c>
      <c r="B770" s="833" t="s">
        <v>573</v>
      </c>
      <c r="C770" s="836" t="s">
        <v>600</v>
      </c>
      <c r="D770" s="864" t="s">
        <v>601</v>
      </c>
      <c r="E770" s="836" t="s">
        <v>2578</v>
      </c>
      <c r="F770" s="864" t="s">
        <v>2579</v>
      </c>
      <c r="G770" s="836" t="s">
        <v>3082</v>
      </c>
      <c r="H770" s="836" t="s">
        <v>3083</v>
      </c>
      <c r="I770" s="850">
        <v>11.25</v>
      </c>
      <c r="J770" s="850">
        <v>100</v>
      </c>
      <c r="K770" s="851">
        <v>1125.300048828125</v>
      </c>
    </row>
    <row r="771" spans="1:11" ht="14.45" customHeight="1" x14ac:dyDescent="0.2">
      <c r="A771" s="832" t="s">
        <v>572</v>
      </c>
      <c r="B771" s="833" t="s">
        <v>573</v>
      </c>
      <c r="C771" s="836" t="s">
        <v>600</v>
      </c>
      <c r="D771" s="864" t="s">
        <v>601</v>
      </c>
      <c r="E771" s="836" t="s">
        <v>2578</v>
      </c>
      <c r="F771" s="864" t="s">
        <v>2579</v>
      </c>
      <c r="G771" s="836" t="s">
        <v>3074</v>
      </c>
      <c r="H771" s="836" t="s">
        <v>3249</v>
      </c>
      <c r="I771" s="850">
        <v>11.25</v>
      </c>
      <c r="J771" s="850">
        <v>850</v>
      </c>
      <c r="K771" s="851">
        <v>9565.05029296875</v>
      </c>
    </row>
    <row r="772" spans="1:11" ht="14.45" customHeight="1" x14ac:dyDescent="0.2">
      <c r="A772" s="832" t="s">
        <v>572</v>
      </c>
      <c r="B772" s="833" t="s">
        <v>573</v>
      </c>
      <c r="C772" s="836" t="s">
        <v>600</v>
      </c>
      <c r="D772" s="864" t="s">
        <v>601</v>
      </c>
      <c r="E772" s="836" t="s">
        <v>2578</v>
      </c>
      <c r="F772" s="864" t="s">
        <v>2579</v>
      </c>
      <c r="G772" s="836" t="s">
        <v>3247</v>
      </c>
      <c r="H772" s="836" t="s">
        <v>3250</v>
      </c>
      <c r="I772" s="850">
        <v>11.25</v>
      </c>
      <c r="J772" s="850">
        <v>700</v>
      </c>
      <c r="K772" s="851">
        <v>7877.1002197265625</v>
      </c>
    </row>
    <row r="773" spans="1:11" ht="14.45" customHeight="1" x14ac:dyDescent="0.2">
      <c r="A773" s="832" t="s">
        <v>572</v>
      </c>
      <c r="B773" s="833" t="s">
        <v>573</v>
      </c>
      <c r="C773" s="836" t="s">
        <v>600</v>
      </c>
      <c r="D773" s="864" t="s">
        <v>601</v>
      </c>
      <c r="E773" s="836" t="s">
        <v>2578</v>
      </c>
      <c r="F773" s="864" t="s">
        <v>2579</v>
      </c>
      <c r="G773" s="836" t="s">
        <v>3078</v>
      </c>
      <c r="H773" s="836" t="s">
        <v>3144</v>
      </c>
      <c r="I773" s="850">
        <v>11.25</v>
      </c>
      <c r="J773" s="850">
        <v>550</v>
      </c>
      <c r="K773" s="851">
        <v>6188.8502197265625</v>
      </c>
    </row>
    <row r="774" spans="1:11" ht="14.45" customHeight="1" x14ac:dyDescent="0.2">
      <c r="A774" s="832" t="s">
        <v>572</v>
      </c>
      <c r="B774" s="833" t="s">
        <v>573</v>
      </c>
      <c r="C774" s="836" t="s">
        <v>600</v>
      </c>
      <c r="D774" s="864" t="s">
        <v>601</v>
      </c>
      <c r="E774" s="836" t="s">
        <v>2578</v>
      </c>
      <c r="F774" s="864" t="s">
        <v>2579</v>
      </c>
      <c r="G774" s="836" t="s">
        <v>3080</v>
      </c>
      <c r="H774" s="836" t="s">
        <v>3145</v>
      </c>
      <c r="I774" s="850">
        <v>11.25</v>
      </c>
      <c r="J774" s="850">
        <v>550</v>
      </c>
      <c r="K774" s="851">
        <v>6189.1502685546875</v>
      </c>
    </row>
    <row r="775" spans="1:11" ht="14.45" customHeight="1" x14ac:dyDescent="0.2">
      <c r="A775" s="832" t="s">
        <v>572</v>
      </c>
      <c r="B775" s="833" t="s">
        <v>573</v>
      </c>
      <c r="C775" s="836" t="s">
        <v>600</v>
      </c>
      <c r="D775" s="864" t="s">
        <v>601</v>
      </c>
      <c r="E775" s="836" t="s">
        <v>2578</v>
      </c>
      <c r="F775" s="864" t="s">
        <v>2579</v>
      </c>
      <c r="G775" s="836" t="s">
        <v>3082</v>
      </c>
      <c r="H775" s="836" t="s">
        <v>3146</v>
      </c>
      <c r="I775" s="850">
        <v>11.25</v>
      </c>
      <c r="J775" s="850">
        <v>100</v>
      </c>
      <c r="K775" s="851">
        <v>1125.300048828125</v>
      </c>
    </row>
    <row r="776" spans="1:11" ht="14.45" customHeight="1" x14ac:dyDescent="0.2">
      <c r="A776" s="832" t="s">
        <v>572</v>
      </c>
      <c r="B776" s="833" t="s">
        <v>573</v>
      </c>
      <c r="C776" s="836" t="s">
        <v>600</v>
      </c>
      <c r="D776" s="864" t="s">
        <v>601</v>
      </c>
      <c r="E776" s="836" t="s">
        <v>3251</v>
      </c>
      <c r="F776" s="864" t="s">
        <v>3252</v>
      </c>
      <c r="G776" s="836" t="s">
        <v>3253</v>
      </c>
      <c r="H776" s="836" t="s">
        <v>3254</v>
      </c>
      <c r="I776" s="850">
        <v>39930</v>
      </c>
      <c r="J776" s="850">
        <v>1</v>
      </c>
      <c r="K776" s="851">
        <v>39930</v>
      </c>
    </row>
    <row r="777" spans="1:11" ht="14.45" customHeight="1" x14ac:dyDescent="0.2">
      <c r="A777" s="832" t="s">
        <v>572</v>
      </c>
      <c r="B777" s="833" t="s">
        <v>573</v>
      </c>
      <c r="C777" s="836" t="s">
        <v>600</v>
      </c>
      <c r="D777" s="864" t="s">
        <v>601</v>
      </c>
      <c r="E777" s="836" t="s">
        <v>2697</v>
      </c>
      <c r="F777" s="864" t="s">
        <v>2698</v>
      </c>
      <c r="G777" s="836" t="s">
        <v>3255</v>
      </c>
      <c r="H777" s="836" t="s">
        <v>3256</v>
      </c>
      <c r="I777" s="850">
        <v>277.07000732421875</v>
      </c>
      <c r="J777" s="850">
        <v>5</v>
      </c>
      <c r="K777" s="851">
        <v>1385.3699951171875</v>
      </c>
    </row>
    <row r="778" spans="1:11" ht="14.45" customHeight="1" x14ac:dyDescent="0.2">
      <c r="A778" s="832" t="s">
        <v>572</v>
      </c>
      <c r="B778" s="833" t="s">
        <v>573</v>
      </c>
      <c r="C778" s="836" t="s">
        <v>600</v>
      </c>
      <c r="D778" s="864" t="s">
        <v>601</v>
      </c>
      <c r="E778" s="836" t="s">
        <v>2697</v>
      </c>
      <c r="F778" s="864" t="s">
        <v>2698</v>
      </c>
      <c r="G778" s="836" t="s">
        <v>3257</v>
      </c>
      <c r="H778" s="836" t="s">
        <v>3258</v>
      </c>
      <c r="I778" s="850">
        <v>2109.25</v>
      </c>
      <c r="J778" s="850">
        <v>1</v>
      </c>
      <c r="K778" s="851">
        <v>2109.25</v>
      </c>
    </row>
    <row r="779" spans="1:11" ht="14.45" customHeight="1" x14ac:dyDescent="0.2">
      <c r="A779" s="832" t="s">
        <v>572</v>
      </c>
      <c r="B779" s="833" t="s">
        <v>573</v>
      </c>
      <c r="C779" s="836" t="s">
        <v>600</v>
      </c>
      <c r="D779" s="864" t="s">
        <v>601</v>
      </c>
      <c r="E779" s="836" t="s">
        <v>2697</v>
      </c>
      <c r="F779" s="864" t="s">
        <v>2698</v>
      </c>
      <c r="G779" s="836" t="s">
        <v>3257</v>
      </c>
      <c r="H779" s="836" t="s">
        <v>3259</v>
      </c>
      <c r="I779" s="850">
        <v>2109.25</v>
      </c>
      <c r="J779" s="850">
        <v>1</v>
      </c>
      <c r="K779" s="851">
        <v>2109.25</v>
      </c>
    </row>
    <row r="780" spans="1:11" ht="14.45" customHeight="1" x14ac:dyDescent="0.2">
      <c r="A780" s="832" t="s">
        <v>572</v>
      </c>
      <c r="B780" s="833" t="s">
        <v>573</v>
      </c>
      <c r="C780" s="836" t="s">
        <v>600</v>
      </c>
      <c r="D780" s="864" t="s">
        <v>601</v>
      </c>
      <c r="E780" s="836" t="s">
        <v>2697</v>
      </c>
      <c r="F780" s="864" t="s">
        <v>2698</v>
      </c>
      <c r="G780" s="836" t="s">
        <v>3152</v>
      </c>
      <c r="H780" s="836" t="s">
        <v>3260</v>
      </c>
      <c r="I780" s="850">
        <v>1832.4382934570313</v>
      </c>
      <c r="J780" s="850">
        <v>13</v>
      </c>
      <c r="K780" s="851">
        <v>23821.66015625</v>
      </c>
    </row>
    <row r="781" spans="1:11" ht="14.45" customHeight="1" x14ac:dyDescent="0.2">
      <c r="A781" s="832" t="s">
        <v>572</v>
      </c>
      <c r="B781" s="833" t="s">
        <v>573</v>
      </c>
      <c r="C781" s="836" t="s">
        <v>600</v>
      </c>
      <c r="D781" s="864" t="s">
        <v>601</v>
      </c>
      <c r="E781" s="836" t="s">
        <v>2697</v>
      </c>
      <c r="F781" s="864" t="s">
        <v>2698</v>
      </c>
      <c r="G781" s="836" t="s">
        <v>3150</v>
      </c>
      <c r="H781" s="836" t="s">
        <v>3151</v>
      </c>
      <c r="I781" s="850">
        <v>1734.9590509588068</v>
      </c>
      <c r="J781" s="850">
        <v>20</v>
      </c>
      <c r="K781" s="851">
        <v>34699.149169921875</v>
      </c>
    </row>
    <row r="782" spans="1:11" ht="14.45" customHeight="1" x14ac:dyDescent="0.2">
      <c r="A782" s="832" t="s">
        <v>572</v>
      </c>
      <c r="B782" s="833" t="s">
        <v>573</v>
      </c>
      <c r="C782" s="836" t="s">
        <v>600</v>
      </c>
      <c r="D782" s="864" t="s">
        <v>601</v>
      </c>
      <c r="E782" s="836" t="s">
        <v>2697</v>
      </c>
      <c r="F782" s="864" t="s">
        <v>2698</v>
      </c>
      <c r="G782" s="836" t="s">
        <v>3152</v>
      </c>
      <c r="H782" s="836" t="s">
        <v>3153</v>
      </c>
      <c r="I782" s="850">
        <v>1832.4349772135417</v>
      </c>
      <c r="J782" s="850">
        <v>12</v>
      </c>
      <c r="K782" s="851">
        <v>21989.22021484375</v>
      </c>
    </row>
    <row r="783" spans="1:11" ht="14.45" customHeight="1" x14ac:dyDescent="0.2">
      <c r="A783" s="832" t="s">
        <v>572</v>
      </c>
      <c r="B783" s="833" t="s">
        <v>573</v>
      </c>
      <c r="C783" s="836" t="s">
        <v>600</v>
      </c>
      <c r="D783" s="864" t="s">
        <v>601</v>
      </c>
      <c r="E783" s="836" t="s">
        <v>2697</v>
      </c>
      <c r="F783" s="864" t="s">
        <v>2698</v>
      </c>
      <c r="G783" s="836" t="s">
        <v>3154</v>
      </c>
      <c r="H783" s="836" t="s">
        <v>3261</v>
      </c>
      <c r="I783" s="850">
        <v>1832.4300537109375</v>
      </c>
      <c r="J783" s="850">
        <v>1</v>
      </c>
      <c r="K783" s="851">
        <v>1832.4300537109375</v>
      </c>
    </row>
    <row r="784" spans="1:11" ht="14.45" customHeight="1" x14ac:dyDescent="0.2">
      <c r="A784" s="832" t="s">
        <v>572</v>
      </c>
      <c r="B784" s="833" t="s">
        <v>573</v>
      </c>
      <c r="C784" s="836" t="s">
        <v>600</v>
      </c>
      <c r="D784" s="864" t="s">
        <v>601</v>
      </c>
      <c r="E784" s="836" t="s">
        <v>2697</v>
      </c>
      <c r="F784" s="864" t="s">
        <v>2698</v>
      </c>
      <c r="G784" s="836" t="s">
        <v>3262</v>
      </c>
      <c r="H784" s="836" t="s">
        <v>3263</v>
      </c>
      <c r="I784" s="850">
        <v>1734.9599609375</v>
      </c>
      <c r="J784" s="850">
        <v>2</v>
      </c>
      <c r="K784" s="851">
        <v>3469.919921875</v>
      </c>
    </row>
    <row r="785" spans="1:11" ht="14.45" customHeight="1" x14ac:dyDescent="0.2">
      <c r="A785" s="832" t="s">
        <v>572</v>
      </c>
      <c r="B785" s="833" t="s">
        <v>573</v>
      </c>
      <c r="C785" s="836" t="s">
        <v>600</v>
      </c>
      <c r="D785" s="864" t="s">
        <v>601</v>
      </c>
      <c r="E785" s="836" t="s">
        <v>2697</v>
      </c>
      <c r="F785" s="864" t="s">
        <v>2698</v>
      </c>
      <c r="G785" s="836" t="s">
        <v>3156</v>
      </c>
      <c r="H785" s="836" t="s">
        <v>3264</v>
      </c>
      <c r="I785" s="850">
        <v>1215.4613909040179</v>
      </c>
      <c r="J785" s="850">
        <v>12</v>
      </c>
      <c r="K785" s="851">
        <v>14585.53955078125</v>
      </c>
    </row>
    <row r="786" spans="1:11" ht="14.45" customHeight="1" x14ac:dyDescent="0.2">
      <c r="A786" s="832" t="s">
        <v>572</v>
      </c>
      <c r="B786" s="833" t="s">
        <v>573</v>
      </c>
      <c r="C786" s="836" t="s">
        <v>600</v>
      </c>
      <c r="D786" s="864" t="s">
        <v>601</v>
      </c>
      <c r="E786" s="836" t="s">
        <v>2697</v>
      </c>
      <c r="F786" s="864" t="s">
        <v>2698</v>
      </c>
      <c r="G786" s="836" t="s">
        <v>3265</v>
      </c>
      <c r="H786" s="836" t="s">
        <v>3266</v>
      </c>
      <c r="I786" s="850">
        <v>1215.43994140625</v>
      </c>
      <c r="J786" s="850">
        <v>2</v>
      </c>
      <c r="K786" s="851">
        <v>2430.8798828125</v>
      </c>
    </row>
    <row r="787" spans="1:11" ht="14.45" customHeight="1" x14ac:dyDescent="0.2">
      <c r="A787" s="832" t="s">
        <v>572</v>
      </c>
      <c r="B787" s="833" t="s">
        <v>573</v>
      </c>
      <c r="C787" s="836" t="s">
        <v>600</v>
      </c>
      <c r="D787" s="864" t="s">
        <v>601</v>
      </c>
      <c r="E787" s="836" t="s">
        <v>2697</v>
      </c>
      <c r="F787" s="864" t="s">
        <v>2698</v>
      </c>
      <c r="G787" s="836" t="s">
        <v>3156</v>
      </c>
      <c r="H787" s="836" t="s">
        <v>3157</v>
      </c>
      <c r="I787" s="850">
        <v>1215.4599609375</v>
      </c>
      <c r="J787" s="850">
        <v>11</v>
      </c>
      <c r="K787" s="851">
        <v>13370.0595703125</v>
      </c>
    </row>
    <row r="788" spans="1:11" ht="14.45" customHeight="1" x14ac:dyDescent="0.2">
      <c r="A788" s="832" t="s">
        <v>572</v>
      </c>
      <c r="B788" s="833" t="s">
        <v>573</v>
      </c>
      <c r="C788" s="836" t="s">
        <v>600</v>
      </c>
      <c r="D788" s="864" t="s">
        <v>601</v>
      </c>
      <c r="E788" s="836" t="s">
        <v>2697</v>
      </c>
      <c r="F788" s="864" t="s">
        <v>2698</v>
      </c>
      <c r="G788" s="836" t="s">
        <v>3265</v>
      </c>
      <c r="H788" s="836" t="s">
        <v>3267</v>
      </c>
      <c r="I788" s="850">
        <v>1215.4532877604167</v>
      </c>
      <c r="J788" s="850">
        <v>4</v>
      </c>
      <c r="K788" s="851">
        <v>4861.7998046875</v>
      </c>
    </row>
    <row r="789" spans="1:11" ht="14.45" customHeight="1" x14ac:dyDescent="0.2">
      <c r="A789" s="832" t="s">
        <v>572</v>
      </c>
      <c r="B789" s="833" t="s">
        <v>573</v>
      </c>
      <c r="C789" s="836" t="s">
        <v>600</v>
      </c>
      <c r="D789" s="864" t="s">
        <v>601</v>
      </c>
      <c r="E789" s="836" t="s">
        <v>2697</v>
      </c>
      <c r="F789" s="864" t="s">
        <v>2698</v>
      </c>
      <c r="G789" s="836" t="s">
        <v>3268</v>
      </c>
      <c r="H789" s="836" t="s">
        <v>3269</v>
      </c>
      <c r="I789" s="850">
        <v>296.010009765625</v>
      </c>
      <c r="J789" s="850">
        <v>4</v>
      </c>
      <c r="K789" s="851">
        <v>1184.0400390625</v>
      </c>
    </row>
    <row r="790" spans="1:11" ht="14.45" customHeight="1" x14ac:dyDescent="0.2">
      <c r="A790" s="832" t="s">
        <v>572</v>
      </c>
      <c r="B790" s="833" t="s">
        <v>573</v>
      </c>
      <c r="C790" s="836" t="s">
        <v>600</v>
      </c>
      <c r="D790" s="864" t="s">
        <v>601</v>
      </c>
      <c r="E790" s="836" t="s">
        <v>2697</v>
      </c>
      <c r="F790" s="864" t="s">
        <v>2698</v>
      </c>
      <c r="G790" s="836" t="s">
        <v>3270</v>
      </c>
      <c r="H790" s="836" t="s">
        <v>3271</v>
      </c>
      <c r="I790" s="850">
        <v>417.1099853515625</v>
      </c>
      <c r="J790" s="850">
        <v>1</v>
      </c>
      <c r="K790" s="851">
        <v>417.1099853515625</v>
      </c>
    </row>
    <row r="791" spans="1:11" ht="14.45" customHeight="1" x14ac:dyDescent="0.2">
      <c r="A791" s="832" t="s">
        <v>572</v>
      </c>
      <c r="B791" s="833" t="s">
        <v>573</v>
      </c>
      <c r="C791" s="836" t="s">
        <v>600</v>
      </c>
      <c r="D791" s="864" t="s">
        <v>601</v>
      </c>
      <c r="E791" s="836" t="s">
        <v>2697</v>
      </c>
      <c r="F791" s="864" t="s">
        <v>2698</v>
      </c>
      <c r="G791" s="836" t="s">
        <v>3272</v>
      </c>
      <c r="H791" s="836" t="s">
        <v>3273</v>
      </c>
      <c r="I791" s="850">
        <v>448.5</v>
      </c>
      <c r="J791" s="850">
        <v>1</v>
      </c>
      <c r="K791" s="851">
        <v>448.5</v>
      </c>
    </row>
    <row r="792" spans="1:11" ht="14.45" customHeight="1" x14ac:dyDescent="0.2">
      <c r="A792" s="832" t="s">
        <v>572</v>
      </c>
      <c r="B792" s="833" t="s">
        <v>573</v>
      </c>
      <c r="C792" s="836" t="s">
        <v>600</v>
      </c>
      <c r="D792" s="864" t="s">
        <v>601</v>
      </c>
      <c r="E792" s="836" t="s">
        <v>2697</v>
      </c>
      <c r="F792" s="864" t="s">
        <v>2698</v>
      </c>
      <c r="G792" s="836" t="s">
        <v>3274</v>
      </c>
      <c r="H792" s="836" t="s">
        <v>3275</v>
      </c>
      <c r="I792" s="850">
        <v>448.5</v>
      </c>
      <c r="J792" s="850">
        <v>1</v>
      </c>
      <c r="K792" s="851">
        <v>448.5</v>
      </c>
    </row>
    <row r="793" spans="1:11" ht="14.45" customHeight="1" x14ac:dyDescent="0.2">
      <c r="A793" s="832" t="s">
        <v>572</v>
      </c>
      <c r="B793" s="833" t="s">
        <v>573</v>
      </c>
      <c r="C793" s="836" t="s">
        <v>600</v>
      </c>
      <c r="D793" s="864" t="s">
        <v>601</v>
      </c>
      <c r="E793" s="836" t="s">
        <v>2697</v>
      </c>
      <c r="F793" s="864" t="s">
        <v>2698</v>
      </c>
      <c r="G793" s="836" t="s">
        <v>3276</v>
      </c>
      <c r="H793" s="836" t="s">
        <v>3277</v>
      </c>
      <c r="I793" s="850">
        <v>636.8699951171875</v>
      </c>
      <c r="J793" s="850">
        <v>1</v>
      </c>
      <c r="K793" s="851">
        <v>636.8699951171875</v>
      </c>
    </row>
    <row r="794" spans="1:11" ht="14.45" customHeight="1" x14ac:dyDescent="0.2">
      <c r="A794" s="832" t="s">
        <v>572</v>
      </c>
      <c r="B794" s="833" t="s">
        <v>573</v>
      </c>
      <c r="C794" s="836" t="s">
        <v>600</v>
      </c>
      <c r="D794" s="864" t="s">
        <v>601</v>
      </c>
      <c r="E794" s="836" t="s">
        <v>2697</v>
      </c>
      <c r="F794" s="864" t="s">
        <v>2698</v>
      </c>
      <c r="G794" s="836" t="s">
        <v>3278</v>
      </c>
      <c r="H794" s="836" t="s">
        <v>3279</v>
      </c>
      <c r="I794" s="850">
        <v>448.5</v>
      </c>
      <c r="J794" s="850">
        <v>1</v>
      </c>
      <c r="K794" s="851">
        <v>448.5</v>
      </c>
    </row>
    <row r="795" spans="1:11" ht="14.45" customHeight="1" x14ac:dyDescent="0.2">
      <c r="A795" s="832" t="s">
        <v>572</v>
      </c>
      <c r="B795" s="833" t="s">
        <v>573</v>
      </c>
      <c r="C795" s="836" t="s">
        <v>600</v>
      </c>
      <c r="D795" s="864" t="s">
        <v>601</v>
      </c>
      <c r="E795" s="836" t="s">
        <v>2697</v>
      </c>
      <c r="F795" s="864" t="s">
        <v>2698</v>
      </c>
      <c r="G795" s="836" t="s">
        <v>3280</v>
      </c>
      <c r="H795" s="836" t="s">
        <v>3281</v>
      </c>
      <c r="I795" s="850">
        <v>448.5</v>
      </c>
      <c r="J795" s="850">
        <v>1</v>
      </c>
      <c r="K795" s="851">
        <v>448.5</v>
      </c>
    </row>
    <row r="796" spans="1:11" ht="14.45" customHeight="1" x14ac:dyDescent="0.2">
      <c r="A796" s="832" t="s">
        <v>572</v>
      </c>
      <c r="B796" s="833" t="s">
        <v>573</v>
      </c>
      <c r="C796" s="836" t="s">
        <v>600</v>
      </c>
      <c r="D796" s="864" t="s">
        <v>601</v>
      </c>
      <c r="E796" s="836" t="s">
        <v>2697</v>
      </c>
      <c r="F796" s="864" t="s">
        <v>2698</v>
      </c>
      <c r="G796" s="836" t="s">
        <v>3282</v>
      </c>
      <c r="H796" s="836" t="s">
        <v>3283</v>
      </c>
      <c r="I796" s="850">
        <v>417.64999389648438</v>
      </c>
      <c r="J796" s="850">
        <v>1</v>
      </c>
      <c r="K796" s="851">
        <v>417.64999389648438</v>
      </c>
    </row>
    <row r="797" spans="1:11" ht="14.45" customHeight="1" x14ac:dyDescent="0.2">
      <c r="A797" s="832" t="s">
        <v>572</v>
      </c>
      <c r="B797" s="833" t="s">
        <v>573</v>
      </c>
      <c r="C797" s="836" t="s">
        <v>600</v>
      </c>
      <c r="D797" s="864" t="s">
        <v>601</v>
      </c>
      <c r="E797" s="836" t="s">
        <v>2697</v>
      </c>
      <c r="F797" s="864" t="s">
        <v>2698</v>
      </c>
      <c r="G797" s="836" t="s">
        <v>3284</v>
      </c>
      <c r="H797" s="836" t="s">
        <v>3285</v>
      </c>
      <c r="I797" s="850">
        <v>762.45001220703125</v>
      </c>
      <c r="J797" s="850">
        <v>3</v>
      </c>
      <c r="K797" s="851">
        <v>2287.3500366210938</v>
      </c>
    </row>
    <row r="798" spans="1:11" ht="14.45" customHeight="1" x14ac:dyDescent="0.2">
      <c r="A798" s="832" t="s">
        <v>572</v>
      </c>
      <c r="B798" s="833" t="s">
        <v>573</v>
      </c>
      <c r="C798" s="836" t="s">
        <v>600</v>
      </c>
      <c r="D798" s="864" t="s">
        <v>601</v>
      </c>
      <c r="E798" s="836" t="s">
        <v>2697</v>
      </c>
      <c r="F798" s="864" t="s">
        <v>2698</v>
      </c>
      <c r="G798" s="836" t="s">
        <v>3286</v>
      </c>
      <c r="H798" s="836" t="s">
        <v>3287</v>
      </c>
      <c r="I798" s="850">
        <v>762.45001220703125</v>
      </c>
      <c r="J798" s="850">
        <v>1</v>
      </c>
      <c r="K798" s="851">
        <v>762.45001220703125</v>
      </c>
    </row>
    <row r="799" spans="1:11" ht="14.45" customHeight="1" x14ac:dyDescent="0.2">
      <c r="A799" s="832" t="s">
        <v>572</v>
      </c>
      <c r="B799" s="833" t="s">
        <v>573</v>
      </c>
      <c r="C799" s="836" t="s">
        <v>600</v>
      </c>
      <c r="D799" s="864" t="s">
        <v>601</v>
      </c>
      <c r="E799" s="836" t="s">
        <v>2697</v>
      </c>
      <c r="F799" s="864" t="s">
        <v>2698</v>
      </c>
      <c r="G799" s="836" t="s">
        <v>3288</v>
      </c>
      <c r="H799" s="836" t="s">
        <v>3289</v>
      </c>
      <c r="I799" s="850">
        <v>762.45001220703125</v>
      </c>
      <c r="J799" s="850">
        <v>2</v>
      </c>
      <c r="K799" s="851">
        <v>1524.9000244140625</v>
      </c>
    </row>
    <row r="800" spans="1:11" ht="14.45" customHeight="1" x14ac:dyDescent="0.2">
      <c r="A800" s="832" t="s">
        <v>572</v>
      </c>
      <c r="B800" s="833" t="s">
        <v>573</v>
      </c>
      <c r="C800" s="836" t="s">
        <v>600</v>
      </c>
      <c r="D800" s="864" t="s">
        <v>601</v>
      </c>
      <c r="E800" s="836" t="s">
        <v>2697</v>
      </c>
      <c r="F800" s="864" t="s">
        <v>2698</v>
      </c>
      <c r="G800" s="836" t="s">
        <v>3290</v>
      </c>
      <c r="H800" s="836" t="s">
        <v>3291</v>
      </c>
      <c r="I800" s="850">
        <v>775.90499877929688</v>
      </c>
      <c r="J800" s="850">
        <v>2</v>
      </c>
      <c r="K800" s="851">
        <v>1551.8099975585938</v>
      </c>
    </row>
    <row r="801" spans="1:11" ht="14.45" customHeight="1" x14ac:dyDescent="0.2">
      <c r="A801" s="832" t="s">
        <v>572</v>
      </c>
      <c r="B801" s="833" t="s">
        <v>573</v>
      </c>
      <c r="C801" s="836" t="s">
        <v>600</v>
      </c>
      <c r="D801" s="864" t="s">
        <v>601</v>
      </c>
      <c r="E801" s="836" t="s">
        <v>2697</v>
      </c>
      <c r="F801" s="864" t="s">
        <v>2698</v>
      </c>
      <c r="G801" s="836" t="s">
        <v>3292</v>
      </c>
      <c r="H801" s="836" t="s">
        <v>3293</v>
      </c>
      <c r="I801" s="850">
        <v>601.45001220703125</v>
      </c>
      <c r="J801" s="850">
        <v>2</v>
      </c>
      <c r="K801" s="851">
        <v>1202.9000244140625</v>
      </c>
    </row>
    <row r="802" spans="1:11" ht="14.45" customHeight="1" x14ac:dyDescent="0.2">
      <c r="A802" s="832" t="s">
        <v>572</v>
      </c>
      <c r="B802" s="833" t="s">
        <v>573</v>
      </c>
      <c r="C802" s="836" t="s">
        <v>600</v>
      </c>
      <c r="D802" s="864" t="s">
        <v>601</v>
      </c>
      <c r="E802" s="836" t="s">
        <v>2697</v>
      </c>
      <c r="F802" s="864" t="s">
        <v>2698</v>
      </c>
      <c r="G802" s="836" t="s">
        <v>3294</v>
      </c>
      <c r="H802" s="836" t="s">
        <v>3295</v>
      </c>
      <c r="I802" s="850">
        <v>650.32728715376425</v>
      </c>
      <c r="J802" s="850">
        <v>23</v>
      </c>
      <c r="K802" s="851">
        <v>14957.480041503906</v>
      </c>
    </row>
    <row r="803" spans="1:11" ht="14.45" customHeight="1" x14ac:dyDescent="0.2">
      <c r="A803" s="832" t="s">
        <v>572</v>
      </c>
      <c r="B803" s="833" t="s">
        <v>573</v>
      </c>
      <c r="C803" s="836" t="s">
        <v>600</v>
      </c>
      <c r="D803" s="864" t="s">
        <v>601</v>
      </c>
      <c r="E803" s="836" t="s">
        <v>2697</v>
      </c>
      <c r="F803" s="864" t="s">
        <v>2698</v>
      </c>
      <c r="G803" s="836" t="s">
        <v>3296</v>
      </c>
      <c r="H803" s="836" t="s">
        <v>3297</v>
      </c>
      <c r="I803" s="850">
        <v>549.70001220703125</v>
      </c>
      <c r="J803" s="850">
        <v>1</v>
      </c>
      <c r="K803" s="851">
        <v>549.70001220703125</v>
      </c>
    </row>
    <row r="804" spans="1:11" ht="14.45" customHeight="1" x14ac:dyDescent="0.2">
      <c r="A804" s="832" t="s">
        <v>572</v>
      </c>
      <c r="B804" s="833" t="s">
        <v>573</v>
      </c>
      <c r="C804" s="836" t="s">
        <v>600</v>
      </c>
      <c r="D804" s="864" t="s">
        <v>601</v>
      </c>
      <c r="E804" s="836" t="s">
        <v>2697</v>
      </c>
      <c r="F804" s="864" t="s">
        <v>2698</v>
      </c>
      <c r="G804" s="836" t="s">
        <v>3298</v>
      </c>
      <c r="H804" s="836" t="s">
        <v>3299</v>
      </c>
      <c r="I804" s="850">
        <v>607.20001220703125</v>
      </c>
      <c r="J804" s="850">
        <v>1</v>
      </c>
      <c r="K804" s="851">
        <v>607.20001220703125</v>
      </c>
    </row>
    <row r="805" spans="1:11" ht="14.45" customHeight="1" x14ac:dyDescent="0.2">
      <c r="A805" s="832" t="s">
        <v>572</v>
      </c>
      <c r="B805" s="833" t="s">
        <v>573</v>
      </c>
      <c r="C805" s="836" t="s">
        <v>600</v>
      </c>
      <c r="D805" s="864" t="s">
        <v>601</v>
      </c>
      <c r="E805" s="836" t="s">
        <v>2697</v>
      </c>
      <c r="F805" s="864" t="s">
        <v>2698</v>
      </c>
      <c r="G805" s="836" t="s">
        <v>3300</v>
      </c>
      <c r="H805" s="836" t="s">
        <v>3301</v>
      </c>
      <c r="I805" s="850">
        <v>650.33001708984375</v>
      </c>
      <c r="J805" s="850">
        <v>1</v>
      </c>
      <c r="K805" s="851">
        <v>650.33001708984375</v>
      </c>
    </row>
    <row r="806" spans="1:11" ht="14.45" customHeight="1" x14ac:dyDescent="0.2">
      <c r="A806" s="832" t="s">
        <v>572</v>
      </c>
      <c r="B806" s="833" t="s">
        <v>573</v>
      </c>
      <c r="C806" s="836" t="s">
        <v>600</v>
      </c>
      <c r="D806" s="864" t="s">
        <v>601</v>
      </c>
      <c r="E806" s="836" t="s">
        <v>2697</v>
      </c>
      <c r="F806" s="864" t="s">
        <v>2698</v>
      </c>
      <c r="G806" s="836" t="s">
        <v>3294</v>
      </c>
      <c r="H806" s="836" t="s">
        <v>3302</v>
      </c>
      <c r="I806" s="850">
        <v>650.32601318359377</v>
      </c>
      <c r="J806" s="850">
        <v>22</v>
      </c>
      <c r="K806" s="851">
        <v>14307.129943847656</v>
      </c>
    </row>
    <row r="807" spans="1:11" ht="14.45" customHeight="1" x14ac:dyDescent="0.2">
      <c r="A807" s="832" t="s">
        <v>572</v>
      </c>
      <c r="B807" s="833" t="s">
        <v>573</v>
      </c>
      <c r="C807" s="836" t="s">
        <v>600</v>
      </c>
      <c r="D807" s="864" t="s">
        <v>601</v>
      </c>
      <c r="E807" s="836" t="s">
        <v>2697</v>
      </c>
      <c r="F807" s="864" t="s">
        <v>2698</v>
      </c>
      <c r="G807" s="836" t="s">
        <v>3303</v>
      </c>
      <c r="H807" s="836" t="s">
        <v>3304</v>
      </c>
      <c r="I807" s="850">
        <v>2597.610107421875</v>
      </c>
      <c r="J807" s="850">
        <v>1</v>
      </c>
      <c r="K807" s="851">
        <v>2597.610107421875</v>
      </c>
    </row>
    <row r="808" spans="1:11" ht="14.45" customHeight="1" x14ac:dyDescent="0.2">
      <c r="A808" s="832" t="s">
        <v>572</v>
      </c>
      <c r="B808" s="833" t="s">
        <v>573</v>
      </c>
      <c r="C808" s="836" t="s">
        <v>600</v>
      </c>
      <c r="D808" s="864" t="s">
        <v>601</v>
      </c>
      <c r="E808" s="836" t="s">
        <v>2697</v>
      </c>
      <c r="F808" s="864" t="s">
        <v>2698</v>
      </c>
      <c r="G808" s="836" t="s">
        <v>3305</v>
      </c>
      <c r="H808" s="836" t="s">
        <v>3306</v>
      </c>
      <c r="I808" s="850">
        <v>2597.6034342447915</v>
      </c>
      <c r="J808" s="850">
        <v>4</v>
      </c>
      <c r="K808" s="851">
        <v>10390.410400390625</v>
      </c>
    </row>
    <row r="809" spans="1:11" ht="14.45" customHeight="1" x14ac:dyDescent="0.2">
      <c r="A809" s="832" t="s">
        <v>572</v>
      </c>
      <c r="B809" s="833" t="s">
        <v>573</v>
      </c>
      <c r="C809" s="836" t="s">
        <v>600</v>
      </c>
      <c r="D809" s="864" t="s">
        <v>601</v>
      </c>
      <c r="E809" s="836" t="s">
        <v>2697</v>
      </c>
      <c r="F809" s="864" t="s">
        <v>2698</v>
      </c>
      <c r="G809" s="836" t="s">
        <v>3303</v>
      </c>
      <c r="H809" s="836" t="s">
        <v>3307</v>
      </c>
      <c r="I809" s="850">
        <v>2597.610107421875</v>
      </c>
      <c r="J809" s="850">
        <v>2</v>
      </c>
      <c r="K809" s="851">
        <v>5195.22021484375</v>
      </c>
    </row>
    <row r="810" spans="1:11" ht="14.45" customHeight="1" x14ac:dyDescent="0.2">
      <c r="A810" s="832" t="s">
        <v>572</v>
      </c>
      <c r="B810" s="833" t="s">
        <v>573</v>
      </c>
      <c r="C810" s="836" t="s">
        <v>600</v>
      </c>
      <c r="D810" s="864" t="s">
        <v>601</v>
      </c>
      <c r="E810" s="836" t="s">
        <v>2697</v>
      </c>
      <c r="F810" s="864" t="s">
        <v>2698</v>
      </c>
      <c r="G810" s="836" t="s">
        <v>3305</v>
      </c>
      <c r="H810" s="836" t="s">
        <v>3308</v>
      </c>
      <c r="I810" s="850">
        <v>2597.60009765625</v>
      </c>
      <c r="J810" s="850">
        <v>1</v>
      </c>
      <c r="K810" s="851">
        <v>2597.60009765625</v>
      </c>
    </row>
    <row r="811" spans="1:11" ht="14.45" customHeight="1" x14ac:dyDescent="0.2">
      <c r="A811" s="832" t="s">
        <v>572</v>
      </c>
      <c r="B811" s="833" t="s">
        <v>573</v>
      </c>
      <c r="C811" s="836" t="s">
        <v>600</v>
      </c>
      <c r="D811" s="864" t="s">
        <v>601</v>
      </c>
      <c r="E811" s="836" t="s">
        <v>2697</v>
      </c>
      <c r="F811" s="864" t="s">
        <v>2698</v>
      </c>
      <c r="G811" s="836" t="s">
        <v>3090</v>
      </c>
      <c r="H811" s="836" t="s">
        <v>3091</v>
      </c>
      <c r="I811" s="850">
        <v>338.79000854492188</v>
      </c>
      <c r="J811" s="850">
        <v>3</v>
      </c>
      <c r="K811" s="851">
        <v>1016.3599853515625</v>
      </c>
    </row>
    <row r="812" spans="1:11" ht="14.45" customHeight="1" x14ac:dyDescent="0.2">
      <c r="A812" s="832" t="s">
        <v>572</v>
      </c>
      <c r="B812" s="833" t="s">
        <v>573</v>
      </c>
      <c r="C812" s="836" t="s">
        <v>600</v>
      </c>
      <c r="D812" s="864" t="s">
        <v>601</v>
      </c>
      <c r="E812" s="836" t="s">
        <v>2697</v>
      </c>
      <c r="F812" s="864" t="s">
        <v>2698</v>
      </c>
      <c r="G812" s="836" t="s">
        <v>3092</v>
      </c>
      <c r="H812" s="836" t="s">
        <v>3093</v>
      </c>
      <c r="I812" s="850">
        <v>411.3599853515625</v>
      </c>
      <c r="J812" s="850">
        <v>3</v>
      </c>
      <c r="K812" s="851">
        <v>1234.0899658203125</v>
      </c>
    </row>
    <row r="813" spans="1:11" ht="14.45" customHeight="1" x14ac:dyDescent="0.2">
      <c r="A813" s="832" t="s">
        <v>572</v>
      </c>
      <c r="B813" s="833" t="s">
        <v>573</v>
      </c>
      <c r="C813" s="836" t="s">
        <v>600</v>
      </c>
      <c r="D813" s="864" t="s">
        <v>601</v>
      </c>
      <c r="E813" s="836" t="s">
        <v>2697</v>
      </c>
      <c r="F813" s="864" t="s">
        <v>2698</v>
      </c>
      <c r="G813" s="836" t="s">
        <v>3309</v>
      </c>
      <c r="H813" s="836" t="s">
        <v>3310</v>
      </c>
      <c r="I813" s="850">
        <v>309.46499633789063</v>
      </c>
      <c r="J813" s="850">
        <v>17</v>
      </c>
      <c r="K813" s="851">
        <v>5260.89990234375</v>
      </c>
    </row>
    <row r="814" spans="1:11" ht="14.45" customHeight="1" x14ac:dyDescent="0.2">
      <c r="A814" s="832" t="s">
        <v>572</v>
      </c>
      <c r="B814" s="833" t="s">
        <v>573</v>
      </c>
      <c r="C814" s="836" t="s">
        <v>600</v>
      </c>
      <c r="D814" s="864" t="s">
        <v>601</v>
      </c>
      <c r="E814" s="836" t="s">
        <v>2697</v>
      </c>
      <c r="F814" s="864" t="s">
        <v>2698</v>
      </c>
      <c r="G814" s="836" t="s">
        <v>3311</v>
      </c>
      <c r="H814" s="836" t="s">
        <v>3312</v>
      </c>
      <c r="I814" s="850">
        <v>309.46000671386719</v>
      </c>
      <c r="J814" s="850">
        <v>17</v>
      </c>
      <c r="K814" s="851">
        <v>5260.8599243164063</v>
      </c>
    </row>
    <row r="815" spans="1:11" ht="14.45" customHeight="1" x14ac:dyDescent="0.2">
      <c r="A815" s="832" t="s">
        <v>572</v>
      </c>
      <c r="B815" s="833" t="s">
        <v>573</v>
      </c>
      <c r="C815" s="836" t="s">
        <v>600</v>
      </c>
      <c r="D815" s="864" t="s">
        <v>601</v>
      </c>
      <c r="E815" s="836" t="s">
        <v>2697</v>
      </c>
      <c r="F815" s="864" t="s">
        <v>2698</v>
      </c>
      <c r="G815" s="836" t="s">
        <v>3313</v>
      </c>
      <c r="H815" s="836" t="s">
        <v>3314</v>
      </c>
      <c r="I815" s="850">
        <v>309.47000122070313</v>
      </c>
      <c r="J815" s="850">
        <v>5</v>
      </c>
      <c r="K815" s="851">
        <v>1547.3299865722656</v>
      </c>
    </row>
    <row r="816" spans="1:11" ht="14.45" customHeight="1" x14ac:dyDescent="0.2">
      <c r="A816" s="832" t="s">
        <v>572</v>
      </c>
      <c r="B816" s="833" t="s">
        <v>573</v>
      </c>
      <c r="C816" s="836" t="s">
        <v>600</v>
      </c>
      <c r="D816" s="864" t="s">
        <v>601</v>
      </c>
      <c r="E816" s="836" t="s">
        <v>2697</v>
      </c>
      <c r="F816" s="864" t="s">
        <v>2698</v>
      </c>
      <c r="G816" s="836" t="s">
        <v>3315</v>
      </c>
      <c r="H816" s="836" t="s">
        <v>3316</v>
      </c>
      <c r="I816" s="850">
        <v>372.260009765625</v>
      </c>
      <c r="J816" s="850">
        <v>5</v>
      </c>
      <c r="K816" s="851">
        <v>1861.280029296875</v>
      </c>
    </row>
    <row r="817" spans="1:11" ht="14.45" customHeight="1" x14ac:dyDescent="0.2">
      <c r="A817" s="832" t="s">
        <v>572</v>
      </c>
      <c r="B817" s="833" t="s">
        <v>573</v>
      </c>
      <c r="C817" s="836" t="s">
        <v>600</v>
      </c>
      <c r="D817" s="864" t="s">
        <v>601</v>
      </c>
      <c r="E817" s="836" t="s">
        <v>2697</v>
      </c>
      <c r="F817" s="864" t="s">
        <v>2698</v>
      </c>
      <c r="G817" s="836" t="s">
        <v>3317</v>
      </c>
      <c r="H817" s="836" t="s">
        <v>3318</v>
      </c>
      <c r="I817" s="850">
        <v>518.6500244140625</v>
      </c>
      <c r="J817" s="850">
        <v>1</v>
      </c>
      <c r="K817" s="851">
        <v>518.6500244140625</v>
      </c>
    </row>
    <row r="818" spans="1:11" ht="14.45" customHeight="1" x14ac:dyDescent="0.2">
      <c r="A818" s="832" t="s">
        <v>572</v>
      </c>
      <c r="B818" s="833" t="s">
        <v>573</v>
      </c>
      <c r="C818" s="836" t="s">
        <v>600</v>
      </c>
      <c r="D818" s="864" t="s">
        <v>601</v>
      </c>
      <c r="E818" s="836" t="s">
        <v>2697</v>
      </c>
      <c r="F818" s="864" t="s">
        <v>2698</v>
      </c>
      <c r="G818" s="836" t="s">
        <v>3319</v>
      </c>
      <c r="H818" s="836" t="s">
        <v>3320</v>
      </c>
      <c r="I818" s="850">
        <v>278.29998779296875</v>
      </c>
      <c r="J818" s="850">
        <v>1</v>
      </c>
      <c r="K818" s="851">
        <v>278.29998779296875</v>
      </c>
    </row>
    <row r="819" spans="1:11" ht="14.45" customHeight="1" x14ac:dyDescent="0.2">
      <c r="A819" s="832" t="s">
        <v>572</v>
      </c>
      <c r="B819" s="833" t="s">
        <v>573</v>
      </c>
      <c r="C819" s="836" t="s">
        <v>600</v>
      </c>
      <c r="D819" s="864" t="s">
        <v>601</v>
      </c>
      <c r="E819" s="836" t="s">
        <v>2697</v>
      </c>
      <c r="F819" s="864" t="s">
        <v>2698</v>
      </c>
      <c r="G819" s="836" t="s">
        <v>3321</v>
      </c>
      <c r="H819" s="836" t="s">
        <v>3322</v>
      </c>
      <c r="I819" s="850">
        <v>235.75</v>
      </c>
      <c r="J819" s="850">
        <v>1</v>
      </c>
      <c r="K819" s="851">
        <v>235.75</v>
      </c>
    </row>
    <row r="820" spans="1:11" ht="14.45" customHeight="1" x14ac:dyDescent="0.2">
      <c r="A820" s="832" t="s">
        <v>572</v>
      </c>
      <c r="B820" s="833" t="s">
        <v>573</v>
      </c>
      <c r="C820" s="836" t="s">
        <v>600</v>
      </c>
      <c r="D820" s="864" t="s">
        <v>601</v>
      </c>
      <c r="E820" s="836" t="s">
        <v>2697</v>
      </c>
      <c r="F820" s="864" t="s">
        <v>2698</v>
      </c>
      <c r="G820" s="836" t="s">
        <v>3323</v>
      </c>
      <c r="H820" s="836" t="s">
        <v>3324</v>
      </c>
      <c r="I820" s="850">
        <v>3504.9949951171875</v>
      </c>
      <c r="J820" s="850">
        <v>2</v>
      </c>
      <c r="K820" s="851">
        <v>7009.989990234375</v>
      </c>
    </row>
    <row r="821" spans="1:11" ht="14.45" customHeight="1" x14ac:dyDescent="0.2">
      <c r="A821" s="832" t="s">
        <v>572</v>
      </c>
      <c r="B821" s="833" t="s">
        <v>573</v>
      </c>
      <c r="C821" s="836" t="s">
        <v>600</v>
      </c>
      <c r="D821" s="864" t="s">
        <v>601</v>
      </c>
      <c r="E821" s="836" t="s">
        <v>2697</v>
      </c>
      <c r="F821" s="864" t="s">
        <v>2698</v>
      </c>
      <c r="G821" s="836" t="s">
        <v>3325</v>
      </c>
      <c r="H821" s="836" t="s">
        <v>3326</v>
      </c>
      <c r="I821" s="850">
        <v>17573.83984375</v>
      </c>
      <c r="J821" s="850">
        <v>1</v>
      </c>
      <c r="K821" s="851">
        <v>17573.83984375</v>
      </c>
    </row>
    <row r="822" spans="1:11" ht="14.45" customHeight="1" x14ac:dyDescent="0.2">
      <c r="A822" s="832" t="s">
        <v>572</v>
      </c>
      <c r="B822" s="833" t="s">
        <v>573</v>
      </c>
      <c r="C822" s="836" t="s">
        <v>600</v>
      </c>
      <c r="D822" s="864" t="s">
        <v>601</v>
      </c>
      <c r="E822" s="836" t="s">
        <v>2697</v>
      </c>
      <c r="F822" s="864" t="s">
        <v>2698</v>
      </c>
      <c r="G822" s="836" t="s">
        <v>3327</v>
      </c>
      <c r="H822" s="836" t="s">
        <v>3328</v>
      </c>
      <c r="I822" s="850">
        <v>17573.83984375</v>
      </c>
      <c r="J822" s="850">
        <v>1</v>
      </c>
      <c r="K822" s="851">
        <v>17573.83984375</v>
      </c>
    </row>
    <row r="823" spans="1:11" ht="14.45" customHeight="1" x14ac:dyDescent="0.2">
      <c r="A823" s="832" t="s">
        <v>572</v>
      </c>
      <c r="B823" s="833" t="s">
        <v>573</v>
      </c>
      <c r="C823" s="836" t="s">
        <v>600</v>
      </c>
      <c r="D823" s="864" t="s">
        <v>601</v>
      </c>
      <c r="E823" s="836" t="s">
        <v>2697</v>
      </c>
      <c r="F823" s="864" t="s">
        <v>2698</v>
      </c>
      <c r="G823" s="836" t="s">
        <v>3329</v>
      </c>
      <c r="H823" s="836" t="s">
        <v>3330</v>
      </c>
      <c r="I823" s="850">
        <v>384.04000854492188</v>
      </c>
      <c r="J823" s="850">
        <v>5</v>
      </c>
      <c r="K823" s="851">
        <v>1920.199951171875</v>
      </c>
    </row>
    <row r="824" spans="1:11" ht="14.45" customHeight="1" x14ac:dyDescent="0.2">
      <c r="A824" s="832" t="s">
        <v>572</v>
      </c>
      <c r="B824" s="833" t="s">
        <v>573</v>
      </c>
      <c r="C824" s="836" t="s">
        <v>600</v>
      </c>
      <c r="D824" s="864" t="s">
        <v>601</v>
      </c>
      <c r="E824" s="836" t="s">
        <v>2697</v>
      </c>
      <c r="F824" s="864" t="s">
        <v>2698</v>
      </c>
      <c r="G824" s="836" t="s">
        <v>3331</v>
      </c>
      <c r="H824" s="836" t="s">
        <v>3332</v>
      </c>
      <c r="I824" s="850">
        <v>890.3900146484375</v>
      </c>
      <c r="J824" s="850">
        <v>4</v>
      </c>
      <c r="K824" s="851">
        <v>3561.56005859375</v>
      </c>
    </row>
    <row r="825" spans="1:11" ht="14.45" customHeight="1" x14ac:dyDescent="0.2">
      <c r="A825" s="832" t="s">
        <v>572</v>
      </c>
      <c r="B825" s="833" t="s">
        <v>573</v>
      </c>
      <c r="C825" s="836" t="s">
        <v>600</v>
      </c>
      <c r="D825" s="864" t="s">
        <v>601</v>
      </c>
      <c r="E825" s="836" t="s">
        <v>2697</v>
      </c>
      <c r="F825" s="864" t="s">
        <v>2698</v>
      </c>
      <c r="G825" s="836" t="s">
        <v>3333</v>
      </c>
      <c r="H825" s="836" t="s">
        <v>3334</v>
      </c>
      <c r="I825" s="850">
        <v>1559.52001953125</v>
      </c>
      <c r="J825" s="850">
        <v>8</v>
      </c>
      <c r="K825" s="851">
        <v>12476.1201171875</v>
      </c>
    </row>
    <row r="826" spans="1:11" ht="14.45" customHeight="1" x14ac:dyDescent="0.2">
      <c r="A826" s="832" t="s">
        <v>572</v>
      </c>
      <c r="B826" s="833" t="s">
        <v>573</v>
      </c>
      <c r="C826" s="836" t="s">
        <v>600</v>
      </c>
      <c r="D826" s="864" t="s">
        <v>601</v>
      </c>
      <c r="E826" s="836" t="s">
        <v>2697</v>
      </c>
      <c r="F826" s="864" t="s">
        <v>2698</v>
      </c>
      <c r="G826" s="836" t="s">
        <v>3335</v>
      </c>
      <c r="H826" s="836" t="s">
        <v>3336</v>
      </c>
      <c r="I826" s="850">
        <v>1559.530029296875</v>
      </c>
      <c r="J826" s="850">
        <v>4</v>
      </c>
      <c r="K826" s="851">
        <v>6238.110107421875</v>
      </c>
    </row>
    <row r="827" spans="1:11" ht="14.45" customHeight="1" x14ac:dyDescent="0.2">
      <c r="A827" s="832" t="s">
        <v>572</v>
      </c>
      <c r="B827" s="833" t="s">
        <v>573</v>
      </c>
      <c r="C827" s="836" t="s">
        <v>600</v>
      </c>
      <c r="D827" s="864" t="s">
        <v>601</v>
      </c>
      <c r="E827" s="836" t="s">
        <v>2697</v>
      </c>
      <c r="F827" s="864" t="s">
        <v>2698</v>
      </c>
      <c r="G827" s="836" t="s">
        <v>3337</v>
      </c>
      <c r="H827" s="836" t="s">
        <v>3338</v>
      </c>
      <c r="I827" s="850">
        <v>1559.52001953125</v>
      </c>
      <c r="J827" s="850">
        <v>4</v>
      </c>
      <c r="K827" s="851">
        <v>6238.06005859375</v>
      </c>
    </row>
    <row r="828" spans="1:11" ht="14.45" customHeight="1" x14ac:dyDescent="0.2">
      <c r="A828" s="832" t="s">
        <v>572</v>
      </c>
      <c r="B828" s="833" t="s">
        <v>573</v>
      </c>
      <c r="C828" s="836" t="s">
        <v>600</v>
      </c>
      <c r="D828" s="864" t="s">
        <v>601</v>
      </c>
      <c r="E828" s="836" t="s">
        <v>2697</v>
      </c>
      <c r="F828" s="864" t="s">
        <v>2698</v>
      </c>
      <c r="G828" s="836" t="s">
        <v>3339</v>
      </c>
      <c r="H828" s="836" t="s">
        <v>3340</v>
      </c>
      <c r="I828" s="850">
        <v>384.04998779296875</v>
      </c>
      <c r="J828" s="850">
        <v>2</v>
      </c>
      <c r="K828" s="851">
        <v>768.0999755859375</v>
      </c>
    </row>
    <row r="829" spans="1:11" ht="14.45" customHeight="1" x14ac:dyDescent="0.2">
      <c r="A829" s="832" t="s">
        <v>572</v>
      </c>
      <c r="B829" s="833" t="s">
        <v>573</v>
      </c>
      <c r="C829" s="836" t="s">
        <v>600</v>
      </c>
      <c r="D829" s="864" t="s">
        <v>601</v>
      </c>
      <c r="E829" s="836" t="s">
        <v>2697</v>
      </c>
      <c r="F829" s="864" t="s">
        <v>2698</v>
      </c>
      <c r="G829" s="836" t="s">
        <v>3341</v>
      </c>
      <c r="H829" s="836" t="s">
        <v>3342</v>
      </c>
      <c r="I829" s="850">
        <v>384.02999877929688</v>
      </c>
      <c r="J829" s="850">
        <v>9</v>
      </c>
      <c r="K829" s="851">
        <v>3456.260009765625</v>
      </c>
    </row>
    <row r="830" spans="1:11" ht="14.45" customHeight="1" x14ac:dyDescent="0.2">
      <c r="A830" s="832" t="s">
        <v>572</v>
      </c>
      <c r="B830" s="833" t="s">
        <v>573</v>
      </c>
      <c r="C830" s="836" t="s">
        <v>600</v>
      </c>
      <c r="D830" s="864" t="s">
        <v>601</v>
      </c>
      <c r="E830" s="836" t="s">
        <v>2697</v>
      </c>
      <c r="F830" s="864" t="s">
        <v>2698</v>
      </c>
      <c r="G830" s="836" t="s">
        <v>3343</v>
      </c>
      <c r="H830" s="836" t="s">
        <v>3344</v>
      </c>
      <c r="I830" s="850">
        <v>7297.580078125</v>
      </c>
      <c r="J830" s="850">
        <v>2</v>
      </c>
      <c r="K830" s="851">
        <v>14595.16015625</v>
      </c>
    </row>
    <row r="831" spans="1:11" ht="14.45" customHeight="1" x14ac:dyDescent="0.2">
      <c r="A831" s="832" t="s">
        <v>572</v>
      </c>
      <c r="B831" s="833" t="s">
        <v>573</v>
      </c>
      <c r="C831" s="836" t="s">
        <v>600</v>
      </c>
      <c r="D831" s="864" t="s">
        <v>601</v>
      </c>
      <c r="E831" s="836" t="s">
        <v>2697</v>
      </c>
      <c r="F831" s="864" t="s">
        <v>2698</v>
      </c>
      <c r="G831" s="836" t="s">
        <v>3294</v>
      </c>
      <c r="H831" s="836" t="s">
        <v>3345</v>
      </c>
      <c r="I831" s="850">
        <v>650.33001708984375</v>
      </c>
      <c r="J831" s="850">
        <v>2</v>
      </c>
      <c r="K831" s="851">
        <v>1300.6500244140625</v>
      </c>
    </row>
    <row r="832" spans="1:11" ht="14.45" customHeight="1" x14ac:dyDescent="0.2">
      <c r="A832" s="832" t="s">
        <v>572</v>
      </c>
      <c r="B832" s="833" t="s">
        <v>573</v>
      </c>
      <c r="C832" s="836" t="s">
        <v>600</v>
      </c>
      <c r="D832" s="864" t="s">
        <v>601</v>
      </c>
      <c r="E832" s="836" t="s">
        <v>2697</v>
      </c>
      <c r="F832" s="864" t="s">
        <v>2698</v>
      </c>
      <c r="G832" s="836" t="s">
        <v>3346</v>
      </c>
      <c r="H832" s="836" t="s">
        <v>3347</v>
      </c>
      <c r="I832" s="850">
        <v>2626.820068359375</v>
      </c>
      <c r="J832" s="850">
        <v>2</v>
      </c>
      <c r="K832" s="851">
        <v>5253.64013671875</v>
      </c>
    </row>
    <row r="833" spans="1:11" ht="14.45" customHeight="1" x14ac:dyDescent="0.2">
      <c r="A833" s="832" t="s">
        <v>572</v>
      </c>
      <c r="B833" s="833" t="s">
        <v>573</v>
      </c>
      <c r="C833" s="836" t="s">
        <v>600</v>
      </c>
      <c r="D833" s="864" t="s">
        <v>601</v>
      </c>
      <c r="E833" s="836" t="s">
        <v>2697</v>
      </c>
      <c r="F833" s="864" t="s">
        <v>2698</v>
      </c>
      <c r="G833" s="836" t="s">
        <v>3348</v>
      </c>
      <c r="H833" s="836" t="s">
        <v>3349</v>
      </c>
      <c r="I833" s="850">
        <v>8020.7998046875</v>
      </c>
      <c r="J833" s="850">
        <v>1</v>
      </c>
      <c r="K833" s="851">
        <v>8020.7998046875</v>
      </c>
    </row>
    <row r="834" spans="1:11" ht="14.45" customHeight="1" x14ac:dyDescent="0.2">
      <c r="A834" s="832" t="s">
        <v>572</v>
      </c>
      <c r="B834" s="833" t="s">
        <v>573</v>
      </c>
      <c r="C834" s="836" t="s">
        <v>600</v>
      </c>
      <c r="D834" s="864" t="s">
        <v>601</v>
      </c>
      <c r="E834" s="836" t="s">
        <v>2697</v>
      </c>
      <c r="F834" s="864" t="s">
        <v>2698</v>
      </c>
      <c r="G834" s="836" t="s">
        <v>3350</v>
      </c>
      <c r="H834" s="836" t="s">
        <v>3351</v>
      </c>
      <c r="I834" s="850">
        <v>9758.6904296875</v>
      </c>
      <c r="J834" s="850">
        <v>1</v>
      </c>
      <c r="K834" s="851">
        <v>9758.6904296875</v>
      </c>
    </row>
    <row r="835" spans="1:11" ht="14.45" customHeight="1" x14ac:dyDescent="0.2">
      <c r="A835" s="832" t="s">
        <v>572</v>
      </c>
      <c r="B835" s="833" t="s">
        <v>573</v>
      </c>
      <c r="C835" s="836" t="s">
        <v>600</v>
      </c>
      <c r="D835" s="864" t="s">
        <v>601</v>
      </c>
      <c r="E835" s="836" t="s">
        <v>2697</v>
      </c>
      <c r="F835" s="864" t="s">
        <v>2698</v>
      </c>
      <c r="G835" s="836" t="s">
        <v>3352</v>
      </c>
      <c r="H835" s="836" t="s">
        <v>3353</v>
      </c>
      <c r="I835" s="850">
        <v>1220.3199462890625</v>
      </c>
      <c r="J835" s="850">
        <v>4</v>
      </c>
      <c r="K835" s="851">
        <v>4881.2900390625</v>
      </c>
    </row>
    <row r="836" spans="1:11" ht="14.45" customHeight="1" x14ac:dyDescent="0.2">
      <c r="A836" s="832" t="s">
        <v>572</v>
      </c>
      <c r="B836" s="833" t="s">
        <v>573</v>
      </c>
      <c r="C836" s="836" t="s">
        <v>600</v>
      </c>
      <c r="D836" s="864" t="s">
        <v>601</v>
      </c>
      <c r="E836" s="836" t="s">
        <v>2697</v>
      </c>
      <c r="F836" s="864" t="s">
        <v>2698</v>
      </c>
      <c r="G836" s="836" t="s">
        <v>3354</v>
      </c>
      <c r="H836" s="836" t="s">
        <v>3355</v>
      </c>
      <c r="I836" s="850">
        <v>1220.3349609375</v>
      </c>
      <c r="J836" s="850">
        <v>12</v>
      </c>
      <c r="K836" s="851">
        <v>14643.920043945313</v>
      </c>
    </row>
    <row r="837" spans="1:11" ht="14.45" customHeight="1" x14ac:dyDescent="0.2">
      <c r="A837" s="832" t="s">
        <v>572</v>
      </c>
      <c r="B837" s="833" t="s">
        <v>573</v>
      </c>
      <c r="C837" s="836" t="s">
        <v>600</v>
      </c>
      <c r="D837" s="864" t="s">
        <v>601</v>
      </c>
      <c r="E837" s="836" t="s">
        <v>2697</v>
      </c>
      <c r="F837" s="864" t="s">
        <v>2698</v>
      </c>
      <c r="G837" s="836" t="s">
        <v>3356</v>
      </c>
      <c r="H837" s="836" t="s">
        <v>3357</v>
      </c>
      <c r="I837" s="850">
        <v>1220.3199462890625</v>
      </c>
      <c r="J837" s="850">
        <v>5</v>
      </c>
      <c r="K837" s="851">
        <v>6101.60986328125</v>
      </c>
    </row>
    <row r="838" spans="1:11" ht="14.45" customHeight="1" x14ac:dyDescent="0.2">
      <c r="A838" s="832" t="s">
        <v>572</v>
      </c>
      <c r="B838" s="833" t="s">
        <v>573</v>
      </c>
      <c r="C838" s="836" t="s">
        <v>600</v>
      </c>
      <c r="D838" s="864" t="s">
        <v>601</v>
      </c>
      <c r="E838" s="836" t="s">
        <v>2697</v>
      </c>
      <c r="F838" s="864" t="s">
        <v>2698</v>
      </c>
      <c r="G838" s="836" t="s">
        <v>3358</v>
      </c>
      <c r="H838" s="836" t="s">
        <v>3359</v>
      </c>
      <c r="I838" s="850">
        <v>1220.3299560546875</v>
      </c>
      <c r="J838" s="850">
        <v>2</v>
      </c>
      <c r="K838" s="851">
        <v>2440.64990234375</v>
      </c>
    </row>
    <row r="839" spans="1:11" ht="14.45" customHeight="1" x14ac:dyDescent="0.2">
      <c r="A839" s="832" t="s">
        <v>572</v>
      </c>
      <c r="B839" s="833" t="s">
        <v>573</v>
      </c>
      <c r="C839" s="836" t="s">
        <v>600</v>
      </c>
      <c r="D839" s="864" t="s">
        <v>601</v>
      </c>
      <c r="E839" s="836" t="s">
        <v>2697</v>
      </c>
      <c r="F839" s="864" t="s">
        <v>2698</v>
      </c>
      <c r="G839" s="836" t="s">
        <v>3329</v>
      </c>
      <c r="H839" s="836" t="s">
        <v>3360</v>
      </c>
      <c r="I839" s="850">
        <v>384.02999877929688</v>
      </c>
      <c r="J839" s="850">
        <v>9</v>
      </c>
      <c r="K839" s="851">
        <v>3456.280029296875</v>
      </c>
    </row>
    <row r="840" spans="1:11" ht="14.45" customHeight="1" x14ac:dyDescent="0.2">
      <c r="A840" s="832" t="s">
        <v>572</v>
      </c>
      <c r="B840" s="833" t="s">
        <v>573</v>
      </c>
      <c r="C840" s="836" t="s">
        <v>600</v>
      </c>
      <c r="D840" s="864" t="s">
        <v>601</v>
      </c>
      <c r="E840" s="836" t="s">
        <v>2697</v>
      </c>
      <c r="F840" s="864" t="s">
        <v>2698</v>
      </c>
      <c r="G840" s="836" t="s">
        <v>3346</v>
      </c>
      <c r="H840" s="836" t="s">
        <v>3361</v>
      </c>
      <c r="I840" s="850">
        <v>2626.780029296875</v>
      </c>
      <c r="J840" s="850">
        <v>2</v>
      </c>
      <c r="K840" s="851">
        <v>5253.56005859375</v>
      </c>
    </row>
    <row r="841" spans="1:11" ht="14.45" customHeight="1" x14ac:dyDescent="0.2">
      <c r="A841" s="832" t="s">
        <v>572</v>
      </c>
      <c r="B841" s="833" t="s">
        <v>573</v>
      </c>
      <c r="C841" s="836" t="s">
        <v>600</v>
      </c>
      <c r="D841" s="864" t="s">
        <v>601</v>
      </c>
      <c r="E841" s="836" t="s">
        <v>2697</v>
      </c>
      <c r="F841" s="864" t="s">
        <v>2698</v>
      </c>
      <c r="G841" s="836" t="s">
        <v>3177</v>
      </c>
      <c r="H841" s="836" t="s">
        <v>3362</v>
      </c>
      <c r="I841" s="850">
        <v>480.53999328613281</v>
      </c>
      <c r="J841" s="850">
        <v>30</v>
      </c>
      <c r="K841" s="851">
        <v>14416.069732666016</v>
      </c>
    </row>
    <row r="842" spans="1:11" ht="14.45" customHeight="1" x14ac:dyDescent="0.2">
      <c r="A842" s="832" t="s">
        <v>572</v>
      </c>
      <c r="B842" s="833" t="s">
        <v>573</v>
      </c>
      <c r="C842" s="836" t="s">
        <v>600</v>
      </c>
      <c r="D842" s="864" t="s">
        <v>601</v>
      </c>
      <c r="E842" s="836" t="s">
        <v>2697</v>
      </c>
      <c r="F842" s="864" t="s">
        <v>2698</v>
      </c>
      <c r="G842" s="836" t="s">
        <v>3363</v>
      </c>
      <c r="H842" s="836" t="s">
        <v>3364</v>
      </c>
      <c r="I842" s="850">
        <v>474.69000244140625</v>
      </c>
      <c r="J842" s="850">
        <v>2</v>
      </c>
      <c r="K842" s="851">
        <v>949.3699951171875</v>
      </c>
    </row>
    <row r="843" spans="1:11" ht="14.45" customHeight="1" x14ac:dyDescent="0.2">
      <c r="A843" s="832" t="s">
        <v>572</v>
      </c>
      <c r="B843" s="833" t="s">
        <v>573</v>
      </c>
      <c r="C843" s="836" t="s">
        <v>600</v>
      </c>
      <c r="D843" s="864" t="s">
        <v>601</v>
      </c>
      <c r="E843" s="836" t="s">
        <v>2697</v>
      </c>
      <c r="F843" s="864" t="s">
        <v>2698</v>
      </c>
      <c r="G843" s="836" t="s">
        <v>3365</v>
      </c>
      <c r="H843" s="836" t="s">
        <v>3366</v>
      </c>
      <c r="I843" s="850">
        <v>474.69429234095981</v>
      </c>
      <c r="J843" s="850">
        <v>37</v>
      </c>
      <c r="K843" s="851">
        <v>17563.519775390625</v>
      </c>
    </row>
    <row r="844" spans="1:11" ht="14.45" customHeight="1" x14ac:dyDescent="0.2">
      <c r="A844" s="832" t="s">
        <v>572</v>
      </c>
      <c r="B844" s="833" t="s">
        <v>573</v>
      </c>
      <c r="C844" s="836" t="s">
        <v>600</v>
      </c>
      <c r="D844" s="864" t="s">
        <v>601</v>
      </c>
      <c r="E844" s="836" t="s">
        <v>2697</v>
      </c>
      <c r="F844" s="864" t="s">
        <v>2698</v>
      </c>
      <c r="G844" s="836" t="s">
        <v>3181</v>
      </c>
      <c r="H844" s="836" t="s">
        <v>3367</v>
      </c>
      <c r="I844" s="850">
        <v>474.68777804904516</v>
      </c>
      <c r="J844" s="850">
        <v>83</v>
      </c>
      <c r="K844" s="851">
        <v>39399</v>
      </c>
    </row>
    <row r="845" spans="1:11" ht="14.45" customHeight="1" x14ac:dyDescent="0.2">
      <c r="A845" s="832" t="s">
        <v>572</v>
      </c>
      <c r="B845" s="833" t="s">
        <v>573</v>
      </c>
      <c r="C845" s="836" t="s">
        <v>600</v>
      </c>
      <c r="D845" s="864" t="s">
        <v>601</v>
      </c>
      <c r="E845" s="836" t="s">
        <v>2697</v>
      </c>
      <c r="F845" s="864" t="s">
        <v>2698</v>
      </c>
      <c r="G845" s="836" t="s">
        <v>3368</v>
      </c>
      <c r="H845" s="836" t="s">
        <v>3369</v>
      </c>
      <c r="I845" s="850">
        <v>474.68499755859375</v>
      </c>
      <c r="J845" s="850">
        <v>10</v>
      </c>
      <c r="K845" s="851">
        <v>4746.7999267578125</v>
      </c>
    </row>
    <row r="846" spans="1:11" ht="14.45" customHeight="1" x14ac:dyDescent="0.2">
      <c r="A846" s="832" t="s">
        <v>572</v>
      </c>
      <c r="B846" s="833" t="s">
        <v>573</v>
      </c>
      <c r="C846" s="836" t="s">
        <v>600</v>
      </c>
      <c r="D846" s="864" t="s">
        <v>601</v>
      </c>
      <c r="E846" s="836" t="s">
        <v>2697</v>
      </c>
      <c r="F846" s="864" t="s">
        <v>2698</v>
      </c>
      <c r="G846" s="836" t="s">
        <v>3370</v>
      </c>
      <c r="H846" s="836" t="s">
        <v>3371</v>
      </c>
      <c r="I846" s="850">
        <v>503.91751098632813</v>
      </c>
      <c r="J846" s="850">
        <v>33</v>
      </c>
      <c r="K846" s="851">
        <v>16629.250366210938</v>
      </c>
    </row>
    <row r="847" spans="1:11" ht="14.45" customHeight="1" x14ac:dyDescent="0.2">
      <c r="A847" s="832" t="s">
        <v>572</v>
      </c>
      <c r="B847" s="833" t="s">
        <v>573</v>
      </c>
      <c r="C847" s="836" t="s">
        <v>600</v>
      </c>
      <c r="D847" s="864" t="s">
        <v>601</v>
      </c>
      <c r="E847" s="836" t="s">
        <v>2697</v>
      </c>
      <c r="F847" s="864" t="s">
        <v>2698</v>
      </c>
      <c r="G847" s="836" t="s">
        <v>3372</v>
      </c>
      <c r="H847" s="836" t="s">
        <v>3373</v>
      </c>
      <c r="I847" s="850">
        <v>523.40997314453125</v>
      </c>
      <c r="J847" s="850">
        <v>1</v>
      </c>
      <c r="K847" s="851">
        <v>523.40997314453125</v>
      </c>
    </row>
    <row r="848" spans="1:11" ht="14.45" customHeight="1" x14ac:dyDescent="0.2">
      <c r="A848" s="832" t="s">
        <v>572</v>
      </c>
      <c r="B848" s="833" t="s">
        <v>573</v>
      </c>
      <c r="C848" s="836" t="s">
        <v>600</v>
      </c>
      <c r="D848" s="864" t="s">
        <v>601</v>
      </c>
      <c r="E848" s="836" t="s">
        <v>2697</v>
      </c>
      <c r="F848" s="864" t="s">
        <v>2698</v>
      </c>
      <c r="G848" s="836" t="s">
        <v>3374</v>
      </c>
      <c r="H848" s="836" t="s">
        <v>3375</v>
      </c>
      <c r="I848" s="850">
        <v>246.67599487304688</v>
      </c>
      <c r="J848" s="850">
        <v>41</v>
      </c>
      <c r="K848" s="851">
        <v>10113.680053710938</v>
      </c>
    </row>
    <row r="849" spans="1:11" ht="14.45" customHeight="1" x14ac:dyDescent="0.2">
      <c r="A849" s="832" t="s">
        <v>572</v>
      </c>
      <c r="B849" s="833" t="s">
        <v>573</v>
      </c>
      <c r="C849" s="836" t="s">
        <v>600</v>
      </c>
      <c r="D849" s="864" t="s">
        <v>601</v>
      </c>
      <c r="E849" s="836" t="s">
        <v>2697</v>
      </c>
      <c r="F849" s="864" t="s">
        <v>2698</v>
      </c>
      <c r="G849" s="836" t="s">
        <v>3376</v>
      </c>
      <c r="H849" s="836" t="s">
        <v>3377</v>
      </c>
      <c r="I849" s="850">
        <v>287.04000854492188</v>
      </c>
      <c r="J849" s="850">
        <v>6</v>
      </c>
      <c r="K849" s="851">
        <v>1722.239990234375</v>
      </c>
    </row>
    <row r="850" spans="1:11" ht="14.45" customHeight="1" x14ac:dyDescent="0.2">
      <c r="A850" s="832" t="s">
        <v>572</v>
      </c>
      <c r="B850" s="833" t="s">
        <v>573</v>
      </c>
      <c r="C850" s="836" t="s">
        <v>600</v>
      </c>
      <c r="D850" s="864" t="s">
        <v>601</v>
      </c>
      <c r="E850" s="836" t="s">
        <v>2697</v>
      </c>
      <c r="F850" s="864" t="s">
        <v>2698</v>
      </c>
      <c r="G850" s="836" t="s">
        <v>3378</v>
      </c>
      <c r="H850" s="836" t="s">
        <v>3379</v>
      </c>
      <c r="I850" s="850">
        <v>269.10000610351563</v>
      </c>
      <c r="J850" s="850">
        <v>10</v>
      </c>
      <c r="K850" s="851">
        <v>2691.0000610351563</v>
      </c>
    </row>
    <row r="851" spans="1:11" ht="14.45" customHeight="1" x14ac:dyDescent="0.2">
      <c r="A851" s="832" t="s">
        <v>572</v>
      </c>
      <c r="B851" s="833" t="s">
        <v>573</v>
      </c>
      <c r="C851" s="836" t="s">
        <v>600</v>
      </c>
      <c r="D851" s="864" t="s">
        <v>601</v>
      </c>
      <c r="E851" s="836" t="s">
        <v>2697</v>
      </c>
      <c r="F851" s="864" t="s">
        <v>2698</v>
      </c>
      <c r="G851" s="836" t="s">
        <v>3380</v>
      </c>
      <c r="H851" s="836" t="s">
        <v>3381</v>
      </c>
      <c r="I851" s="850">
        <v>269.10000610351563</v>
      </c>
      <c r="J851" s="850">
        <v>2</v>
      </c>
      <c r="K851" s="851">
        <v>538.20001220703125</v>
      </c>
    </row>
    <row r="852" spans="1:11" ht="14.45" customHeight="1" x14ac:dyDescent="0.2">
      <c r="A852" s="832" t="s">
        <v>572</v>
      </c>
      <c r="B852" s="833" t="s">
        <v>573</v>
      </c>
      <c r="C852" s="836" t="s">
        <v>600</v>
      </c>
      <c r="D852" s="864" t="s">
        <v>601</v>
      </c>
      <c r="E852" s="836" t="s">
        <v>2697</v>
      </c>
      <c r="F852" s="864" t="s">
        <v>2698</v>
      </c>
      <c r="G852" s="836" t="s">
        <v>3382</v>
      </c>
      <c r="H852" s="836" t="s">
        <v>3383</v>
      </c>
      <c r="I852" s="850">
        <v>309.46666463216144</v>
      </c>
      <c r="J852" s="850">
        <v>4</v>
      </c>
      <c r="K852" s="851">
        <v>1237.8599853515625</v>
      </c>
    </row>
    <row r="853" spans="1:11" ht="14.45" customHeight="1" x14ac:dyDescent="0.2">
      <c r="A853" s="832" t="s">
        <v>572</v>
      </c>
      <c r="B853" s="833" t="s">
        <v>573</v>
      </c>
      <c r="C853" s="836" t="s">
        <v>600</v>
      </c>
      <c r="D853" s="864" t="s">
        <v>601</v>
      </c>
      <c r="E853" s="836" t="s">
        <v>2697</v>
      </c>
      <c r="F853" s="864" t="s">
        <v>2698</v>
      </c>
      <c r="G853" s="836" t="s">
        <v>3384</v>
      </c>
      <c r="H853" s="836" t="s">
        <v>3385</v>
      </c>
      <c r="I853" s="850">
        <v>246.67999267578125</v>
      </c>
      <c r="J853" s="850">
        <v>19</v>
      </c>
      <c r="K853" s="851">
        <v>4686.8399658203125</v>
      </c>
    </row>
    <row r="854" spans="1:11" ht="14.45" customHeight="1" x14ac:dyDescent="0.2">
      <c r="A854" s="832" t="s">
        <v>572</v>
      </c>
      <c r="B854" s="833" t="s">
        <v>573</v>
      </c>
      <c r="C854" s="836" t="s">
        <v>600</v>
      </c>
      <c r="D854" s="864" t="s">
        <v>601</v>
      </c>
      <c r="E854" s="836" t="s">
        <v>2697</v>
      </c>
      <c r="F854" s="864" t="s">
        <v>2698</v>
      </c>
      <c r="G854" s="836" t="s">
        <v>3386</v>
      </c>
      <c r="H854" s="836" t="s">
        <v>3387</v>
      </c>
      <c r="I854" s="850">
        <v>246.67999267578125</v>
      </c>
      <c r="J854" s="850">
        <v>60</v>
      </c>
      <c r="K854" s="851">
        <v>14800.520141601563</v>
      </c>
    </row>
    <row r="855" spans="1:11" ht="14.45" customHeight="1" x14ac:dyDescent="0.2">
      <c r="A855" s="832" t="s">
        <v>572</v>
      </c>
      <c r="B855" s="833" t="s">
        <v>573</v>
      </c>
      <c r="C855" s="836" t="s">
        <v>600</v>
      </c>
      <c r="D855" s="864" t="s">
        <v>601</v>
      </c>
      <c r="E855" s="836" t="s">
        <v>2697</v>
      </c>
      <c r="F855" s="864" t="s">
        <v>2698</v>
      </c>
      <c r="G855" s="836" t="s">
        <v>3388</v>
      </c>
      <c r="H855" s="836" t="s">
        <v>3389</v>
      </c>
      <c r="I855" s="850">
        <v>269.10000610351563</v>
      </c>
      <c r="J855" s="850">
        <v>74</v>
      </c>
      <c r="K855" s="851">
        <v>19913.390228271484</v>
      </c>
    </row>
    <row r="856" spans="1:11" ht="14.45" customHeight="1" x14ac:dyDescent="0.2">
      <c r="A856" s="832" t="s">
        <v>572</v>
      </c>
      <c r="B856" s="833" t="s">
        <v>573</v>
      </c>
      <c r="C856" s="836" t="s">
        <v>600</v>
      </c>
      <c r="D856" s="864" t="s">
        <v>601</v>
      </c>
      <c r="E856" s="836" t="s">
        <v>2697</v>
      </c>
      <c r="F856" s="864" t="s">
        <v>2698</v>
      </c>
      <c r="G856" s="836" t="s">
        <v>3390</v>
      </c>
      <c r="H856" s="836" t="s">
        <v>3391</v>
      </c>
      <c r="I856" s="850">
        <v>246.67999267578125</v>
      </c>
      <c r="J856" s="850">
        <v>1</v>
      </c>
      <c r="K856" s="851">
        <v>246.67999267578125</v>
      </c>
    </row>
    <row r="857" spans="1:11" ht="14.45" customHeight="1" x14ac:dyDescent="0.2">
      <c r="A857" s="832" t="s">
        <v>572</v>
      </c>
      <c r="B857" s="833" t="s">
        <v>573</v>
      </c>
      <c r="C857" s="836" t="s">
        <v>600</v>
      </c>
      <c r="D857" s="864" t="s">
        <v>601</v>
      </c>
      <c r="E857" s="836" t="s">
        <v>2697</v>
      </c>
      <c r="F857" s="864" t="s">
        <v>2698</v>
      </c>
      <c r="G857" s="836" t="s">
        <v>3177</v>
      </c>
      <c r="H857" s="836" t="s">
        <v>3178</v>
      </c>
      <c r="I857" s="850">
        <v>480.53949279785155</v>
      </c>
      <c r="J857" s="850">
        <v>27</v>
      </c>
      <c r="K857" s="851">
        <v>12974.5498046875</v>
      </c>
    </row>
    <row r="858" spans="1:11" ht="14.45" customHeight="1" x14ac:dyDescent="0.2">
      <c r="A858" s="832" t="s">
        <v>572</v>
      </c>
      <c r="B858" s="833" t="s">
        <v>573</v>
      </c>
      <c r="C858" s="836" t="s">
        <v>600</v>
      </c>
      <c r="D858" s="864" t="s">
        <v>601</v>
      </c>
      <c r="E858" s="836" t="s">
        <v>2697</v>
      </c>
      <c r="F858" s="864" t="s">
        <v>2698</v>
      </c>
      <c r="G858" s="836" t="s">
        <v>3363</v>
      </c>
      <c r="H858" s="836" t="s">
        <v>3392</v>
      </c>
      <c r="I858" s="850">
        <v>474.69000244140625</v>
      </c>
      <c r="J858" s="850">
        <v>1</v>
      </c>
      <c r="K858" s="851">
        <v>474.69000244140625</v>
      </c>
    </row>
    <row r="859" spans="1:11" ht="14.45" customHeight="1" x14ac:dyDescent="0.2">
      <c r="A859" s="832" t="s">
        <v>572</v>
      </c>
      <c r="B859" s="833" t="s">
        <v>573</v>
      </c>
      <c r="C859" s="836" t="s">
        <v>600</v>
      </c>
      <c r="D859" s="864" t="s">
        <v>601</v>
      </c>
      <c r="E859" s="836" t="s">
        <v>2697</v>
      </c>
      <c r="F859" s="864" t="s">
        <v>2698</v>
      </c>
      <c r="G859" s="836" t="s">
        <v>3393</v>
      </c>
      <c r="H859" s="836" t="s">
        <v>3394</v>
      </c>
      <c r="I859" s="850">
        <v>474.69000244140625</v>
      </c>
      <c r="J859" s="850">
        <v>6</v>
      </c>
      <c r="K859" s="851">
        <v>2848.1199340820313</v>
      </c>
    </row>
    <row r="860" spans="1:11" ht="14.45" customHeight="1" x14ac:dyDescent="0.2">
      <c r="A860" s="832" t="s">
        <v>572</v>
      </c>
      <c r="B860" s="833" t="s">
        <v>573</v>
      </c>
      <c r="C860" s="836" t="s">
        <v>600</v>
      </c>
      <c r="D860" s="864" t="s">
        <v>601</v>
      </c>
      <c r="E860" s="836" t="s">
        <v>2697</v>
      </c>
      <c r="F860" s="864" t="s">
        <v>2698</v>
      </c>
      <c r="G860" s="836" t="s">
        <v>3395</v>
      </c>
      <c r="H860" s="836" t="s">
        <v>3396</v>
      </c>
      <c r="I860" s="850">
        <v>474.68666585286456</v>
      </c>
      <c r="J860" s="850">
        <v>14</v>
      </c>
      <c r="K860" s="851">
        <v>6645.5798950195313</v>
      </c>
    </row>
    <row r="861" spans="1:11" ht="14.45" customHeight="1" x14ac:dyDescent="0.2">
      <c r="A861" s="832" t="s">
        <v>572</v>
      </c>
      <c r="B861" s="833" t="s">
        <v>573</v>
      </c>
      <c r="C861" s="836" t="s">
        <v>600</v>
      </c>
      <c r="D861" s="864" t="s">
        <v>601</v>
      </c>
      <c r="E861" s="836" t="s">
        <v>2697</v>
      </c>
      <c r="F861" s="864" t="s">
        <v>2698</v>
      </c>
      <c r="G861" s="836" t="s">
        <v>3365</v>
      </c>
      <c r="H861" s="836" t="s">
        <v>3397</v>
      </c>
      <c r="I861" s="850">
        <v>474.68499755859375</v>
      </c>
      <c r="J861" s="850">
        <v>11</v>
      </c>
      <c r="K861" s="851">
        <v>5221.52001953125</v>
      </c>
    </row>
    <row r="862" spans="1:11" ht="14.45" customHeight="1" x14ac:dyDescent="0.2">
      <c r="A862" s="832" t="s">
        <v>572</v>
      </c>
      <c r="B862" s="833" t="s">
        <v>573</v>
      </c>
      <c r="C862" s="836" t="s">
        <v>600</v>
      </c>
      <c r="D862" s="864" t="s">
        <v>601</v>
      </c>
      <c r="E862" s="836" t="s">
        <v>2697</v>
      </c>
      <c r="F862" s="864" t="s">
        <v>2698</v>
      </c>
      <c r="G862" s="836" t="s">
        <v>3181</v>
      </c>
      <c r="H862" s="836" t="s">
        <v>3182</v>
      </c>
      <c r="I862" s="850">
        <v>474.68833414713544</v>
      </c>
      <c r="J862" s="850">
        <v>199</v>
      </c>
      <c r="K862" s="851">
        <v>94462.400634765625</v>
      </c>
    </row>
    <row r="863" spans="1:11" ht="14.45" customHeight="1" x14ac:dyDescent="0.2">
      <c r="A863" s="832" t="s">
        <v>572</v>
      </c>
      <c r="B863" s="833" t="s">
        <v>573</v>
      </c>
      <c r="C863" s="836" t="s">
        <v>600</v>
      </c>
      <c r="D863" s="864" t="s">
        <v>601</v>
      </c>
      <c r="E863" s="836" t="s">
        <v>2697</v>
      </c>
      <c r="F863" s="864" t="s">
        <v>2698</v>
      </c>
      <c r="G863" s="836" t="s">
        <v>3368</v>
      </c>
      <c r="H863" s="836" t="s">
        <v>3398</v>
      </c>
      <c r="I863" s="850">
        <v>474.69000244140625</v>
      </c>
      <c r="J863" s="850">
        <v>17</v>
      </c>
      <c r="K863" s="851">
        <v>8069.659912109375</v>
      </c>
    </row>
    <row r="864" spans="1:11" ht="14.45" customHeight="1" x14ac:dyDescent="0.2">
      <c r="A864" s="832" t="s">
        <v>572</v>
      </c>
      <c r="B864" s="833" t="s">
        <v>573</v>
      </c>
      <c r="C864" s="836" t="s">
        <v>600</v>
      </c>
      <c r="D864" s="864" t="s">
        <v>601</v>
      </c>
      <c r="E864" s="836" t="s">
        <v>2697</v>
      </c>
      <c r="F864" s="864" t="s">
        <v>2698</v>
      </c>
      <c r="G864" s="836" t="s">
        <v>3370</v>
      </c>
      <c r="H864" s="836" t="s">
        <v>3399</v>
      </c>
      <c r="I864" s="850">
        <v>503.92001342773438</v>
      </c>
      <c r="J864" s="850">
        <v>8</v>
      </c>
      <c r="K864" s="851">
        <v>4031.3499450683594</v>
      </c>
    </row>
    <row r="865" spans="1:11" ht="14.45" customHeight="1" x14ac:dyDescent="0.2">
      <c r="A865" s="832" t="s">
        <v>572</v>
      </c>
      <c r="B865" s="833" t="s">
        <v>573</v>
      </c>
      <c r="C865" s="836" t="s">
        <v>600</v>
      </c>
      <c r="D865" s="864" t="s">
        <v>601</v>
      </c>
      <c r="E865" s="836" t="s">
        <v>2697</v>
      </c>
      <c r="F865" s="864" t="s">
        <v>2698</v>
      </c>
      <c r="G865" s="836" t="s">
        <v>3372</v>
      </c>
      <c r="H865" s="836" t="s">
        <v>3400</v>
      </c>
      <c r="I865" s="850">
        <v>523.40498352050781</v>
      </c>
      <c r="J865" s="850">
        <v>10</v>
      </c>
      <c r="K865" s="851">
        <v>5234.0699462890625</v>
      </c>
    </row>
    <row r="866" spans="1:11" ht="14.45" customHeight="1" x14ac:dyDescent="0.2">
      <c r="A866" s="832" t="s">
        <v>572</v>
      </c>
      <c r="B866" s="833" t="s">
        <v>573</v>
      </c>
      <c r="C866" s="836" t="s">
        <v>600</v>
      </c>
      <c r="D866" s="864" t="s">
        <v>601</v>
      </c>
      <c r="E866" s="836" t="s">
        <v>2697</v>
      </c>
      <c r="F866" s="864" t="s">
        <v>2698</v>
      </c>
      <c r="G866" s="836" t="s">
        <v>3309</v>
      </c>
      <c r="H866" s="836" t="s">
        <v>3401</v>
      </c>
      <c r="I866" s="850">
        <v>309.47000122070313</v>
      </c>
      <c r="J866" s="850">
        <v>4</v>
      </c>
      <c r="K866" s="851">
        <v>1237.8599853515625</v>
      </c>
    </row>
    <row r="867" spans="1:11" ht="14.45" customHeight="1" x14ac:dyDescent="0.2">
      <c r="A867" s="832" t="s">
        <v>572</v>
      </c>
      <c r="B867" s="833" t="s">
        <v>573</v>
      </c>
      <c r="C867" s="836" t="s">
        <v>600</v>
      </c>
      <c r="D867" s="864" t="s">
        <v>601</v>
      </c>
      <c r="E867" s="836" t="s">
        <v>2697</v>
      </c>
      <c r="F867" s="864" t="s">
        <v>2698</v>
      </c>
      <c r="G867" s="836" t="s">
        <v>3311</v>
      </c>
      <c r="H867" s="836" t="s">
        <v>3402</v>
      </c>
      <c r="I867" s="850">
        <v>309.47000122070313</v>
      </c>
      <c r="J867" s="850">
        <v>3</v>
      </c>
      <c r="K867" s="851">
        <v>928.4000244140625</v>
      </c>
    </row>
    <row r="868" spans="1:11" ht="14.45" customHeight="1" x14ac:dyDescent="0.2">
      <c r="A868" s="832" t="s">
        <v>572</v>
      </c>
      <c r="B868" s="833" t="s">
        <v>573</v>
      </c>
      <c r="C868" s="836" t="s">
        <v>600</v>
      </c>
      <c r="D868" s="864" t="s">
        <v>601</v>
      </c>
      <c r="E868" s="836" t="s">
        <v>2697</v>
      </c>
      <c r="F868" s="864" t="s">
        <v>2698</v>
      </c>
      <c r="G868" s="836" t="s">
        <v>3403</v>
      </c>
      <c r="H868" s="836" t="s">
        <v>3404</v>
      </c>
      <c r="I868" s="850">
        <v>287.04000854492188</v>
      </c>
      <c r="J868" s="850">
        <v>3</v>
      </c>
      <c r="K868" s="851">
        <v>861.1199951171875</v>
      </c>
    </row>
    <row r="869" spans="1:11" ht="14.45" customHeight="1" x14ac:dyDescent="0.2">
      <c r="A869" s="832" t="s">
        <v>572</v>
      </c>
      <c r="B869" s="833" t="s">
        <v>573</v>
      </c>
      <c r="C869" s="836" t="s">
        <v>600</v>
      </c>
      <c r="D869" s="864" t="s">
        <v>601</v>
      </c>
      <c r="E869" s="836" t="s">
        <v>2697</v>
      </c>
      <c r="F869" s="864" t="s">
        <v>2698</v>
      </c>
      <c r="G869" s="836" t="s">
        <v>3374</v>
      </c>
      <c r="H869" s="836" t="s">
        <v>3405</v>
      </c>
      <c r="I869" s="850">
        <v>246.67999267578125</v>
      </c>
      <c r="J869" s="850">
        <v>3</v>
      </c>
      <c r="K869" s="851">
        <v>740.030029296875</v>
      </c>
    </row>
    <row r="870" spans="1:11" ht="14.45" customHeight="1" x14ac:dyDescent="0.2">
      <c r="A870" s="832" t="s">
        <v>572</v>
      </c>
      <c r="B870" s="833" t="s">
        <v>573</v>
      </c>
      <c r="C870" s="836" t="s">
        <v>600</v>
      </c>
      <c r="D870" s="864" t="s">
        <v>601</v>
      </c>
      <c r="E870" s="836" t="s">
        <v>2697</v>
      </c>
      <c r="F870" s="864" t="s">
        <v>2698</v>
      </c>
      <c r="G870" s="836" t="s">
        <v>3378</v>
      </c>
      <c r="H870" s="836" t="s">
        <v>3406</v>
      </c>
      <c r="I870" s="850">
        <v>269.10000610351563</v>
      </c>
      <c r="J870" s="850">
        <v>28</v>
      </c>
      <c r="K870" s="851">
        <v>7534.800048828125</v>
      </c>
    </row>
    <row r="871" spans="1:11" ht="14.45" customHeight="1" x14ac:dyDescent="0.2">
      <c r="A871" s="832" t="s">
        <v>572</v>
      </c>
      <c r="B871" s="833" t="s">
        <v>573</v>
      </c>
      <c r="C871" s="836" t="s">
        <v>600</v>
      </c>
      <c r="D871" s="864" t="s">
        <v>601</v>
      </c>
      <c r="E871" s="836" t="s">
        <v>2697</v>
      </c>
      <c r="F871" s="864" t="s">
        <v>2698</v>
      </c>
      <c r="G871" s="836" t="s">
        <v>3380</v>
      </c>
      <c r="H871" s="836" t="s">
        <v>3407</v>
      </c>
      <c r="I871" s="850">
        <v>269.10000610351563</v>
      </c>
      <c r="J871" s="850">
        <v>18</v>
      </c>
      <c r="K871" s="851">
        <v>4843.800048828125</v>
      </c>
    </row>
    <row r="872" spans="1:11" ht="14.45" customHeight="1" x14ac:dyDescent="0.2">
      <c r="A872" s="832" t="s">
        <v>572</v>
      </c>
      <c r="B872" s="833" t="s">
        <v>573</v>
      </c>
      <c r="C872" s="836" t="s">
        <v>600</v>
      </c>
      <c r="D872" s="864" t="s">
        <v>601</v>
      </c>
      <c r="E872" s="836" t="s">
        <v>2697</v>
      </c>
      <c r="F872" s="864" t="s">
        <v>2698</v>
      </c>
      <c r="G872" s="836" t="s">
        <v>3384</v>
      </c>
      <c r="H872" s="836" t="s">
        <v>3408</v>
      </c>
      <c r="I872" s="850">
        <v>246.67999267578125</v>
      </c>
      <c r="J872" s="850">
        <v>2</v>
      </c>
      <c r="K872" s="851">
        <v>493.35000610351563</v>
      </c>
    </row>
    <row r="873" spans="1:11" ht="14.45" customHeight="1" x14ac:dyDescent="0.2">
      <c r="A873" s="832" t="s">
        <v>572</v>
      </c>
      <c r="B873" s="833" t="s">
        <v>573</v>
      </c>
      <c r="C873" s="836" t="s">
        <v>600</v>
      </c>
      <c r="D873" s="864" t="s">
        <v>601</v>
      </c>
      <c r="E873" s="836" t="s">
        <v>2697</v>
      </c>
      <c r="F873" s="864" t="s">
        <v>2698</v>
      </c>
      <c r="G873" s="836" t="s">
        <v>3386</v>
      </c>
      <c r="H873" s="836" t="s">
        <v>3409</v>
      </c>
      <c r="I873" s="850">
        <v>246.6776862511268</v>
      </c>
      <c r="J873" s="850">
        <v>109</v>
      </c>
      <c r="K873" s="851">
        <v>26887.580200195313</v>
      </c>
    </row>
    <row r="874" spans="1:11" ht="14.45" customHeight="1" x14ac:dyDescent="0.2">
      <c r="A874" s="832" t="s">
        <v>572</v>
      </c>
      <c r="B874" s="833" t="s">
        <v>573</v>
      </c>
      <c r="C874" s="836" t="s">
        <v>600</v>
      </c>
      <c r="D874" s="864" t="s">
        <v>601</v>
      </c>
      <c r="E874" s="836" t="s">
        <v>2697</v>
      </c>
      <c r="F874" s="864" t="s">
        <v>2698</v>
      </c>
      <c r="G874" s="836" t="s">
        <v>3388</v>
      </c>
      <c r="H874" s="836" t="s">
        <v>3410</v>
      </c>
      <c r="I874" s="850">
        <v>269.10000610351563</v>
      </c>
      <c r="J874" s="850">
        <v>60</v>
      </c>
      <c r="K874" s="851">
        <v>16146.000061035156</v>
      </c>
    </row>
    <row r="875" spans="1:11" ht="14.45" customHeight="1" thickBot="1" x14ac:dyDescent="0.25">
      <c r="A875" s="840" t="s">
        <v>572</v>
      </c>
      <c r="B875" s="841" t="s">
        <v>573</v>
      </c>
      <c r="C875" s="844" t="s">
        <v>600</v>
      </c>
      <c r="D875" s="865" t="s">
        <v>601</v>
      </c>
      <c r="E875" s="844" t="s">
        <v>2697</v>
      </c>
      <c r="F875" s="865" t="s">
        <v>2698</v>
      </c>
      <c r="G875" s="844" t="s">
        <v>3390</v>
      </c>
      <c r="H875" s="844" t="s">
        <v>3411</v>
      </c>
      <c r="I875" s="852">
        <v>246.66999816894531</v>
      </c>
      <c r="J875" s="852">
        <v>1</v>
      </c>
      <c r="K875" s="853">
        <v>246.66999816894531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A6B1041-2E07-4393-85B8-4712B684E4E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36.595833333333324</v>
      </c>
      <c r="D6" s="491"/>
      <c r="E6" s="491"/>
      <c r="F6" s="490"/>
      <c r="G6" s="492">
        <f ca="1">SUM(Tabulka[05 h_vram])/2</f>
        <v>62866.849999999991</v>
      </c>
      <c r="H6" s="491">
        <f ca="1">SUM(Tabulka[06 h_naduv])/2</f>
        <v>2405.27</v>
      </c>
      <c r="I6" s="491">
        <f ca="1">SUM(Tabulka[07 h_nadzk])/2</f>
        <v>3894.4</v>
      </c>
      <c r="J6" s="490">
        <f ca="1">SUM(Tabulka[08 h_oon])/2</f>
        <v>20144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2413318</v>
      </c>
      <c r="N6" s="491">
        <f ca="1">SUM(Tabulka[12 m_oc])/2</f>
        <v>2413318</v>
      </c>
      <c r="O6" s="490">
        <f ca="1">SUM(Tabulka[13 m_sk])/2</f>
        <v>33402380</v>
      </c>
      <c r="P6" s="489">
        <f ca="1">SUM(Tabulka[14_vzsk])/2</f>
        <v>21230</v>
      </c>
      <c r="Q6" s="489">
        <f ca="1">SUM(Tabulka[15_vzpl])/2</f>
        <v>51596.774193548386</v>
      </c>
      <c r="R6" s="488">
        <f ca="1">IF(Q6=0,0,P6/Q6)</f>
        <v>0.41145983119724916</v>
      </c>
      <c r="S6" s="487">
        <f ca="1">Q6-P6</f>
        <v>30366.774193548386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16815.2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3719.3999999999996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1460376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1460376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17434118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26596.77419354839</v>
      </c>
      <c r="R8" s="471">
        <f ca="1">IF(Tabulka[[#This Row],[15_vzpl]]=0,"",Tabulka[[#This Row],[14_vzsk]]/Tabulka[[#This Row],[15_vzpl]])</f>
        <v>0.69369314736203758</v>
      </c>
      <c r="S8" s="470">
        <f ca="1">IF(Tabulka[[#This Row],[15_vzpl]]-Tabulka[[#This Row],[14_vzsk]]=0,"",Tabulka[[#This Row],[15_vzpl]]-Tabulka[[#This Row],[14_vzsk]])</f>
        <v>8146.77419354839</v>
      </c>
    </row>
    <row r="9" spans="1:19" x14ac:dyDescent="0.25">
      <c r="A9" s="469">
        <v>99</v>
      </c>
      <c r="B9" s="468" t="s">
        <v>3428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26596.77419354839</v>
      </c>
      <c r="R9" s="471">
        <f ca="1">IF(Tabulka[[#This Row],[15_vzpl]]=0,"",Tabulka[[#This Row],[14_vzsk]]/Tabulka[[#This Row],[15_vzpl]])</f>
        <v>0.69369314736203758</v>
      </c>
      <c r="S9" s="470">
        <f ca="1">IF(Tabulka[[#This Row],[15_vzpl]]-Tabulka[[#This Row],[14_vzsk]]=0,"",Tabulka[[#This Row],[15_vzpl]]-Tabulka[[#This Row],[14_vzsk]])</f>
        <v>8146.77419354839</v>
      </c>
    </row>
    <row r="10" spans="1:19" x14ac:dyDescent="0.25">
      <c r="A10" s="469">
        <v>102</v>
      </c>
      <c r="B10" s="468" t="s">
        <v>3429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3.4500000000000006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6286.4000000000015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2341.1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8346267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103</v>
      </c>
      <c r="B11" s="468" t="s">
        <v>3430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5.8999999999999995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10528.800000000001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1378.3000000000002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1011022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1011022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9087851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3413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26.145833333333332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43975.649999999994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686.67000000000007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9986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932344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932344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15517527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2" s="471">
        <f ca="1">IF(Tabulka[[#This Row],[15_vzpl]]=0,"",Tabulka[[#This Row],[14_vzsk]]/Tabulka[[#This Row],[15_vzpl]])</f>
        <v>0.11120000000000002</v>
      </c>
      <c r="S12" s="470">
        <f ca="1">IF(Tabulka[[#This Row],[15_vzpl]]-Tabulka[[#This Row],[14_vzsk]]=0,"",Tabulka[[#This Row],[15_vzpl]]-Tabulka[[#This Row],[14_vzsk]])</f>
        <v>22219.999999999996</v>
      </c>
    </row>
    <row r="13" spans="1:19" x14ac:dyDescent="0.25">
      <c r="A13" s="469">
        <v>303</v>
      </c>
      <c r="B13" s="468" t="s">
        <v>3431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13472.4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277.17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251798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251798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5285443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3" s="471">
        <f ca="1">IF(Tabulka[[#This Row],[15_vzpl]]=0,"",Tabulka[[#This Row],[14_vzsk]]/Tabulka[[#This Row],[15_vzpl]])</f>
        <v>0.11120000000000002</v>
      </c>
      <c r="S13" s="470">
        <f ca="1">IF(Tabulka[[#This Row],[15_vzpl]]-Tabulka[[#This Row],[14_vzsk]]=0,"",Tabulka[[#This Row],[15_vzpl]]-Tabulka[[#This Row],[14_vzsk]])</f>
        <v>22219.999999999996</v>
      </c>
    </row>
    <row r="14" spans="1:19" x14ac:dyDescent="0.25">
      <c r="A14" s="469">
        <v>304</v>
      </c>
      <c r="B14" s="468" t="s">
        <v>3432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444715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444715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7638105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3433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84578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84578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1049377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416</v>
      </c>
      <c r="B16" s="468" t="s">
        <v>3434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246671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3435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43063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43063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195630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3436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5436.25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1102301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3414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450735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3437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450735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8F36297-DD91-417B-8B73-3DA582EC3DB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3427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9.3500000000000014</v>
      </c>
      <c r="F4" s="498"/>
      <c r="G4" s="498"/>
      <c r="H4" s="498"/>
      <c r="I4" s="498">
        <v>1420.8</v>
      </c>
      <c r="J4" s="498">
        <v>143.5</v>
      </c>
      <c r="K4" s="498">
        <v>284.5</v>
      </c>
      <c r="L4" s="498">
        <v>846</v>
      </c>
      <c r="M4" s="498"/>
      <c r="N4" s="498"/>
      <c r="O4" s="498">
        <v>143000</v>
      </c>
      <c r="P4" s="498">
        <v>143000</v>
      </c>
      <c r="Q4" s="498">
        <v>1452258</v>
      </c>
      <c r="R4" s="498"/>
      <c r="S4" s="498">
        <v>2216.3978494623657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S5">
        <v>2216.3978494623657</v>
      </c>
    </row>
    <row r="6" spans="1:19" x14ac:dyDescent="0.25">
      <c r="A6" s="505" t="s">
        <v>213</v>
      </c>
      <c r="B6" s="504">
        <v>3</v>
      </c>
      <c r="C6">
        <v>1</v>
      </c>
      <c r="D6">
        <v>102</v>
      </c>
      <c r="E6">
        <v>3.45</v>
      </c>
      <c r="I6">
        <v>482</v>
      </c>
      <c r="J6">
        <v>58</v>
      </c>
      <c r="K6">
        <v>178.5</v>
      </c>
      <c r="L6">
        <v>641</v>
      </c>
      <c r="O6">
        <v>28500</v>
      </c>
      <c r="P6">
        <v>28500</v>
      </c>
      <c r="Q6">
        <v>670609</v>
      </c>
    </row>
    <row r="7" spans="1:19" x14ac:dyDescent="0.25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938.8</v>
      </c>
      <c r="J7">
        <v>85.5</v>
      </c>
      <c r="K7">
        <v>106</v>
      </c>
      <c r="L7">
        <v>205</v>
      </c>
      <c r="O7">
        <v>114500</v>
      </c>
      <c r="P7">
        <v>114500</v>
      </c>
      <c r="Q7">
        <v>781649</v>
      </c>
    </row>
    <row r="8" spans="1:19" x14ac:dyDescent="0.25">
      <c r="A8" s="505" t="s">
        <v>215</v>
      </c>
      <c r="B8" s="504">
        <v>5</v>
      </c>
      <c r="C8">
        <v>1</v>
      </c>
      <c r="D8" t="s">
        <v>3413</v>
      </c>
      <c r="E8">
        <v>26.25</v>
      </c>
      <c r="I8">
        <v>4224.3999999999996</v>
      </c>
      <c r="J8">
        <v>22.5</v>
      </c>
      <c r="K8">
        <v>8</v>
      </c>
      <c r="L8">
        <v>808</v>
      </c>
      <c r="O8">
        <v>22178</v>
      </c>
      <c r="P8">
        <v>22178</v>
      </c>
      <c r="Q8">
        <v>1212975</v>
      </c>
      <c r="S8">
        <v>2083.3333333333335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7.75</v>
      </c>
      <c r="I9">
        <v>1247.9000000000001</v>
      </c>
      <c r="J9">
        <v>10.5</v>
      </c>
      <c r="L9">
        <v>333</v>
      </c>
      <c r="O9">
        <v>1000</v>
      </c>
      <c r="P9">
        <v>1000</v>
      </c>
      <c r="Q9">
        <v>410374</v>
      </c>
      <c r="S9">
        <v>2083.3333333333335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2088</v>
      </c>
      <c r="L10">
        <v>475</v>
      </c>
      <c r="O10">
        <v>14050</v>
      </c>
      <c r="P10">
        <v>14050</v>
      </c>
      <c r="Q10">
        <v>626212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318</v>
      </c>
      <c r="Q11">
        <v>80320</v>
      </c>
    </row>
    <row r="12" spans="1:19" x14ac:dyDescent="0.25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8</v>
      </c>
      <c r="Q12">
        <v>20283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478.5</v>
      </c>
      <c r="J14">
        <v>12</v>
      </c>
      <c r="O14">
        <v>7128</v>
      </c>
      <c r="P14">
        <v>7128</v>
      </c>
      <c r="Q14">
        <v>75786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3414</v>
      </c>
      <c r="E15">
        <v>1.1000000000000001</v>
      </c>
      <c r="I15">
        <v>189.6</v>
      </c>
      <c r="Q15">
        <v>34016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1.1000000000000001</v>
      </c>
      <c r="I16">
        <v>189.6</v>
      </c>
      <c r="Q16">
        <v>34016</v>
      </c>
    </row>
    <row r="17" spans="3:19" x14ac:dyDescent="0.25">
      <c r="C17" t="s">
        <v>3415</v>
      </c>
      <c r="E17">
        <v>36.700000000000003</v>
      </c>
      <c r="I17">
        <v>5834.8</v>
      </c>
      <c r="J17">
        <v>166</v>
      </c>
      <c r="K17">
        <v>292.5</v>
      </c>
      <c r="L17">
        <v>1654</v>
      </c>
      <c r="O17">
        <v>165178</v>
      </c>
      <c r="P17">
        <v>165178</v>
      </c>
      <c r="Q17">
        <v>2699249</v>
      </c>
      <c r="S17">
        <v>4299.7311827956992</v>
      </c>
    </row>
    <row r="18" spans="3:19" x14ac:dyDescent="0.25">
      <c r="C18">
        <v>2</v>
      </c>
      <c r="D18" t="s">
        <v>272</v>
      </c>
      <c r="E18">
        <v>9.3500000000000014</v>
      </c>
      <c r="I18">
        <v>1146</v>
      </c>
      <c r="J18">
        <v>138</v>
      </c>
      <c r="K18">
        <v>241</v>
      </c>
      <c r="L18">
        <v>754</v>
      </c>
      <c r="O18">
        <v>29941</v>
      </c>
      <c r="P18">
        <v>29941</v>
      </c>
      <c r="Q18">
        <v>1184456</v>
      </c>
      <c r="S18">
        <v>2216.3978494623657</v>
      </c>
    </row>
    <row r="19" spans="3:19" x14ac:dyDescent="0.25">
      <c r="C19">
        <v>2</v>
      </c>
      <c r="D19">
        <v>99</v>
      </c>
      <c r="S19">
        <v>2216.3978494623657</v>
      </c>
    </row>
    <row r="20" spans="3:19" x14ac:dyDescent="0.25">
      <c r="C20">
        <v>2</v>
      </c>
      <c r="D20">
        <v>102</v>
      </c>
      <c r="E20">
        <v>3.45</v>
      </c>
      <c r="I20">
        <v>452</v>
      </c>
      <c r="J20">
        <v>69</v>
      </c>
      <c r="K20">
        <v>202.5</v>
      </c>
      <c r="L20">
        <v>550</v>
      </c>
      <c r="O20">
        <v>23055</v>
      </c>
      <c r="P20">
        <v>23055</v>
      </c>
      <c r="Q20">
        <v>611965</v>
      </c>
    </row>
    <row r="21" spans="3:19" x14ac:dyDescent="0.25">
      <c r="C21">
        <v>2</v>
      </c>
      <c r="D21">
        <v>103</v>
      </c>
      <c r="E21">
        <v>5.9</v>
      </c>
      <c r="I21">
        <v>694</v>
      </c>
      <c r="J21">
        <v>69</v>
      </c>
      <c r="K21">
        <v>38.5</v>
      </c>
      <c r="L21">
        <v>204</v>
      </c>
      <c r="O21">
        <v>6886</v>
      </c>
      <c r="P21">
        <v>6886</v>
      </c>
      <c r="Q21">
        <v>572491</v>
      </c>
    </row>
    <row r="22" spans="3:19" x14ac:dyDescent="0.25">
      <c r="C22">
        <v>2</v>
      </c>
      <c r="D22" t="s">
        <v>3413</v>
      </c>
      <c r="E22">
        <v>26.25</v>
      </c>
      <c r="I22">
        <v>3629</v>
      </c>
      <c r="J22">
        <v>10.5</v>
      </c>
      <c r="K22">
        <v>7</v>
      </c>
      <c r="L22">
        <v>728</v>
      </c>
      <c r="O22">
        <v>11056</v>
      </c>
      <c r="P22">
        <v>11056</v>
      </c>
      <c r="Q22">
        <v>1151092</v>
      </c>
      <c r="S22">
        <v>2083.3333333333335</v>
      </c>
    </row>
    <row r="23" spans="3:19" x14ac:dyDescent="0.25">
      <c r="C23">
        <v>2</v>
      </c>
      <c r="D23">
        <v>303</v>
      </c>
      <c r="E23">
        <v>7.75</v>
      </c>
      <c r="I23">
        <v>1138.5</v>
      </c>
      <c r="J23">
        <v>10.5</v>
      </c>
      <c r="L23">
        <v>302</v>
      </c>
      <c r="O23">
        <v>1000</v>
      </c>
      <c r="P23">
        <v>1000</v>
      </c>
      <c r="Q23">
        <v>382942</v>
      </c>
      <c r="S23">
        <v>2083.3333333333335</v>
      </c>
    </row>
    <row r="24" spans="3:19" x14ac:dyDescent="0.25">
      <c r="C24">
        <v>2</v>
      </c>
      <c r="D24">
        <v>304</v>
      </c>
      <c r="E24">
        <v>12</v>
      </c>
      <c r="I24">
        <v>1647.5</v>
      </c>
      <c r="L24">
        <v>426</v>
      </c>
      <c r="O24">
        <v>2300</v>
      </c>
      <c r="P24">
        <v>2300</v>
      </c>
      <c r="Q24">
        <v>587746</v>
      </c>
    </row>
    <row r="25" spans="3:19" x14ac:dyDescent="0.25">
      <c r="C25">
        <v>2</v>
      </c>
      <c r="D25">
        <v>305</v>
      </c>
      <c r="E25">
        <v>2</v>
      </c>
      <c r="I25">
        <v>308.5</v>
      </c>
      <c r="Q25">
        <v>79540</v>
      </c>
    </row>
    <row r="26" spans="3:19" x14ac:dyDescent="0.25">
      <c r="C26">
        <v>2</v>
      </c>
      <c r="D26">
        <v>416</v>
      </c>
      <c r="E26">
        <v>0.5</v>
      </c>
      <c r="I26">
        <v>80</v>
      </c>
      <c r="K26">
        <v>7</v>
      </c>
      <c r="Q26">
        <v>20293</v>
      </c>
    </row>
    <row r="27" spans="3:19" x14ac:dyDescent="0.25">
      <c r="C27">
        <v>2</v>
      </c>
      <c r="D27">
        <v>636</v>
      </c>
      <c r="E27">
        <v>1</v>
      </c>
    </row>
    <row r="28" spans="3:19" x14ac:dyDescent="0.25">
      <c r="C28">
        <v>2</v>
      </c>
      <c r="D28">
        <v>642</v>
      </c>
      <c r="E28">
        <v>3</v>
      </c>
      <c r="I28">
        <v>454.5</v>
      </c>
      <c r="O28">
        <v>7756</v>
      </c>
      <c r="P28">
        <v>7756</v>
      </c>
      <c r="Q28">
        <v>80571</v>
      </c>
    </row>
    <row r="29" spans="3:19" x14ac:dyDescent="0.25">
      <c r="C29">
        <v>2</v>
      </c>
      <c r="D29" t="s">
        <v>3414</v>
      </c>
      <c r="E29">
        <v>1.1000000000000001</v>
      </c>
      <c r="I29">
        <v>158.4</v>
      </c>
      <c r="Q29">
        <v>34571</v>
      </c>
    </row>
    <row r="30" spans="3:19" x14ac:dyDescent="0.25">
      <c r="C30">
        <v>2</v>
      </c>
      <c r="D30">
        <v>30</v>
      </c>
      <c r="E30">
        <v>1.1000000000000001</v>
      </c>
      <c r="I30">
        <v>158.4</v>
      </c>
      <c r="Q30">
        <v>34571</v>
      </c>
    </row>
    <row r="31" spans="3:19" x14ac:dyDescent="0.25">
      <c r="C31" t="s">
        <v>3416</v>
      </c>
      <c r="E31">
        <v>36.700000000000003</v>
      </c>
      <c r="I31">
        <v>4933.3999999999996</v>
      </c>
      <c r="J31">
        <v>148.5</v>
      </c>
      <c r="K31">
        <v>248</v>
      </c>
      <c r="L31">
        <v>1482</v>
      </c>
      <c r="O31">
        <v>40997</v>
      </c>
      <c r="P31">
        <v>40997</v>
      </c>
      <c r="Q31">
        <v>2370119</v>
      </c>
      <c r="S31">
        <v>4299.7311827956992</v>
      </c>
    </row>
    <row r="32" spans="3:19" x14ac:dyDescent="0.25">
      <c r="C32">
        <v>3</v>
      </c>
      <c r="D32" t="s">
        <v>272</v>
      </c>
      <c r="E32">
        <v>9.3500000000000014</v>
      </c>
      <c r="I32">
        <v>1224.8</v>
      </c>
      <c r="J32">
        <v>146</v>
      </c>
      <c r="K32">
        <v>400</v>
      </c>
      <c r="L32">
        <v>862</v>
      </c>
      <c r="O32">
        <v>23377</v>
      </c>
      <c r="P32">
        <v>23377</v>
      </c>
      <c r="Q32">
        <v>1344035</v>
      </c>
      <c r="S32">
        <v>2216.3978494623657</v>
      </c>
    </row>
    <row r="33" spans="3:19" x14ac:dyDescent="0.25">
      <c r="C33">
        <v>3</v>
      </c>
      <c r="D33">
        <v>99</v>
      </c>
      <c r="S33">
        <v>2216.3978494623657</v>
      </c>
    </row>
    <row r="34" spans="3:19" x14ac:dyDescent="0.25">
      <c r="C34">
        <v>3</v>
      </c>
      <c r="D34">
        <v>102</v>
      </c>
      <c r="E34">
        <v>3.45</v>
      </c>
      <c r="I34">
        <v>531.20000000000005</v>
      </c>
      <c r="J34">
        <v>73</v>
      </c>
      <c r="K34">
        <v>231.5</v>
      </c>
      <c r="L34">
        <v>640</v>
      </c>
      <c r="O34">
        <v>23377</v>
      </c>
      <c r="P34">
        <v>23377</v>
      </c>
      <c r="Q34">
        <v>698375</v>
      </c>
    </row>
    <row r="35" spans="3:19" x14ac:dyDescent="0.25">
      <c r="C35">
        <v>3</v>
      </c>
      <c r="D35">
        <v>103</v>
      </c>
      <c r="E35">
        <v>5.9</v>
      </c>
      <c r="I35">
        <v>693.59999999999991</v>
      </c>
      <c r="J35">
        <v>73</v>
      </c>
      <c r="K35">
        <v>168.5</v>
      </c>
      <c r="L35">
        <v>222</v>
      </c>
      <c r="Q35">
        <v>645660</v>
      </c>
    </row>
    <row r="36" spans="3:19" x14ac:dyDescent="0.25">
      <c r="C36">
        <v>3</v>
      </c>
      <c r="D36" t="s">
        <v>3413</v>
      </c>
      <c r="E36">
        <v>26.25</v>
      </c>
      <c r="I36">
        <v>3534.75</v>
      </c>
      <c r="J36">
        <v>84</v>
      </c>
      <c r="K36">
        <v>25.5</v>
      </c>
      <c r="L36">
        <v>822</v>
      </c>
      <c r="O36">
        <v>36978</v>
      </c>
      <c r="P36">
        <v>36978</v>
      </c>
      <c r="Q36">
        <v>1205183</v>
      </c>
      <c r="S36">
        <v>2083.3333333333335</v>
      </c>
    </row>
    <row r="37" spans="3:19" x14ac:dyDescent="0.25">
      <c r="C37">
        <v>3</v>
      </c>
      <c r="D37">
        <v>303</v>
      </c>
      <c r="E37">
        <v>7.75</v>
      </c>
      <c r="I37">
        <v>1122</v>
      </c>
      <c r="J37">
        <v>18</v>
      </c>
      <c r="K37">
        <v>20.5</v>
      </c>
      <c r="L37">
        <v>416</v>
      </c>
      <c r="O37">
        <v>7636</v>
      </c>
      <c r="P37">
        <v>7636</v>
      </c>
      <c r="Q37">
        <v>441314</v>
      </c>
      <c r="S37">
        <v>2083.3333333333335</v>
      </c>
    </row>
    <row r="38" spans="3:19" x14ac:dyDescent="0.25">
      <c r="C38">
        <v>3</v>
      </c>
      <c r="D38">
        <v>304</v>
      </c>
      <c r="E38">
        <v>12</v>
      </c>
      <c r="I38">
        <v>1534.5</v>
      </c>
      <c r="J38">
        <v>6</v>
      </c>
      <c r="L38">
        <v>406</v>
      </c>
      <c r="O38">
        <v>15352</v>
      </c>
      <c r="P38">
        <v>15352</v>
      </c>
      <c r="Q38">
        <v>561814</v>
      </c>
    </row>
    <row r="39" spans="3:19" x14ac:dyDescent="0.25">
      <c r="C39">
        <v>3</v>
      </c>
      <c r="D39">
        <v>305</v>
      </c>
      <c r="E39">
        <v>2</v>
      </c>
      <c r="I39">
        <v>328</v>
      </c>
      <c r="O39">
        <v>6234</v>
      </c>
      <c r="P39">
        <v>6234</v>
      </c>
      <c r="Q39">
        <v>85955</v>
      </c>
    </row>
    <row r="40" spans="3:19" x14ac:dyDescent="0.25">
      <c r="C40">
        <v>3</v>
      </c>
      <c r="D40">
        <v>416</v>
      </c>
      <c r="E40">
        <v>0.5</v>
      </c>
      <c r="I40">
        <v>84</v>
      </c>
      <c r="K40">
        <v>5</v>
      </c>
      <c r="Q40">
        <v>19771</v>
      </c>
    </row>
    <row r="41" spans="3:19" x14ac:dyDescent="0.25">
      <c r="C41">
        <v>3</v>
      </c>
      <c r="D41">
        <v>636</v>
      </c>
      <c r="E41">
        <v>1</v>
      </c>
    </row>
    <row r="42" spans="3:19" x14ac:dyDescent="0.25">
      <c r="C42">
        <v>3</v>
      </c>
      <c r="D42">
        <v>642</v>
      </c>
      <c r="E42">
        <v>3</v>
      </c>
      <c r="I42">
        <v>466.25</v>
      </c>
      <c r="J42">
        <v>60</v>
      </c>
      <c r="O42">
        <v>7756</v>
      </c>
      <c r="P42">
        <v>7756</v>
      </c>
      <c r="Q42">
        <v>96329</v>
      </c>
    </row>
    <row r="43" spans="3:19" x14ac:dyDescent="0.25">
      <c r="C43">
        <v>3</v>
      </c>
      <c r="D43" t="s">
        <v>3414</v>
      </c>
      <c r="E43">
        <v>1.1000000000000001</v>
      </c>
      <c r="I43">
        <v>180.8</v>
      </c>
      <c r="Q43">
        <v>34812</v>
      </c>
    </row>
    <row r="44" spans="3:19" x14ac:dyDescent="0.25">
      <c r="C44">
        <v>3</v>
      </c>
      <c r="D44">
        <v>30</v>
      </c>
      <c r="E44">
        <v>1.1000000000000001</v>
      </c>
      <c r="I44">
        <v>180.8</v>
      </c>
      <c r="Q44">
        <v>34812</v>
      </c>
    </row>
    <row r="45" spans="3:19" x14ac:dyDescent="0.25">
      <c r="C45" t="s">
        <v>3417</v>
      </c>
      <c r="E45">
        <v>36.700000000000003</v>
      </c>
      <c r="I45">
        <v>4940.3500000000004</v>
      </c>
      <c r="J45">
        <v>230</v>
      </c>
      <c r="K45">
        <v>425.5</v>
      </c>
      <c r="L45">
        <v>1684</v>
      </c>
      <c r="O45">
        <v>60355</v>
      </c>
      <c r="P45">
        <v>60355</v>
      </c>
      <c r="Q45">
        <v>2584030</v>
      </c>
      <c r="S45">
        <v>4299.7311827956992</v>
      </c>
    </row>
    <row r="46" spans="3:19" x14ac:dyDescent="0.25">
      <c r="C46">
        <v>4</v>
      </c>
      <c r="D46" t="s">
        <v>272</v>
      </c>
      <c r="E46">
        <v>9.3500000000000014</v>
      </c>
      <c r="I46">
        <v>1346.4</v>
      </c>
      <c r="J46">
        <v>68.5</v>
      </c>
      <c r="K46">
        <v>259.7</v>
      </c>
      <c r="L46">
        <v>832</v>
      </c>
      <c r="O46">
        <v>155924</v>
      </c>
      <c r="P46">
        <v>155924</v>
      </c>
      <c r="Q46">
        <v>1379731</v>
      </c>
      <c r="S46">
        <v>2216.3978494623657</v>
      </c>
    </row>
    <row r="47" spans="3:19" x14ac:dyDescent="0.25">
      <c r="C47">
        <v>4</v>
      </c>
      <c r="D47">
        <v>99</v>
      </c>
      <c r="S47">
        <v>2216.3978494623657</v>
      </c>
    </row>
    <row r="48" spans="3:19" x14ac:dyDescent="0.25">
      <c r="C48">
        <v>4</v>
      </c>
      <c r="D48">
        <v>102</v>
      </c>
      <c r="E48">
        <v>3.45</v>
      </c>
      <c r="I48">
        <v>497.6</v>
      </c>
      <c r="K48">
        <v>163.19999999999999</v>
      </c>
      <c r="L48">
        <v>634</v>
      </c>
      <c r="O48">
        <v>80429</v>
      </c>
      <c r="P48">
        <v>80429</v>
      </c>
      <c r="Q48">
        <v>712669</v>
      </c>
    </row>
    <row r="49" spans="3:19" x14ac:dyDescent="0.25">
      <c r="C49">
        <v>4</v>
      </c>
      <c r="D49">
        <v>103</v>
      </c>
      <c r="E49">
        <v>5.9</v>
      </c>
      <c r="I49">
        <v>848.8</v>
      </c>
      <c r="J49">
        <v>68.5</v>
      </c>
      <c r="K49">
        <v>96.5</v>
      </c>
      <c r="L49">
        <v>198</v>
      </c>
      <c r="O49">
        <v>75495</v>
      </c>
      <c r="P49">
        <v>75495</v>
      </c>
      <c r="Q49">
        <v>667062</v>
      </c>
    </row>
    <row r="50" spans="3:19" x14ac:dyDescent="0.25">
      <c r="C50">
        <v>4</v>
      </c>
      <c r="D50" t="s">
        <v>3413</v>
      </c>
      <c r="E50">
        <v>26</v>
      </c>
      <c r="I50">
        <v>3872</v>
      </c>
      <c r="J50">
        <v>39.5</v>
      </c>
      <c r="K50">
        <v>5</v>
      </c>
      <c r="L50">
        <v>800</v>
      </c>
      <c r="O50">
        <v>32892</v>
      </c>
      <c r="P50">
        <v>32892</v>
      </c>
      <c r="Q50">
        <v>1219565</v>
      </c>
      <c r="S50">
        <v>2083.3333333333335</v>
      </c>
    </row>
    <row r="51" spans="3:19" x14ac:dyDescent="0.25">
      <c r="C51">
        <v>4</v>
      </c>
      <c r="D51">
        <v>303</v>
      </c>
      <c r="E51">
        <v>7.5</v>
      </c>
      <c r="I51">
        <v>1151.5</v>
      </c>
      <c r="J51">
        <v>11.5</v>
      </c>
      <c r="L51">
        <v>282</v>
      </c>
      <c r="O51">
        <v>6836</v>
      </c>
      <c r="P51">
        <v>6836</v>
      </c>
      <c r="Q51">
        <v>403473</v>
      </c>
      <c r="S51">
        <v>2083.3333333333335</v>
      </c>
    </row>
    <row r="52" spans="3:19" x14ac:dyDescent="0.25">
      <c r="C52">
        <v>4</v>
      </c>
      <c r="D52">
        <v>304</v>
      </c>
      <c r="E52">
        <v>12</v>
      </c>
      <c r="I52">
        <v>1822.5</v>
      </c>
      <c r="L52">
        <v>518</v>
      </c>
      <c r="O52">
        <v>5800</v>
      </c>
      <c r="P52">
        <v>5800</v>
      </c>
      <c r="Q52">
        <v>623240</v>
      </c>
    </row>
    <row r="53" spans="3:19" x14ac:dyDescent="0.25">
      <c r="C53">
        <v>4</v>
      </c>
      <c r="D53">
        <v>305</v>
      </c>
      <c r="E53">
        <v>2</v>
      </c>
      <c r="I53">
        <v>311</v>
      </c>
      <c r="O53">
        <v>2500</v>
      </c>
      <c r="P53">
        <v>2500</v>
      </c>
      <c r="Q53">
        <v>83486</v>
      </c>
    </row>
    <row r="54" spans="3:19" x14ac:dyDescent="0.25">
      <c r="C54">
        <v>4</v>
      </c>
      <c r="D54">
        <v>416</v>
      </c>
      <c r="E54">
        <v>0.5</v>
      </c>
      <c r="I54">
        <v>84</v>
      </c>
      <c r="K54">
        <v>5</v>
      </c>
      <c r="Q54">
        <v>19775</v>
      </c>
    </row>
    <row r="55" spans="3:19" x14ac:dyDescent="0.25">
      <c r="C55">
        <v>4</v>
      </c>
      <c r="D55">
        <v>636</v>
      </c>
      <c r="E55">
        <v>1</v>
      </c>
      <c r="O55">
        <v>10000</v>
      </c>
      <c r="P55">
        <v>10000</v>
      </c>
    </row>
    <row r="56" spans="3:19" x14ac:dyDescent="0.25">
      <c r="C56">
        <v>4</v>
      </c>
      <c r="D56">
        <v>642</v>
      </c>
      <c r="E56">
        <v>3</v>
      </c>
      <c r="I56">
        <v>503</v>
      </c>
      <c r="J56">
        <v>28</v>
      </c>
      <c r="O56">
        <v>7756</v>
      </c>
      <c r="P56">
        <v>7756</v>
      </c>
      <c r="Q56">
        <v>89591</v>
      </c>
    </row>
    <row r="57" spans="3:19" x14ac:dyDescent="0.25">
      <c r="C57">
        <v>4</v>
      </c>
      <c r="D57" t="s">
        <v>3414</v>
      </c>
      <c r="E57">
        <v>1.1000000000000001</v>
      </c>
      <c r="I57">
        <v>192</v>
      </c>
      <c r="Q57">
        <v>34854</v>
      </c>
    </row>
    <row r="58" spans="3:19" x14ac:dyDescent="0.25">
      <c r="C58">
        <v>4</v>
      </c>
      <c r="D58">
        <v>30</v>
      </c>
      <c r="E58">
        <v>1.1000000000000001</v>
      </c>
      <c r="I58">
        <v>192</v>
      </c>
      <c r="Q58">
        <v>34854</v>
      </c>
    </row>
    <row r="59" spans="3:19" x14ac:dyDescent="0.25">
      <c r="C59" t="s">
        <v>3418</v>
      </c>
      <c r="E59">
        <v>36.450000000000003</v>
      </c>
      <c r="I59">
        <v>5410.4</v>
      </c>
      <c r="J59">
        <v>108</v>
      </c>
      <c r="K59">
        <v>264.7</v>
      </c>
      <c r="L59">
        <v>1632</v>
      </c>
      <c r="O59">
        <v>188816</v>
      </c>
      <c r="P59">
        <v>188816</v>
      </c>
      <c r="Q59">
        <v>2634150</v>
      </c>
      <c r="S59">
        <v>4299.7311827956992</v>
      </c>
    </row>
    <row r="60" spans="3:19" x14ac:dyDescent="0.25">
      <c r="C60">
        <v>5</v>
      </c>
      <c r="D60" t="s">
        <v>272</v>
      </c>
      <c r="E60">
        <v>9.3500000000000014</v>
      </c>
      <c r="I60">
        <v>1561.2</v>
      </c>
      <c r="J60">
        <v>193</v>
      </c>
      <c r="K60">
        <v>329.7</v>
      </c>
      <c r="L60">
        <v>866</v>
      </c>
      <c r="O60">
        <v>13319</v>
      </c>
      <c r="P60">
        <v>13319</v>
      </c>
      <c r="Q60">
        <v>1392106</v>
      </c>
      <c r="R60">
        <v>12200</v>
      </c>
      <c r="S60">
        <v>2216.3978494623657</v>
      </c>
    </row>
    <row r="61" spans="3:19" x14ac:dyDescent="0.25">
      <c r="C61">
        <v>5</v>
      </c>
      <c r="D61">
        <v>99</v>
      </c>
      <c r="R61">
        <v>12200</v>
      </c>
      <c r="S61">
        <v>2216.3978494623657</v>
      </c>
    </row>
    <row r="62" spans="3:19" x14ac:dyDescent="0.25">
      <c r="C62">
        <v>5</v>
      </c>
      <c r="D62">
        <v>102</v>
      </c>
      <c r="E62">
        <v>3.45</v>
      </c>
      <c r="I62">
        <v>619.6</v>
      </c>
      <c r="J62">
        <v>128</v>
      </c>
      <c r="K62">
        <v>173.5</v>
      </c>
      <c r="L62">
        <v>644</v>
      </c>
      <c r="O62">
        <v>10341</v>
      </c>
      <c r="P62">
        <v>10341</v>
      </c>
      <c r="Q62">
        <v>688039</v>
      </c>
    </row>
    <row r="63" spans="3:19" x14ac:dyDescent="0.25">
      <c r="C63">
        <v>5</v>
      </c>
      <c r="D63">
        <v>103</v>
      </c>
      <c r="E63">
        <v>5.9</v>
      </c>
      <c r="I63">
        <v>941.6</v>
      </c>
      <c r="J63">
        <v>65</v>
      </c>
      <c r="K63">
        <v>156.19999999999999</v>
      </c>
      <c r="L63">
        <v>222</v>
      </c>
      <c r="O63">
        <v>2978</v>
      </c>
      <c r="P63">
        <v>2978</v>
      </c>
      <c r="Q63">
        <v>704067</v>
      </c>
    </row>
    <row r="64" spans="3:19" x14ac:dyDescent="0.25">
      <c r="C64">
        <v>5</v>
      </c>
      <c r="D64" t="s">
        <v>3413</v>
      </c>
      <c r="E64">
        <v>26</v>
      </c>
      <c r="I64">
        <v>4046.83</v>
      </c>
      <c r="J64">
        <v>59.5</v>
      </c>
      <c r="K64">
        <v>8</v>
      </c>
      <c r="L64">
        <v>822</v>
      </c>
      <c r="O64">
        <v>23642</v>
      </c>
      <c r="P64">
        <v>23642</v>
      </c>
      <c r="Q64">
        <v>1240369</v>
      </c>
      <c r="S64">
        <v>2083.3333333333335</v>
      </c>
    </row>
    <row r="65" spans="3:19" x14ac:dyDescent="0.25">
      <c r="C65">
        <v>5</v>
      </c>
      <c r="D65">
        <v>303</v>
      </c>
      <c r="E65">
        <v>7.5</v>
      </c>
      <c r="I65">
        <v>1184.83</v>
      </c>
      <c r="J65">
        <v>17.5</v>
      </c>
      <c r="L65">
        <v>318</v>
      </c>
      <c r="O65">
        <v>6836</v>
      </c>
      <c r="P65">
        <v>6836</v>
      </c>
      <c r="Q65">
        <v>412376</v>
      </c>
      <c r="S65">
        <v>2083.3333333333335</v>
      </c>
    </row>
    <row r="66" spans="3:19" x14ac:dyDescent="0.25">
      <c r="C66">
        <v>5</v>
      </c>
      <c r="D66">
        <v>304</v>
      </c>
      <c r="E66">
        <v>12</v>
      </c>
      <c r="I66">
        <v>1881</v>
      </c>
      <c r="L66">
        <v>504</v>
      </c>
      <c r="O66">
        <v>6550</v>
      </c>
      <c r="P66">
        <v>6550</v>
      </c>
      <c r="Q66">
        <v>632262</v>
      </c>
    </row>
    <row r="67" spans="3:19" x14ac:dyDescent="0.25">
      <c r="C67">
        <v>5</v>
      </c>
      <c r="D67">
        <v>305</v>
      </c>
      <c r="E67">
        <v>2</v>
      </c>
      <c r="I67">
        <v>338.5</v>
      </c>
      <c r="O67">
        <v>2500</v>
      </c>
      <c r="P67">
        <v>2500</v>
      </c>
      <c r="Q67">
        <v>83401</v>
      </c>
    </row>
    <row r="68" spans="3:19" x14ac:dyDescent="0.25">
      <c r="C68">
        <v>5</v>
      </c>
      <c r="D68">
        <v>416</v>
      </c>
      <c r="E68">
        <v>0.5</v>
      </c>
      <c r="I68">
        <v>92</v>
      </c>
      <c r="K68">
        <v>8</v>
      </c>
      <c r="Q68">
        <v>20283</v>
      </c>
    </row>
    <row r="69" spans="3:19" x14ac:dyDescent="0.25">
      <c r="C69">
        <v>5</v>
      </c>
      <c r="D69">
        <v>636</v>
      </c>
      <c r="E69">
        <v>1</v>
      </c>
    </row>
    <row r="70" spans="3:19" x14ac:dyDescent="0.25">
      <c r="C70">
        <v>5</v>
      </c>
      <c r="D70">
        <v>642</v>
      </c>
      <c r="E70">
        <v>3</v>
      </c>
      <c r="I70">
        <v>550.5</v>
      </c>
      <c r="J70">
        <v>42</v>
      </c>
      <c r="O70">
        <v>7756</v>
      </c>
      <c r="P70">
        <v>7756</v>
      </c>
      <c r="Q70">
        <v>92047</v>
      </c>
    </row>
    <row r="71" spans="3:19" x14ac:dyDescent="0.25">
      <c r="C71">
        <v>5</v>
      </c>
      <c r="D71" t="s">
        <v>3414</v>
      </c>
      <c r="E71">
        <v>1.1000000000000001</v>
      </c>
      <c r="I71">
        <v>198.4</v>
      </c>
      <c r="Q71">
        <v>34046</v>
      </c>
    </row>
    <row r="72" spans="3:19" x14ac:dyDescent="0.25">
      <c r="C72">
        <v>5</v>
      </c>
      <c r="D72">
        <v>30</v>
      </c>
      <c r="E72">
        <v>1.1000000000000001</v>
      </c>
      <c r="I72">
        <v>198.4</v>
      </c>
      <c r="Q72">
        <v>34046</v>
      </c>
    </row>
    <row r="73" spans="3:19" x14ac:dyDescent="0.25">
      <c r="C73" t="s">
        <v>3419</v>
      </c>
      <c r="E73">
        <v>36.450000000000003</v>
      </c>
      <c r="I73">
        <v>5806.4299999999994</v>
      </c>
      <c r="J73">
        <v>252.5</v>
      </c>
      <c r="K73">
        <v>337.7</v>
      </c>
      <c r="L73">
        <v>1688</v>
      </c>
      <c r="O73">
        <v>36961</v>
      </c>
      <c r="P73">
        <v>36961</v>
      </c>
      <c r="Q73">
        <v>2666521</v>
      </c>
      <c r="R73">
        <v>12200</v>
      </c>
      <c r="S73">
        <v>4299.7311827956992</v>
      </c>
    </row>
    <row r="74" spans="3:19" x14ac:dyDescent="0.25">
      <c r="C74">
        <v>6</v>
      </c>
      <c r="D74" t="s">
        <v>272</v>
      </c>
      <c r="E74">
        <v>9.3500000000000014</v>
      </c>
      <c r="I74">
        <v>1334</v>
      </c>
      <c r="J74">
        <v>136.5</v>
      </c>
      <c r="K74">
        <v>308.5</v>
      </c>
      <c r="L74">
        <v>822</v>
      </c>
      <c r="O74">
        <v>17914</v>
      </c>
      <c r="P74">
        <v>17914</v>
      </c>
      <c r="Q74">
        <v>1348420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3.45</v>
      </c>
      <c r="I76">
        <v>496</v>
      </c>
      <c r="J76">
        <v>68.5</v>
      </c>
      <c r="K76">
        <v>178.5</v>
      </c>
      <c r="L76">
        <v>606</v>
      </c>
      <c r="O76">
        <v>10440</v>
      </c>
      <c r="P76">
        <v>10440</v>
      </c>
      <c r="Q76">
        <v>647938</v>
      </c>
    </row>
    <row r="77" spans="3:19" x14ac:dyDescent="0.25">
      <c r="C77">
        <v>6</v>
      </c>
      <c r="D77">
        <v>103</v>
      </c>
      <c r="E77">
        <v>5.9</v>
      </c>
      <c r="I77">
        <v>838</v>
      </c>
      <c r="J77">
        <v>68</v>
      </c>
      <c r="K77">
        <v>130</v>
      </c>
      <c r="L77">
        <v>216</v>
      </c>
      <c r="O77">
        <v>7474</v>
      </c>
      <c r="P77">
        <v>7474</v>
      </c>
      <c r="Q77">
        <v>700482</v>
      </c>
    </row>
    <row r="78" spans="3:19" x14ac:dyDescent="0.25">
      <c r="C78">
        <v>6</v>
      </c>
      <c r="D78" t="s">
        <v>3413</v>
      </c>
      <c r="E78">
        <v>26</v>
      </c>
      <c r="I78">
        <v>3351</v>
      </c>
      <c r="J78">
        <v>51</v>
      </c>
      <c r="K78">
        <v>9</v>
      </c>
      <c r="L78">
        <v>912</v>
      </c>
      <c r="O78">
        <v>23642</v>
      </c>
      <c r="P78">
        <v>23642</v>
      </c>
      <c r="Q78">
        <v>1227973</v>
      </c>
      <c r="S78">
        <v>2083.3333333333335</v>
      </c>
    </row>
    <row r="79" spans="3:19" x14ac:dyDescent="0.25">
      <c r="C79">
        <v>6</v>
      </c>
      <c r="D79">
        <v>303</v>
      </c>
      <c r="E79">
        <v>7.5</v>
      </c>
      <c r="I79">
        <v>1031.5</v>
      </c>
      <c r="J79">
        <v>27</v>
      </c>
      <c r="L79">
        <v>336</v>
      </c>
      <c r="O79">
        <v>7636</v>
      </c>
      <c r="P79">
        <v>7636</v>
      </c>
      <c r="Q79">
        <v>419033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1525.5</v>
      </c>
      <c r="L80">
        <v>464</v>
      </c>
      <c r="O80">
        <v>5750</v>
      </c>
      <c r="P80">
        <v>5750</v>
      </c>
      <c r="Q80">
        <v>603864</v>
      </c>
    </row>
    <row r="81" spans="3:19" x14ac:dyDescent="0.25">
      <c r="C81">
        <v>6</v>
      </c>
      <c r="D81">
        <v>305</v>
      </c>
      <c r="E81">
        <v>2</v>
      </c>
      <c r="I81">
        <v>286</v>
      </c>
      <c r="O81">
        <v>2500</v>
      </c>
      <c r="P81">
        <v>2500</v>
      </c>
      <c r="Q81">
        <v>82479</v>
      </c>
    </row>
    <row r="82" spans="3:19" x14ac:dyDescent="0.25">
      <c r="C82">
        <v>6</v>
      </c>
      <c r="D82">
        <v>416</v>
      </c>
      <c r="E82">
        <v>0.5</v>
      </c>
      <c r="I82">
        <v>80</v>
      </c>
      <c r="K82">
        <v>9</v>
      </c>
      <c r="Q82">
        <v>20760</v>
      </c>
    </row>
    <row r="83" spans="3:19" x14ac:dyDescent="0.25">
      <c r="C83">
        <v>6</v>
      </c>
      <c r="D83">
        <v>636</v>
      </c>
      <c r="E83">
        <v>1</v>
      </c>
    </row>
    <row r="84" spans="3:19" x14ac:dyDescent="0.25">
      <c r="C84">
        <v>6</v>
      </c>
      <c r="D84">
        <v>642</v>
      </c>
      <c r="E84">
        <v>3</v>
      </c>
      <c r="I84">
        <v>428</v>
      </c>
      <c r="J84">
        <v>24</v>
      </c>
      <c r="L84">
        <v>112</v>
      </c>
      <c r="O84">
        <v>7756</v>
      </c>
      <c r="P84">
        <v>7756</v>
      </c>
      <c r="Q84">
        <v>101837</v>
      </c>
    </row>
    <row r="85" spans="3:19" x14ac:dyDescent="0.25">
      <c r="C85">
        <v>6</v>
      </c>
      <c r="D85" t="s">
        <v>3414</v>
      </c>
      <c r="E85">
        <v>1.1000000000000001</v>
      </c>
      <c r="I85">
        <v>144</v>
      </c>
      <c r="Q85">
        <v>34479</v>
      </c>
    </row>
    <row r="86" spans="3:19" x14ac:dyDescent="0.25">
      <c r="C86">
        <v>6</v>
      </c>
      <c r="D86">
        <v>30</v>
      </c>
      <c r="E86">
        <v>1.1000000000000001</v>
      </c>
      <c r="I86">
        <v>144</v>
      </c>
      <c r="Q86">
        <v>34479</v>
      </c>
    </row>
    <row r="87" spans="3:19" x14ac:dyDescent="0.25">
      <c r="C87" t="s">
        <v>3420</v>
      </c>
      <c r="E87">
        <v>36.450000000000003</v>
      </c>
      <c r="I87">
        <v>4829</v>
      </c>
      <c r="J87">
        <v>187.5</v>
      </c>
      <c r="K87">
        <v>317.5</v>
      </c>
      <c r="L87">
        <v>1734</v>
      </c>
      <c r="O87">
        <v>41556</v>
      </c>
      <c r="P87">
        <v>41556</v>
      </c>
      <c r="Q87">
        <v>2610872</v>
      </c>
      <c r="S87">
        <v>4299.7311827956992</v>
      </c>
    </row>
    <row r="88" spans="3:19" x14ac:dyDescent="0.25">
      <c r="C88">
        <v>7</v>
      </c>
      <c r="D88" t="s">
        <v>272</v>
      </c>
      <c r="E88">
        <v>9.3500000000000014</v>
      </c>
      <c r="I88">
        <v>1283.2</v>
      </c>
      <c r="J88">
        <v>154.1</v>
      </c>
      <c r="K88">
        <v>316.60000000000002</v>
      </c>
      <c r="L88">
        <v>878</v>
      </c>
      <c r="O88">
        <v>376380</v>
      </c>
      <c r="P88">
        <v>376380</v>
      </c>
      <c r="Q88">
        <v>1817592</v>
      </c>
      <c r="S88">
        <v>2216.3978494623657</v>
      </c>
    </row>
    <row r="89" spans="3:19" x14ac:dyDescent="0.25">
      <c r="C89">
        <v>7</v>
      </c>
      <c r="D89">
        <v>99</v>
      </c>
      <c r="S89">
        <v>2216.3978494623657</v>
      </c>
    </row>
    <row r="90" spans="3:19" x14ac:dyDescent="0.25">
      <c r="C90">
        <v>7</v>
      </c>
      <c r="D90">
        <v>102</v>
      </c>
      <c r="E90">
        <v>3.45</v>
      </c>
      <c r="I90">
        <v>552.4</v>
      </c>
      <c r="J90">
        <v>68</v>
      </c>
      <c r="K90">
        <v>207.5</v>
      </c>
      <c r="L90">
        <v>650</v>
      </c>
      <c r="O90">
        <v>74065</v>
      </c>
      <c r="P90">
        <v>74065</v>
      </c>
      <c r="Q90">
        <v>730013</v>
      </c>
    </row>
    <row r="91" spans="3:19" x14ac:dyDescent="0.25">
      <c r="C91">
        <v>7</v>
      </c>
      <c r="D91">
        <v>103</v>
      </c>
      <c r="E91">
        <v>5.9</v>
      </c>
      <c r="I91">
        <v>730.80000000000007</v>
      </c>
      <c r="J91">
        <v>86.1</v>
      </c>
      <c r="K91">
        <v>109.1</v>
      </c>
      <c r="L91">
        <v>228</v>
      </c>
      <c r="O91">
        <v>302315</v>
      </c>
      <c r="P91">
        <v>302315</v>
      </c>
      <c r="Q91">
        <v>1087579</v>
      </c>
    </row>
    <row r="92" spans="3:19" x14ac:dyDescent="0.25">
      <c r="C92">
        <v>7</v>
      </c>
      <c r="D92" t="s">
        <v>3413</v>
      </c>
      <c r="E92">
        <v>26</v>
      </c>
      <c r="I92">
        <v>3189</v>
      </c>
      <c r="J92">
        <v>43.5</v>
      </c>
      <c r="L92">
        <v>936</v>
      </c>
      <c r="O92">
        <v>330918</v>
      </c>
      <c r="P92">
        <v>330918</v>
      </c>
      <c r="Q92">
        <v>1566342</v>
      </c>
      <c r="S92">
        <v>2083.3333333333335</v>
      </c>
    </row>
    <row r="93" spans="3:19" x14ac:dyDescent="0.25">
      <c r="C93">
        <v>7</v>
      </c>
      <c r="D93">
        <v>303</v>
      </c>
      <c r="E93">
        <v>7.5</v>
      </c>
      <c r="I93">
        <v>1026.5</v>
      </c>
      <c r="J93">
        <v>25.5</v>
      </c>
      <c r="L93">
        <v>335</v>
      </c>
      <c r="O93">
        <v>95424</v>
      </c>
      <c r="P93">
        <v>95424</v>
      </c>
      <c r="Q93">
        <v>515428</v>
      </c>
      <c r="S93">
        <v>2083.3333333333335</v>
      </c>
    </row>
    <row r="94" spans="3:19" x14ac:dyDescent="0.25">
      <c r="C94">
        <v>7</v>
      </c>
      <c r="D94">
        <v>304</v>
      </c>
      <c r="E94">
        <v>12</v>
      </c>
      <c r="I94">
        <v>1378</v>
      </c>
      <c r="L94">
        <v>473</v>
      </c>
      <c r="O94">
        <v>170173</v>
      </c>
      <c r="P94">
        <v>170173</v>
      </c>
      <c r="Q94">
        <v>789697</v>
      </c>
    </row>
    <row r="95" spans="3:19" x14ac:dyDescent="0.25">
      <c r="C95">
        <v>7</v>
      </c>
      <c r="D95">
        <v>305</v>
      </c>
      <c r="E95">
        <v>2</v>
      </c>
      <c r="I95">
        <v>296.5</v>
      </c>
      <c r="O95">
        <v>30452</v>
      </c>
      <c r="P95">
        <v>30452</v>
      </c>
      <c r="Q95">
        <v>111839</v>
      </c>
    </row>
    <row r="96" spans="3:19" x14ac:dyDescent="0.25">
      <c r="C96">
        <v>7</v>
      </c>
      <c r="D96">
        <v>416</v>
      </c>
      <c r="E96">
        <v>0.5</v>
      </c>
      <c r="I96">
        <v>72</v>
      </c>
      <c r="O96">
        <v>3560</v>
      </c>
      <c r="P96">
        <v>3560</v>
      </c>
      <c r="Q96">
        <v>22475</v>
      </c>
    </row>
    <row r="97" spans="3:19" x14ac:dyDescent="0.25">
      <c r="C97">
        <v>7</v>
      </c>
      <c r="D97">
        <v>636</v>
      </c>
      <c r="E97">
        <v>1</v>
      </c>
    </row>
    <row r="98" spans="3:19" x14ac:dyDescent="0.25">
      <c r="C98">
        <v>7</v>
      </c>
      <c r="D98">
        <v>642</v>
      </c>
      <c r="E98">
        <v>3</v>
      </c>
      <c r="I98">
        <v>416</v>
      </c>
      <c r="J98">
        <v>18</v>
      </c>
      <c r="L98">
        <v>128</v>
      </c>
      <c r="O98">
        <v>31309</v>
      </c>
      <c r="P98">
        <v>31309</v>
      </c>
      <c r="Q98">
        <v>126903</v>
      </c>
    </row>
    <row r="99" spans="3:19" x14ac:dyDescent="0.25">
      <c r="C99">
        <v>7</v>
      </c>
      <c r="D99" t="s">
        <v>3414</v>
      </c>
      <c r="E99">
        <v>1.1000000000000001</v>
      </c>
      <c r="I99">
        <v>142.4</v>
      </c>
      <c r="O99">
        <v>10299</v>
      </c>
      <c r="P99">
        <v>10299</v>
      </c>
      <c r="Q99">
        <v>45636</v>
      </c>
    </row>
    <row r="100" spans="3:19" x14ac:dyDescent="0.25">
      <c r="C100">
        <v>7</v>
      </c>
      <c r="D100">
        <v>30</v>
      </c>
      <c r="E100">
        <v>1.1000000000000001</v>
      </c>
      <c r="I100">
        <v>142.4</v>
      </c>
      <c r="O100">
        <v>10299</v>
      </c>
      <c r="P100">
        <v>10299</v>
      </c>
      <c r="Q100">
        <v>45636</v>
      </c>
    </row>
    <row r="101" spans="3:19" x14ac:dyDescent="0.25">
      <c r="C101" t="s">
        <v>3421</v>
      </c>
      <c r="E101">
        <v>36.450000000000003</v>
      </c>
      <c r="I101">
        <v>4614.5999999999995</v>
      </c>
      <c r="J101">
        <v>197.6</v>
      </c>
      <c r="K101">
        <v>316.60000000000002</v>
      </c>
      <c r="L101">
        <v>1814</v>
      </c>
      <c r="O101">
        <v>717597</v>
      </c>
      <c r="P101">
        <v>717597</v>
      </c>
      <c r="Q101">
        <v>3429570</v>
      </c>
      <c r="S101">
        <v>4299.7311827956992</v>
      </c>
    </row>
    <row r="102" spans="3:19" x14ac:dyDescent="0.25">
      <c r="C102">
        <v>8</v>
      </c>
      <c r="D102" t="s">
        <v>272</v>
      </c>
      <c r="E102">
        <v>9.3500000000000014</v>
      </c>
      <c r="I102">
        <v>1357.2</v>
      </c>
      <c r="J102">
        <v>136</v>
      </c>
      <c r="K102">
        <v>323</v>
      </c>
      <c r="L102">
        <v>940</v>
      </c>
      <c r="O102">
        <v>107626</v>
      </c>
      <c r="P102">
        <v>107626</v>
      </c>
      <c r="Q102">
        <v>1458246</v>
      </c>
      <c r="S102">
        <v>2216.3978494623657</v>
      </c>
    </row>
    <row r="103" spans="3:19" x14ac:dyDescent="0.25">
      <c r="C103">
        <v>8</v>
      </c>
      <c r="D103">
        <v>99</v>
      </c>
      <c r="S103">
        <v>2216.3978494623657</v>
      </c>
    </row>
    <row r="104" spans="3:19" x14ac:dyDescent="0.25">
      <c r="C104">
        <v>8</v>
      </c>
      <c r="D104">
        <v>102</v>
      </c>
      <c r="E104">
        <v>3.45</v>
      </c>
      <c r="I104">
        <v>480.8</v>
      </c>
      <c r="J104">
        <v>68</v>
      </c>
      <c r="K104">
        <v>202.5</v>
      </c>
      <c r="L104">
        <v>738</v>
      </c>
      <c r="O104">
        <v>53744</v>
      </c>
      <c r="P104">
        <v>53744</v>
      </c>
      <c r="Q104">
        <v>728684</v>
      </c>
    </row>
    <row r="105" spans="3:19" x14ac:dyDescent="0.25">
      <c r="C105">
        <v>8</v>
      </c>
      <c r="D105">
        <v>103</v>
      </c>
      <c r="E105">
        <v>5.9</v>
      </c>
      <c r="I105">
        <v>876.4</v>
      </c>
      <c r="J105">
        <v>68</v>
      </c>
      <c r="K105">
        <v>120.5</v>
      </c>
      <c r="L105">
        <v>202</v>
      </c>
      <c r="O105">
        <v>53882</v>
      </c>
      <c r="P105">
        <v>53882</v>
      </c>
      <c r="Q105">
        <v>729562</v>
      </c>
    </row>
    <row r="106" spans="3:19" x14ac:dyDescent="0.25">
      <c r="C106">
        <v>8</v>
      </c>
      <c r="D106" t="s">
        <v>3413</v>
      </c>
      <c r="E106">
        <v>26</v>
      </c>
      <c r="I106">
        <v>3012.5</v>
      </c>
      <c r="J106">
        <v>38</v>
      </c>
      <c r="K106">
        <v>25.5</v>
      </c>
      <c r="L106">
        <v>928</v>
      </c>
      <c r="Q106">
        <v>1244669</v>
      </c>
      <c r="S106">
        <v>2083.3333333333335</v>
      </c>
    </row>
    <row r="107" spans="3:19" x14ac:dyDescent="0.25">
      <c r="C107">
        <v>8</v>
      </c>
      <c r="D107">
        <v>303</v>
      </c>
      <c r="E107">
        <v>7.5</v>
      </c>
      <c r="I107">
        <v>1043</v>
      </c>
      <c r="K107">
        <v>25.5</v>
      </c>
      <c r="L107">
        <v>359</v>
      </c>
      <c r="Q107">
        <v>418289</v>
      </c>
      <c r="S107">
        <v>2083.3333333333335</v>
      </c>
    </row>
    <row r="108" spans="3:19" x14ac:dyDescent="0.25">
      <c r="C108">
        <v>8</v>
      </c>
      <c r="D108">
        <v>304</v>
      </c>
      <c r="E108">
        <v>12</v>
      </c>
      <c r="I108">
        <v>1411.5</v>
      </c>
      <c r="J108">
        <v>12</v>
      </c>
      <c r="L108">
        <v>437</v>
      </c>
      <c r="Q108">
        <v>604382</v>
      </c>
    </row>
    <row r="109" spans="3:19" x14ac:dyDescent="0.25">
      <c r="C109">
        <v>8</v>
      </c>
      <c r="D109">
        <v>305</v>
      </c>
      <c r="E109">
        <v>2</v>
      </c>
      <c r="I109">
        <v>190</v>
      </c>
      <c r="Q109">
        <v>81686</v>
      </c>
    </row>
    <row r="110" spans="3:19" x14ac:dyDescent="0.25">
      <c r="C110">
        <v>8</v>
      </c>
      <c r="D110">
        <v>416</v>
      </c>
      <c r="E110">
        <v>0.5</v>
      </c>
      <c r="I110">
        <v>72</v>
      </c>
      <c r="Q110">
        <v>18716</v>
      </c>
    </row>
    <row r="111" spans="3:19" x14ac:dyDescent="0.25">
      <c r="C111">
        <v>8</v>
      </c>
      <c r="D111">
        <v>636</v>
      </c>
      <c r="E111">
        <v>1</v>
      </c>
      <c r="Q111">
        <v>20933</v>
      </c>
    </row>
    <row r="112" spans="3:19" x14ac:dyDescent="0.25">
      <c r="C112">
        <v>8</v>
      </c>
      <c r="D112">
        <v>642</v>
      </c>
      <c r="E112">
        <v>3</v>
      </c>
      <c r="I112">
        <v>296</v>
      </c>
      <c r="J112">
        <v>26</v>
      </c>
      <c r="L112">
        <v>132</v>
      </c>
      <c r="Q112">
        <v>100663</v>
      </c>
    </row>
    <row r="113" spans="3:19" x14ac:dyDescent="0.25">
      <c r="C113">
        <v>8</v>
      </c>
      <c r="D113" t="s">
        <v>3414</v>
      </c>
      <c r="E113">
        <v>1.1000000000000001</v>
      </c>
      <c r="I113">
        <v>146.4</v>
      </c>
      <c r="J113">
        <v>30</v>
      </c>
      <c r="Q113">
        <v>41578</v>
      </c>
    </row>
    <row r="114" spans="3:19" x14ac:dyDescent="0.25">
      <c r="C114">
        <v>8</v>
      </c>
      <c r="D114">
        <v>30</v>
      </c>
      <c r="E114">
        <v>1.1000000000000001</v>
      </c>
      <c r="I114">
        <v>146.4</v>
      </c>
      <c r="J114">
        <v>30</v>
      </c>
      <c r="Q114">
        <v>41578</v>
      </c>
    </row>
    <row r="115" spans="3:19" x14ac:dyDescent="0.25">
      <c r="C115" t="s">
        <v>3422</v>
      </c>
      <c r="E115">
        <v>36.450000000000003</v>
      </c>
      <c r="I115">
        <v>4516.0999999999995</v>
      </c>
      <c r="J115">
        <v>204</v>
      </c>
      <c r="K115">
        <v>348.5</v>
      </c>
      <c r="L115">
        <v>1868</v>
      </c>
      <c r="O115">
        <v>107626</v>
      </c>
      <c r="P115">
        <v>107626</v>
      </c>
      <c r="Q115">
        <v>2744493</v>
      </c>
      <c r="S115">
        <v>4299.7311827956992</v>
      </c>
    </row>
    <row r="116" spans="3:19" x14ac:dyDescent="0.25">
      <c r="C116">
        <v>9</v>
      </c>
      <c r="D116" t="s">
        <v>272</v>
      </c>
      <c r="E116">
        <v>9.3500000000000014</v>
      </c>
      <c r="I116">
        <v>1363.1999999999998</v>
      </c>
      <c r="J116">
        <v>136.5</v>
      </c>
      <c r="K116">
        <v>322.2</v>
      </c>
      <c r="L116">
        <v>816</v>
      </c>
      <c r="O116">
        <v>7452</v>
      </c>
      <c r="P116">
        <v>7452</v>
      </c>
      <c r="Q116">
        <v>1352034</v>
      </c>
      <c r="R116">
        <v>1000</v>
      </c>
      <c r="S116">
        <v>2216.3978494623657</v>
      </c>
    </row>
    <row r="117" spans="3:19" x14ac:dyDescent="0.25">
      <c r="C117">
        <v>9</v>
      </c>
      <c r="D117">
        <v>99</v>
      </c>
      <c r="R117">
        <v>1000</v>
      </c>
      <c r="S117">
        <v>2216.3978494623657</v>
      </c>
    </row>
    <row r="118" spans="3:19" x14ac:dyDescent="0.25">
      <c r="C118">
        <v>9</v>
      </c>
      <c r="D118">
        <v>102</v>
      </c>
      <c r="E118">
        <v>3.45</v>
      </c>
      <c r="I118">
        <v>471.59999999999997</v>
      </c>
      <c r="J118">
        <v>68</v>
      </c>
      <c r="K118">
        <v>201.7</v>
      </c>
      <c r="L118">
        <v>584</v>
      </c>
      <c r="O118">
        <v>5957</v>
      </c>
      <c r="P118">
        <v>5957</v>
      </c>
      <c r="Q118">
        <v>666175</v>
      </c>
    </row>
    <row r="119" spans="3:19" x14ac:dyDescent="0.25">
      <c r="C119">
        <v>9</v>
      </c>
      <c r="D119">
        <v>103</v>
      </c>
      <c r="E119">
        <v>5.9</v>
      </c>
      <c r="I119">
        <v>891.59999999999991</v>
      </c>
      <c r="J119">
        <v>68.5</v>
      </c>
      <c r="K119">
        <v>120.5</v>
      </c>
      <c r="L119">
        <v>232</v>
      </c>
      <c r="O119">
        <v>1495</v>
      </c>
      <c r="P119">
        <v>1495</v>
      </c>
      <c r="Q119">
        <v>685859</v>
      </c>
    </row>
    <row r="120" spans="3:19" x14ac:dyDescent="0.25">
      <c r="C120">
        <v>9</v>
      </c>
      <c r="D120" t="s">
        <v>3413</v>
      </c>
      <c r="E120">
        <v>26</v>
      </c>
      <c r="I120">
        <v>3336</v>
      </c>
      <c r="J120">
        <v>105.67</v>
      </c>
      <c r="K120">
        <v>45</v>
      </c>
      <c r="L120">
        <v>786</v>
      </c>
      <c r="O120">
        <v>27926</v>
      </c>
      <c r="P120">
        <v>27926</v>
      </c>
      <c r="Q120">
        <v>1270891</v>
      </c>
      <c r="S120">
        <v>2083.3333333333335</v>
      </c>
    </row>
    <row r="121" spans="3:19" x14ac:dyDescent="0.25">
      <c r="C121">
        <v>9</v>
      </c>
      <c r="D121">
        <v>303</v>
      </c>
      <c r="E121">
        <v>7.5</v>
      </c>
      <c r="I121">
        <v>1018</v>
      </c>
      <c r="J121">
        <v>73.67</v>
      </c>
      <c r="K121">
        <v>39</v>
      </c>
      <c r="L121">
        <v>308</v>
      </c>
      <c r="O121">
        <v>13776</v>
      </c>
      <c r="P121">
        <v>13776</v>
      </c>
      <c r="Q121">
        <v>456760</v>
      </c>
      <c r="S121">
        <v>2083.3333333333335</v>
      </c>
    </row>
    <row r="122" spans="3:19" x14ac:dyDescent="0.25">
      <c r="C122">
        <v>9</v>
      </c>
      <c r="D122">
        <v>304</v>
      </c>
      <c r="E122">
        <v>12</v>
      </c>
      <c r="I122">
        <v>1546.5</v>
      </c>
      <c r="L122">
        <v>478</v>
      </c>
      <c r="O122">
        <v>9150</v>
      </c>
      <c r="P122">
        <v>9150</v>
      </c>
      <c r="Q122">
        <v>607588</v>
      </c>
    </row>
    <row r="123" spans="3:19" x14ac:dyDescent="0.25">
      <c r="C123">
        <v>9</v>
      </c>
      <c r="D123">
        <v>305</v>
      </c>
      <c r="E123">
        <v>2</v>
      </c>
      <c r="I123">
        <v>316.5</v>
      </c>
      <c r="O123">
        <v>5000</v>
      </c>
      <c r="P123">
        <v>5000</v>
      </c>
      <c r="Q123">
        <v>84924</v>
      </c>
    </row>
    <row r="124" spans="3:19" x14ac:dyDescent="0.25">
      <c r="C124">
        <v>9</v>
      </c>
      <c r="D124">
        <v>416</v>
      </c>
      <c r="E124">
        <v>0.5</v>
      </c>
      <c r="I124">
        <v>60</v>
      </c>
      <c r="K124">
        <v>6</v>
      </c>
      <c r="Q124">
        <v>19835</v>
      </c>
    </row>
    <row r="125" spans="3:19" x14ac:dyDescent="0.25">
      <c r="C125">
        <v>9</v>
      </c>
      <c r="D125">
        <v>636</v>
      </c>
      <c r="E125">
        <v>1</v>
      </c>
      <c r="Q125">
        <v>27090</v>
      </c>
    </row>
    <row r="126" spans="3:19" x14ac:dyDescent="0.25">
      <c r="C126">
        <v>9</v>
      </c>
      <c r="D126">
        <v>642</v>
      </c>
      <c r="E126">
        <v>3</v>
      </c>
      <c r="I126">
        <v>395</v>
      </c>
      <c r="J126">
        <v>32</v>
      </c>
      <c r="Q126">
        <v>74694</v>
      </c>
    </row>
    <row r="127" spans="3:19" x14ac:dyDescent="0.25">
      <c r="C127">
        <v>9</v>
      </c>
      <c r="D127" t="s">
        <v>3414</v>
      </c>
      <c r="E127">
        <v>1.1000000000000001</v>
      </c>
      <c r="I127">
        <v>144</v>
      </c>
      <c r="J127">
        <v>17</v>
      </c>
      <c r="Q127">
        <v>38708</v>
      </c>
    </row>
    <row r="128" spans="3:19" x14ac:dyDescent="0.25">
      <c r="C128">
        <v>9</v>
      </c>
      <c r="D128">
        <v>30</v>
      </c>
      <c r="E128">
        <v>1.1000000000000001</v>
      </c>
      <c r="I128">
        <v>144</v>
      </c>
      <c r="J128">
        <v>17</v>
      </c>
      <c r="Q128">
        <v>38708</v>
      </c>
    </row>
    <row r="129" spans="3:19" x14ac:dyDescent="0.25">
      <c r="C129" t="s">
        <v>3423</v>
      </c>
      <c r="E129">
        <v>36.450000000000003</v>
      </c>
      <c r="I129">
        <v>4843.2</v>
      </c>
      <c r="J129">
        <v>259.17</v>
      </c>
      <c r="K129">
        <v>367.2</v>
      </c>
      <c r="L129">
        <v>1602</v>
      </c>
      <c r="O129">
        <v>35378</v>
      </c>
      <c r="P129">
        <v>35378</v>
      </c>
      <c r="Q129">
        <v>2661633</v>
      </c>
      <c r="R129">
        <v>1000</v>
      </c>
      <c r="S129">
        <v>4299.7311827956992</v>
      </c>
    </row>
    <row r="130" spans="3:19" x14ac:dyDescent="0.25">
      <c r="C130">
        <v>10</v>
      </c>
      <c r="D130" t="s">
        <v>272</v>
      </c>
      <c r="E130">
        <v>9.3500000000000014</v>
      </c>
      <c r="I130">
        <v>1701.2000000000003</v>
      </c>
      <c r="J130">
        <v>136</v>
      </c>
      <c r="K130">
        <v>308.5</v>
      </c>
      <c r="L130">
        <v>826</v>
      </c>
      <c r="O130">
        <v>14704</v>
      </c>
      <c r="P130">
        <v>14704</v>
      </c>
      <c r="Q130">
        <v>1327679</v>
      </c>
      <c r="R130">
        <v>2250</v>
      </c>
      <c r="S130">
        <v>2216.3978494623657</v>
      </c>
    </row>
    <row r="131" spans="3:19" x14ac:dyDescent="0.25">
      <c r="C131">
        <v>10</v>
      </c>
      <c r="D131">
        <v>99</v>
      </c>
      <c r="R131">
        <v>2250</v>
      </c>
      <c r="S131">
        <v>2216.3978494623657</v>
      </c>
    </row>
    <row r="132" spans="3:19" x14ac:dyDescent="0.25">
      <c r="C132">
        <v>10</v>
      </c>
      <c r="D132">
        <v>102</v>
      </c>
      <c r="E132">
        <v>3.45</v>
      </c>
      <c r="I132">
        <v>615.6</v>
      </c>
      <c r="J132">
        <v>68</v>
      </c>
      <c r="K132">
        <v>202.5</v>
      </c>
      <c r="L132">
        <v>610</v>
      </c>
      <c r="O132">
        <v>5758</v>
      </c>
      <c r="P132">
        <v>5758</v>
      </c>
      <c r="Q132">
        <v>655419</v>
      </c>
    </row>
    <row r="133" spans="3:19" x14ac:dyDescent="0.25">
      <c r="C133">
        <v>10</v>
      </c>
      <c r="D133">
        <v>103</v>
      </c>
      <c r="E133">
        <v>5.9</v>
      </c>
      <c r="I133">
        <v>1085.6000000000001</v>
      </c>
      <c r="J133">
        <v>68</v>
      </c>
      <c r="K133">
        <v>106</v>
      </c>
      <c r="L133">
        <v>216</v>
      </c>
      <c r="O133">
        <v>8946</v>
      </c>
      <c r="P133">
        <v>8946</v>
      </c>
      <c r="Q133">
        <v>672260</v>
      </c>
    </row>
    <row r="134" spans="3:19" x14ac:dyDescent="0.25">
      <c r="C134">
        <v>10</v>
      </c>
      <c r="D134" t="s">
        <v>3413</v>
      </c>
      <c r="E134">
        <v>27</v>
      </c>
      <c r="I134">
        <v>4035.5</v>
      </c>
      <c r="J134">
        <v>98</v>
      </c>
      <c r="K134">
        <v>9</v>
      </c>
      <c r="L134">
        <v>808</v>
      </c>
      <c r="O134">
        <v>23000</v>
      </c>
      <c r="P134">
        <v>23000</v>
      </c>
      <c r="Q134">
        <v>1256438</v>
      </c>
      <c r="S134">
        <v>2083.3333333333335</v>
      </c>
    </row>
    <row r="135" spans="3:19" x14ac:dyDescent="0.25">
      <c r="C135">
        <v>10</v>
      </c>
      <c r="D135">
        <v>303</v>
      </c>
      <c r="E135">
        <v>7.5</v>
      </c>
      <c r="I135">
        <v>1209</v>
      </c>
      <c r="J135">
        <v>32</v>
      </c>
      <c r="L135">
        <v>342</v>
      </c>
      <c r="Q135">
        <v>426500</v>
      </c>
      <c r="S135">
        <v>2083.3333333333335</v>
      </c>
    </row>
    <row r="136" spans="3:19" x14ac:dyDescent="0.25">
      <c r="C136">
        <v>10</v>
      </c>
      <c r="D136">
        <v>304</v>
      </c>
      <c r="E136">
        <v>12</v>
      </c>
      <c r="I136">
        <v>1673</v>
      </c>
      <c r="J136">
        <v>12</v>
      </c>
      <c r="L136">
        <v>466</v>
      </c>
      <c r="O136">
        <v>1500</v>
      </c>
      <c r="P136">
        <v>1500</v>
      </c>
      <c r="Q136">
        <v>571145</v>
      </c>
    </row>
    <row r="137" spans="3:19" x14ac:dyDescent="0.25">
      <c r="C137">
        <v>10</v>
      </c>
      <c r="D137">
        <v>305</v>
      </c>
      <c r="E137">
        <v>2</v>
      </c>
      <c r="I137">
        <v>361</v>
      </c>
      <c r="Q137">
        <v>80338</v>
      </c>
    </row>
    <row r="138" spans="3:19" x14ac:dyDescent="0.25">
      <c r="C138">
        <v>10</v>
      </c>
      <c r="D138">
        <v>416</v>
      </c>
      <c r="E138">
        <v>0.5</v>
      </c>
      <c r="I138">
        <v>88</v>
      </c>
      <c r="K138">
        <v>9</v>
      </c>
      <c r="Q138">
        <v>20550</v>
      </c>
    </row>
    <row r="139" spans="3:19" x14ac:dyDescent="0.25">
      <c r="C139">
        <v>10</v>
      </c>
      <c r="D139">
        <v>636</v>
      </c>
      <c r="E139">
        <v>2</v>
      </c>
      <c r="I139">
        <v>176</v>
      </c>
      <c r="J139">
        <v>20</v>
      </c>
      <c r="O139">
        <v>21500</v>
      </c>
      <c r="P139">
        <v>21500</v>
      </c>
      <c r="Q139">
        <v>78981</v>
      </c>
    </row>
    <row r="140" spans="3:19" x14ac:dyDescent="0.25">
      <c r="C140">
        <v>10</v>
      </c>
      <c r="D140">
        <v>642</v>
      </c>
      <c r="E140">
        <v>3</v>
      </c>
      <c r="I140">
        <v>528.5</v>
      </c>
      <c r="J140">
        <v>34</v>
      </c>
      <c r="Q140">
        <v>78924</v>
      </c>
    </row>
    <row r="141" spans="3:19" x14ac:dyDescent="0.25">
      <c r="C141">
        <v>10</v>
      </c>
      <c r="D141" t="s">
        <v>3414</v>
      </c>
      <c r="E141">
        <v>1.1000000000000001</v>
      </c>
      <c r="I141">
        <v>201.6</v>
      </c>
      <c r="Q141">
        <v>34799</v>
      </c>
    </row>
    <row r="142" spans="3:19" x14ac:dyDescent="0.25">
      <c r="C142">
        <v>10</v>
      </c>
      <c r="D142">
        <v>30</v>
      </c>
      <c r="E142">
        <v>1.1000000000000001</v>
      </c>
      <c r="I142">
        <v>201.6</v>
      </c>
      <c r="Q142">
        <v>34799</v>
      </c>
    </row>
    <row r="143" spans="3:19" x14ac:dyDescent="0.25">
      <c r="C143" t="s">
        <v>3424</v>
      </c>
      <c r="E143">
        <v>37.450000000000003</v>
      </c>
      <c r="I143">
        <v>5938.3000000000011</v>
      </c>
      <c r="J143">
        <v>234</v>
      </c>
      <c r="K143">
        <v>317.5</v>
      </c>
      <c r="L143">
        <v>1634</v>
      </c>
      <c r="O143">
        <v>37704</v>
      </c>
      <c r="P143">
        <v>37704</v>
      </c>
      <c r="Q143">
        <v>2618916</v>
      </c>
      <c r="R143">
        <v>2250</v>
      </c>
      <c r="S143">
        <v>4299.7311827956992</v>
      </c>
    </row>
    <row r="144" spans="3:19" x14ac:dyDescent="0.25">
      <c r="C144">
        <v>11</v>
      </c>
      <c r="D144" t="s">
        <v>272</v>
      </c>
      <c r="E144">
        <v>9.3500000000000014</v>
      </c>
      <c r="I144">
        <v>1525.2</v>
      </c>
      <c r="J144">
        <v>136</v>
      </c>
      <c r="K144">
        <v>294</v>
      </c>
      <c r="L144">
        <v>851</v>
      </c>
      <c r="O144">
        <v>146545</v>
      </c>
      <c r="P144">
        <v>146545</v>
      </c>
      <c r="Q144">
        <v>1535755</v>
      </c>
      <c r="R144">
        <v>3000</v>
      </c>
      <c r="S144">
        <v>2216.3978494623657</v>
      </c>
    </row>
    <row r="145" spans="3:19" x14ac:dyDescent="0.25">
      <c r="C145">
        <v>11</v>
      </c>
      <c r="D145">
        <v>99</v>
      </c>
      <c r="R145">
        <v>3000</v>
      </c>
      <c r="S145">
        <v>2216.3978494623657</v>
      </c>
    </row>
    <row r="146" spans="3:19" x14ac:dyDescent="0.25">
      <c r="C146">
        <v>11</v>
      </c>
      <c r="D146">
        <v>102</v>
      </c>
      <c r="E146">
        <v>3.45</v>
      </c>
      <c r="I146">
        <v>534</v>
      </c>
      <c r="J146">
        <v>68</v>
      </c>
      <c r="K146">
        <v>188</v>
      </c>
      <c r="L146">
        <v>643</v>
      </c>
      <c r="O146">
        <v>99494</v>
      </c>
      <c r="P146">
        <v>99494</v>
      </c>
      <c r="Q146">
        <v>768011</v>
      </c>
    </row>
    <row r="147" spans="3:19" x14ac:dyDescent="0.25">
      <c r="C147">
        <v>11</v>
      </c>
      <c r="D147">
        <v>103</v>
      </c>
      <c r="E147">
        <v>5.9</v>
      </c>
      <c r="I147">
        <v>991.2</v>
      </c>
      <c r="J147">
        <v>68</v>
      </c>
      <c r="K147">
        <v>106</v>
      </c>
      <c r="L147">
        <v>208</v>
      </c>
      <c r="O147">
        <v>47051</v>
      </c>
      <c r="P147">
        <v>47051</v>
      </c>
      <c r="Q147">
        <v>767744</v>
      </c>
    </row>
    <row r="148" spans="3:19" x14ac:dyDescent="0.25">
      <c r="C148">
        <v>11</v>
      </c>
      <c r="D148" t="s">
        <v>3413</v>
      </c>
      <c r="E148">
        <v>26</v>
      </c>
      <c r="I148">
        <v>3971</v>
      </c>
      <c r="J148">
        <v>57</v>
      </c>
      <c r="K148">
        <v>7</v>
      </c>
      <c r="L148">
        <v>786</v>
      </c>
      <c r="O148">
        <v>344022</v>
      </c>
      <c r="P148">
        <v>344022</v>
      </c>
      <c r="Q148">
        <v>1571299</v>
      </c>
      <c r="S148">
        <v>2083.3333333333335</v>
      </c>
    </row>
    <row r="149" spans="3:19" x14ac:dyDescent="0.25">
      <c r="C149">
        <v>11</v>
      </c>
      <c r="D149">
        <v>303</v>
      </c>
      <c r="E149">
        <v>7.5</v>
      </c>
      <c r="I149">
        <v>1150.5</v>
      </c>
      <c r="J149">
        <v>14</v>
      </c>
      <c r="L149">
        <v>322</v>
      </c>
      <c r="O149">
        <v>104454</v>
      </c>
      <c r="P149">
        <v>104454</v>
      </c>
      <c r="Q149">
        <v>525634</v>
      </c>
      <c r="S149">
        <v>2083.3333333333335</v>
      </c>
    </row>
    <row r="150" spans="3:19" x14ac:dyDescent="0.25">
      <c r="C150">
        <v>11</v>
      </c>
      <c r="D150">
        <v>304</v>
      </c>
      <c r="E150">
        <v>12</v>
      </c>
      <c r="I150">
        <v>1783</v>
      </c>
      <c r="L150">
        <v>464</v>
      </c>
      <c r="O150">
        <v>169140</v>
      </c>
      <c r="P150">
        <v>169140</v>
      </c>
      <c r="Q150">
        <v>765739</v>
      </c>
    </row>
    <row r="151" spans="3:19" x14ac:dyDescent="0.25">
      <c r="C151">
        <v>11</v>
      </c>
      <c r="D151">
        <v>305</v>
      </c>
      <c r="E151">
        <v>2</v>
      </c>
      <c r="I151">
        <v>329.5</v>
      </c>
      <c r="O151">
        <v>32952</v>
      </c>
      <c r="P151">
        <v>32952</v>
      </c>
      <c r="Q151">
        <v>112839</v>
      </c>
    </row>
    <row r="152" spans="3:19" x14ac:dyDescent="0.25">
      <c r="C152">
        <v>11</v>
      </c>
      <c r="D152">
        <v>416</v>
      </c>
      <c r="E152">
        <v>0.5</v>
      </c>
      <c r="I152">
        <v>76</v>
      </c>
      <c r="K152">
        <v>7</v>
      </c>
      <c r="O152">
        <v>3860</v>
      </c>
      <c r="P152">
        <v>3860</v>
      </c>
      <c r="Q152">
        <v>24048</v>
      </c>
    </row>
    <row r="153" spans="3:19" x14ac:dyDescent="0.25">
      <c r="C153">
        <v>11</v>
      </c>
      <c r="D153">
        <v>636</v>
      </c>
      <c r="E153">
        <v>1</v>
      </c>
      <c r="I153">
        <v>136</v>
      </c>
      <c r="J153">
        <v>9</v>
      </c>
      <c r="O153">
        <v>10063</v>
      </c>
      <c r="P153">
        <v>10063</v>
      </c>
      <c r="Q153">
        <v>38979</v>
      </c>
    </row>
    <row r="154" spans="3:19" x14ac:dyDescent="0.25">
      <c r="C154">
        <v>11</v>
      </c>
      <c r="D154">
        <v>642</v>
      </c>
      <c r="E154">
        <v>3</v>
      </c>
      <c r="I154">
        <v>496</v>
      </c>
      <c r="J154">
        <v>34</v>
      </c>
      <c r="O154">
        <v>23553</v>
      </c>
      <c r="P154">
        <v>23553</v>
      </c>
      <c r="Q154">
        <v>104060</v>
      </c>
    </row>
    <row r="155" spans="3:19" x14ac:dyDescent="0.25">
      <c r="C155">
        <v>11</v>
      </c>
      <c r="D155" t="s">
        <v>3414</v>
      </c>
      <c r="E155">
        <v>1.1000000000000001</v>
      </c>
      <c r="I155">
        <v>184.8</v>
      </c>
      <c r="J155">
        <v>4</v>
      </c>
      <c r="O155">
        <v>10299</v>
      </c>
      <c r="P155">
        <v>10299</v>
      </c>
      <c r="Q155">
        <v>45992</v>
      </c>
    </row>
    <row r="156" spans="3:19" x14ac:dyDescent="0.25">
      <c r="C156">
        <v>11</v>
      </c>
      <c r="D156">
        <v>30</v>
      </c>
      <c r="E156">
        <v>1.1000000000000001</v>
      </c>
      <c r="I156">
        <v>184.8</v>
      </c>
      <c r="J156">
        <v>4</v>
      </c>
      <c r="O156">
        <v>10299</v>
      </c>
      <c r="P156">
        <v>10299</v>
      </c>
      <c r="Q156">
        <v>45992</v>
      </c>
    </row>
    <row r="157" spans="3:19" x14ac:dyDescent="0.25">
      <c r="C157" t="s">
        <v>3425</v>
      </c>
      <c r="E157">
        <v>36.450000000000003</v>
      </c>
      <c r="I157">
        <v>5681</v>
      </c>
      <c r="J157">
        <v>197</v>
      </c>
      <c r="K157">
        <v>301</v>
      </c>
      <c r="L157">
        <v>1637</v>
      </c>
      <c r="O157">
        <v>500866</v>
      </c>
      <c r="P157">
        <v>500866</v>
      </c>
      <c r="Q157">
        <v>3153046</v>
      </c>
      <c r="R157">
        <v>3000</v>
      </c>
      <c r="S157">
        <v>4299.7311827956992</v>
      </c>
    </row>
    <row r="158" spans="3:19" x14ac:dyDescent="0.25">
      <c r="C158">
        <v>12</v>
      </c>
      <c r="D158" t="s">
        <v>272</v>
      </c>
      <c r="E158">
        <v>9.3500000000000014</v>
      </c>
      <c r="I158">
        <v>1552</v>
      </c>
      <c r="J158">
        <v>132.5</v>
      </c>
      <c r="K158">
        <v>331.7</v>
      </c>
      <c r="L158">
        <v>865</v>
      </c>
      <c r="O158">
        <v>424194</v>
      </c>
      <c r="P158">
        <v>424194</v>
      </c>
      <c r="Q158">
        <v>1841806</v>
      </c>
      <c r="S158">
        <v>2216.3978494623657</v>
      </c>
    </row>
    <row r="159" spans="3:19" x14ac:dyDescent="0.25">
      <c r="C159">
        <v>12</v>
      </c>
      <c r="D159">
        <v>99</v>
      </c>
      <c r="S159">
        <v>2216.3978494623657</v>
      </c>
    </row>
    <row r="160" spans="3:19" x14ac:dyDescent="0.25">
      <c r="C160">
        <v>12</v>
      </c>
      <c r="D160">
        <v>102</v>
      </c>
      <c r="E160">
        <v>3.45</v>
      </c>
      <c r="I160">
        <v>553.6</v>
      </c>
      <c r="J160">
        <v>64.5</v>
      </c>
      <c r="K160">
        <v>211.2</v>
      </c>
      <c r="L160">
        <v>663</v>
      </c>
      <c r="O160">
        <v>34194</v>
      </c>
      <c r="P160">
        <v>34194</v>
      </c>
      <c r="Q160">
        <v>768370</v>
      </c>
    </row>
    <row r="161" spans="3:19" x14ac:dyDescent="0.25">
      <c r="C161">
        <v>12</v>
      </c>
      <c r="D161">
        <v>103</v>
      </c>
      <c r="E161">
        <v>5.9</v>
      </c>
      <c r="I161">
        <v>998.4</v>
      </c>
      <c r="J161">
        <v>68</v>
      </c>
      <c r="K161">
        <v>120.5</v>
      </c>
      <c r="L161">
        <v>202</v>
      </c>
      <c r="O161">
        <v>390000</v>
      </c>
      <c r="P161">
        <v>390000</v>
      </c>
      <c r="Q161">
        <v>1073436</v>
      </c>
    </row>
    <row r="162" spans="3:19" x14ac:dyDescent="0.25">
      <c r="C162">
        <v>12</v>
      </c>
      <c r="D162" t="s">
        <v>3413</v>
      </c>
      <c r="E162">
        <v>26</v>
      </c>
      <c r="I162">
        <v>3773.67</v>
      </c>
      <c r="J162">
        <v>77.5</v>
      </c>
      <c r="K162">
        <v>26</v>
      </c>
      <c r="L162">
        <v>850</v>
      </c>
      <c r="O162">
        <v>56090</v>
      </c>
      <c r="P162">
        <v>56090</v>
      </c>
      <c r="Q162">
        <v>1350731</v>
      </c>
      <c r="R162">
        <v>2780</v>
      </c>
      <c r="S162">
        <v>2083.3333333333335</v>
      </c>
    </row>
    <row r="163" spans="3:19" x14ac:dyDescent="0.25">
      <c r="C163">
        <v>12</v>
      </c>
      <c r="D163">
        <v>303</v>
      </c>
      <c r="E163">
        <v>7.5</v>
      </c>
      <c r="I163">
        <v>1149.17</v>
      </c>
      <c r="J163">
        <v>37</v>
      </c>
      <c r="K163">
        <v>21</v>
      </c>
      <c r="L163">
        <v>393</v>
      </c>
      <c r="O163">
        <v>7200</v>
      </c>
      <c r="P163">
        <v>7200</v>
      </c>
      <c r="Q163">
        <v>473320</v>
      </c>
      <c r="R163">
        <v>2780</v>
      </c>
      <c r="S163">
        <v>2083.3333333333335</v>
      </c>
    </row>
    <row r="164" spans="3:19" x14ac:dyDescent="0.25">
      <c r="C164">
        <v>12</v>
      </c>
      <c r="D164">
        <v>304</v>
      </c>
      <c r="E164">
        <v>12</v>
      </c>
      <c r="I164">
        <v>1652</v>
      </c>
      <c r="J164">
        <v>9</v>
      </c>
      <c r="L164">
        <v>457</v>
      </c>
      <c r="O164">
        <v>44950</v>
      </c>
      <c r="P164">
        <v>44950</v>
      </c>
      <c r="Q164">
        <v>664416</v>
      </c>
    </row>
    <row r="165" spans="3:19" x14ac:dyDescent="0.25">
      <c r="C165">
        <v>12</v>
      </c>
      <c r="D165">
        <v>305</v>
      </c>
      <c r="E165">
        <v>2</v>
      </c>
      <c r="I165">
        <v>340.5</v>
      </c>
      <c r="O165">
        <v>2440</v>
      </c>
      <c r="P165">
        <v>2440</v>
      </c>
      <c r="Q165">
        <v>82570</v>
      </c>
    </row>
    <row r="166" spans="3:19" x14ac:dyDescent="0.25">
      <c r="C166">
        <v>12</v>
      </c>
      <c r="D166">
        <v>416</v>
      </c>
      <c r="E166">
        <v>0.5</v>
      </c>
      <c r="I166">
        <v>64</v>
      </c>
      <c r="K166">
        <v>5</v>
      </c>
      <c r="Q166">
        <v>19882</v>
      </c>
    </row>
    <row r="167" spans="3:19" x14ac:dyDescent="0.25">
      <c r="C167">
        <v>12</v>
      </c>
      <c r="D167">
        <v>636</v>
      </c>
      <c r="E167">
        <v>1</v>
      </c>
      <c r="I167">
        <v>144</v>
      </c>
      <c r="J167">
        <v>6</v>
      </c>
      <c r="O167">
        <v>1500</v>
      </c>
      <c r="P167">
        <v>1500</v>
      </c>
      <c r="Q167">
        <v>29647</v>
      </c>
    </row>
    <row r="168" spans="3:19" x14ac:dyDescent="0.25">
      <c r="C168">
        <v>12</v>
      </c>
      <c r="D168">
        <v>642</v>
      </c>
      <c r="E168">
        <v>3</v>
      </c>
      <c r="I168">
        <v>424</v>
      </c>
      <c r="J168">
        <v>25.5</v>
      </c>
      <c r="Q168">
        <v>80896</v>
      </c>
    </row>
    <row r="169" spans="3:19" x14ac:dyDescent="0.25">
      <c r="C169">
        <v>12</v>
      </c>
      <c r="D169" t="s">
        <v>3414</v>
      </c>
      <c r="E169">
        <v>1.1000000000000001</v>
      </c>
      <c r="I169">
        <v>193.6</v>
      </c>
      <c r="J169">
        <v>11</v>
      </c>
      <c r="Q169">
        <v>37244</v>
      </c>
    </row>
    <row r="170" spans="3:19" x14ac:dyDescent="0.25">
      <c r="C170">
        <v>12</v>
      </c>
      <c r="D170">
        <v>30</v>
      </c>
      <c r="E170">
        <v>1.1000000000000001</v>
      </c>
      <c r="I170">
        <v>193.6</v>
      </c>
      <c r="J170">
        <v>11</v>
      </c>
      <c r="Q170">
        <v>37244</v>
      </c>
    </row>
    <row r="171" spans="3:19" x14ac:dyDescent="0.25">
      <c r="C171" t="s">
        <v>3426</v>
      </c>
      <c r="E171">
        <v>36.450000000000003</v>
      </c>
      <c r="I171">
        <v>5519.27</v>
      </c>
      <c r="J171">
        <v>221</v>
      </c>
      <c r="K171">
        <v>357.7</v>
      </c>
      <c r="L171">
        <v>1715</v>
      </c>
      <c r="O171">
        <v>480284</v>
      </c>
      <c r="P171">
        <v>480284</v>
      </c>
      <c r="Q171">
        <v>3229781</v>
      </c>
      <c r="R171">
        <v>2780</v>
      </c>
      <c r="S171">
        <v>4299.7311827956992</v>
      </c>
    </row>
  </sheetData>
  <hyperlinks>
    <hyperlink ref="A2" location="Obsah!A1" display="Zpět na Obsah  KL 01  1.-4.měsíc" xr:uid="{85321D0F-798D-4414-9C23-27245FFE7B0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3444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26303479.299999997</v>
      </c>
      <c r="C3" s="344">
        <f t="shared" ref="C3:Z3" si="0">SUBTOTAL(9,C6:C1048576)</f>
        <v>18</v>
      </c>
      <c r="D3" s="344"/>
      <c r="E3" s="344">
        <f>SUBTOTAL(9,E6:E1048576)/4</f>
        <v>27225566.280000012</v>
      </c>
      <c r="F3" s="344"/>
      <c r="G3" s="344">
        <f t="shared" si="0"/>
        <v>18</v>
      </c>
      <c r="H3" s="344">
        <f>SUBTOTAL(9,H6:H1048576)/4</f>
        <v>28898742.969999976</v>
      </c>
      <c r="I3" s="347">
        <f>IF(B3&lt;&gt;0,H3/B3,"")</f>
        <v>1.0986661741741512</v>
      </c>
      <c r="J3" s="345">
        <f>IF(E3&lt;&gt;0,H3/E3,"")</f>
        <v>1.0614560840642306</v>
      </c>
      <c r="K3" s="346">
        <f t="shared" si="0"/>
        <v>615939.26</v>
      </c>
      <c r="L3" s="346"/>
      <c r="M3" s="344">
        <f t="shared" si="0"/>
        <v>2.8230654471002827</v>
      </c>
      <c r="N3" s="344">
        <f t="shared" si="0"/>
        <v>556253.06000000006</v>
      </c>
      <c r="O3" s="344"/>
      <c r="P3" s="344">
        <f t="shared" si="0"/>
        <v>3</v>
      </c>
      <c r="Q3" s="344">
        <f t="shared" si="0"/>
        <v>182756.54</v>
      </c>
      <c r="R3" s="347">
        <f>IF(K3&lt;&gt;0,Q3/K3,"")</f>
        <v>0.29671195175965892</v>
      </c>
      <c r="S3" s="347">
        <f>IF(N3&lt;&gt;0,Q3/N3,"")</f>
        <v>0.32854927575589427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3438</v>
      </c>
      <c r="B6" s="872">
        <v>26303479.29999999</v>
      </c>
      <c r="C6" s="873">
        <v>1</v>
      </c>
      <c r="D6" s="873">
        <v>0.96613157755776824</v>
      </c>
      <c r="E6" s="872">
        <v>27225566.280000009</v>
      </c>
      <c r="F6" s="873">
        <v>1.0350557038285053</v>
      </c>
      <c r="G6" s="873">
        <v>1</v>
      </c>
      <c r="H6" s="872">
        <v>28898742.969999958</v>
      </c>
      <c r="I6" s="873">
        <v>1.0986661741741508</v>
      </c>
      <c r="J6" s="873">
        <v>1.0614560840642302</v>
      </c>
      <c r="K6" s="872">
        <v>307969.63</v>
      </c>
      <c r="L6" s="873">
        <v>1</v>
      </c>
      <c r="M6" s="873">
        <v>1.1073004434348639</v>
      </c>
      <c r="N6" s="872">
        <v>278126.53000000003</v>
      </c>
      <c r="O6" s="873">
        <v>0.90309726319442607</v>
      </c>
      <c r="P6" s="873">
        <v>1</v>
      </c>
      <c r="Q6" s="872">
        <v>91378.27</v>
      </c>
      <c r="R6" s="873">
        <v>0.29671195175965892</v>
      </c>
      <c r="S6" s="873">
        <v>0.32854927575589427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1" t="s">
        <v>3439</v>
      </c>
      <c r="B7" s="875">
        <v>344.44</v>
      </c>
      <c r="C7" s="876">
        <v>1</v>
      </c>
      <c r="D7" s="876"/>
      <c r="E7" s="875"/>
      <c r="F7" s="876"/>
      <c r="G7" s="876"/>
      <c r="H7" s="875"/>
      <c r="I7" s="876"/>
      <c r="J7" s="876"/>
      <c r="K7" s="875"/>
      <c r="L7" s="876"/>
      <c r="M7" s="876"/>
      <c r="N7" s="875"/>
      <c r="O7" s="876"/>
      <c r="P7" s="876"/>
      <c r="Q7" s="875"/>
      <c r="R7" s="876"/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1" t="s">
        <v>3440</v>
      </c>
      <c r="B8" s="875">
        <v>17931341.339999981</v>
      </c>
      <c r="C8" s="876">
        <v>1</v>
      </c>
      <c r="D8" s="876">
        <v>0.99438468056976126</v>
      </c>
      <c r="E8" s="875">
        <v>18032600.150000002</v>
      </c>
      <c r="F8" s="876">
        <v>1.0056470293036104</v>
      </c>
      <c r="G8" s="876">
        <v>1</v>
      </c>
      <c r="H8" s="875">
        <v>18711670.469999962</v>
      </c>
      <c r="I8" s="876">
        <v>1.043517610601683</v>
      </c>
      <c r="J8" s="876">
        <v>1.0376579258870751</v>
      </c>
      <c r="K8" s="875">
        <v>306435</v>
      </c>
      <c r="L8" s="876">
        <v>1</v>
      </c>
      <c r="M8" s="876">
        <v>1.1119436834370522</v>
      </c>
      <c r="N8" s="875">
        <v>275585</v>
      </c>
      <c r="O8" s="876">
        <v>0.89932612136342127</v>
      </c>
      <c r="P8" s="876">
        <v>1</v>
      </c>
      <c r="Q8" s="875">
        <v>87922</v>
      </c>
      <c r="R8" s="876">
        <v>0.28691892244684841</v>
      </c>
      <c r="S8" s="876">
        <v>0.31903768347333855</v>
      </c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x14ac:dyDescent="0.25">
      <c r="A9" s="881" t="s">
        <v>3441</v>
      </c>
      <c r="B9" s="875">
        <v>7975064.5200000061</v>
      </c>
      <c r="C9" s="876">
        <v>1</v>
      </c>
      <c r="D9" s="876">
        <v>0.90259224727677567</v>
      </c>
      <c r="E9" s="875">
        <v>8835733.4600000065</v>
      </c>
      <c r="F9" s="876">
        <v>1.1079199971162115</v>
      </c>
      <c r="G9" s="876">
        <v>1</v>
      </c>
      <c r="H9" s="875">
        <v>9734008.8799999952</v>
      </c>
      <c r="I9" s="876">
        <v>1.2205555021641366</v>
      </c>
      <c r="J9" s="876">
        <v>1.1016639336243612</v>
      </c>
      <c r="K9" s="875"/>
      <c r="L9" s="876"/>
      <c r="M9" s="876"/>
      <c r="N9" s="875"/>
      <c r="O9" s="876"/>
      <c r="P9" s="876"/>
      <c r="Q9" s="875"/>
      <c r="R9" s="876"/>
      <c r="S9" s="876"/>
      <c r="T9" s="875"/>
      <c r="U9" s="876"/>
      <c r="V9" s="876"/>
      <c r="W9" s="875"/>
      <c r="X9" s="876"/>
      <c r="Y9" s="876"/>
      <c r="Z9" s="875"/>
      <c r="AA9" s="876"/>
      <c r="AB9" s="877"/>
    </row>
    <row r="10" spans="1:28" ht="14.45" customHeight="1" x14ac:dyDescent="0.25">
      <c r="A10" s="881" t="s">
        <v>3442</v>
      </c>
      <c r="B10" s="875">
        <v>396729</v>
      </c>
      <c r="C10" s="876">
        <v>1</v>
      </c>
      <c r="D10" s="876">
        <v>1.110561920330523</v>
      </c>
      <c r="E10" s="875">
        <v>357232.67</v>
      </c>
      <c r="F10" s="876">
        <v>0.900445064515072</v>
      </c>
      <c r="G10" s="876">
        <v>1</v>
      </c>
      <c r="H10" s="875">
        <v>453063.62000000011</v>
      </c>
      <c r="I10" s="876">
        <v>1.1419977364901486</v>
      </c>
      <c r="J10" s="876">
        <v>1.2682591992496099</v>
      </c>
      <c r="K10" s="875">
        <v>1534.63</v>
      </c>
      <c r="L10" s="876">
        <v>1</v>
      </c>
      <c r="M10" s="876">
        <v>0.60382132022836632</v>
      </c>
      <c r="N10" s="875">
        <v>2541.5300000000002</v>
      </c>
      <c r="O10" s="876">
        <v>1.6561190645302124</v>
      </c>
      <c r="P10" s="876">
        <v>1</v>
      </c>
      <c r="Q10" s="875">
        <v>3456.27</v>
      </c>
      <c r="R10" s="876">
        <v>2.252184565660778</v>
      </c>
      <c r="S10" s="876">
        <v>1.3599170578352409</v>
      </c>
      <c r="T10" s="875"/>
      <c r="U10" s="876"/>
      <c r="V10" s="876"/>
      <c r="W10" s="875"/>
      <c r="X10" s="876"/>
      <c r="Y10" s="876"/>
      <c r="Z10" s="875"/>
      <c r="AA10" s="876"/>
      <c r="AB10" s="877"/>
    </row>
    <row r="11" spans="1:28" ht="14.45" customHeight="1" thickBot="1" x14ac:dyDescent="0.3">
      <c r="A11" s="882" t="s">
        <v>3443</v>
      </c>
      <c r="B11" s="878"/>
      <c r="C11" s="879"/>
      <c r="D11" s="879"/>
      <c r="E11" s="878"/>
      <c r="F11" s="879"/>
      <c r="G11" s="879"/>
      <c r="H11" s="878">
        <v>0</v>
      </c>
      <c r="I11" s="879"/>
      <c r="J11" s="879"/>
      <c r="K11" s="878"/>
      <c r="L11" s="879"/>
      <c r="M11" s="879"/>
      <c r="N11" s="878"/>
      <c r="O11" s="879"/>
      <c r="P11" s="879"/>
      <c r="Q11" s="878"/>
      <c r="R11" s="879"/>
      <c r="S11" s="879"/>
      <c r="T11" s="878"/>
      <c r="U11" s="879"/>
      <c r="V11" s="879"/>
      <c r="W11" s="878"/>
      <c r="X11" s="879"/>
      <c r="Y11" s="879"/>
      <c r="Z11" s="878"/>
      <c r="AA11" s="879"/>
      <c r="AB11" s="880"/>
    </row>
    <row r="12" spans="1:28" ht="14.45" customHeight="1" thickBot="1" x14ac:dyDescent="0.25"/>
    <row r="13" spans="1:28" ht="14.45" customHeight="1" x14ac:dyDescent="0.25">
      <c r="A13" s="871" t="s">
        <v>591</v>
      </c>
      <c r="B13" s="872">
        <v>15177953.869999997</v>
      </c>
      <c r="C13" s="873">
        <v>1</v>
      </c>
      <c r="D13" s="873">
        <v>1.0328374594939844</v>
      </c>
      <c r="E13" s="872">
        <v>14695394.449999997</v>
      </c>
      <c r="F13" s="873">
        <v>0.9682065564216924</v>
      </c>
      <c r="G13" s="873">
        <v>1</v>
      </c>
      <c r="H13" s="872">
        <v>14728244.370000001</v>
      </c>
      <c r="I13" s="873">
        <v>0.97037087450312587</v>
      </c>
      <c r="J13" s="874">
        <v>1.0022353887887645</v>
      </c>
    </row>
    <row r="14" spans="1:28" ht="14.45" customHeight="1" x14ac:dyDescent="0.25">
      <c r="A14" s="881" t="s">
        <v>3445</v>
      </c>
      <c r="B14" s="875">
        <v>15132240.499999998</v>
      </c>
      <c r="C14" s="876">
        <v>1</v>
      </c>
      <c r="D14" s="876">
        <v>1.0327494531764891</v>
      </c>
      <c r="E14" s="875">
        <v>14652382.969999997</v>
      </c>
      <c r="F14" s="876">
        <v>0.96828906268044035</v>
      </c>
      <c r="G14" s="876">
        <v>1</v>
      </c>
      <c r="H14" s="875">
        <v>4859032.870000001</v>
      </c>
      <c r="I14" s="876">
        <v>0.32110465532186072</v>
      </c>
      <c r="J14" s="877">
        <v>0.3316206571960767</v>
      </c>
    </row>
    <row r="15" spans="1:28" ht="14.45" customHeight="1" x14ac:dyDescent="0.25">
      <c r="A15" s="881" t="s">
        <v>3446</v>
      </c>
      <c r="B15" s="875">
        <v>45713.37000000001</v>
      </c>
      <c r="C15" s="876">
        <v>1</v>
      </c>
      <c r="D15" s="876">
        <v>1.0628178802496451</v>
      </c>
      <c r="E15" s="875">
        <v>43011.48</v>
      </c>
      <c r="F15" s="876">
        <v>0.94089497230241381</v>
      </c>
      <c r="G15" s="876">
        <v>1</v>
      </c>
      <c r="H15" s="875">
        <v>9869211.5</v>
      </c>
      <c r="I15" s="876">
        <v>215.89332617568991</v>
      </c>
      <c r="J15" s="877">
        <v>229.45528728609199</v>
      </c>
    </row>
    <row r="16" spans="1:28" ht="14.45" customHeight="1" x14ac:dyDescent="0.25">
      <c r="A16" s="883" t="s">
        <v>594</v>
      </c>
      <c r="B16" s="884">
        <v>7975408.9600000065</v>
      </c>
      <c r="C16" s="885">
        <v>1</v>
      </c>
      <c r="D16" s="885">
        <v>0.90263122989226119</v>
      </c>
      <c r="E16" s="884">
        <v>8835733.4600000028</v>
      </c>
      <c r="F16" s="885">
        <v>1.1078721485399534</v>
      </c>
      <c r="G16" s="885">
        <v>1</v>
      </c>
      <c r="H16" s="884">
        <v>9733358.8799999878</v>
      </c>
      <c r="I16" s="885">
        <v>1.2204212885905703</v>
      </c>
      <c r="J16" s="886">
        <v>1.1015903687072046</v>
      </c>
    </row>
    <row r="17" spans="1:10" ht="14.45" customHeight="1" x14ac:dyDescent="0.25">
      <c r="A17" s="881" t="s">
        <v>3445</v>
      </c>
      <c r="B17" s="875">
        <v>344.44</v>
      </c>
      <c r="C17" s="876">
        <v>1</v>
      </c>
      <c r="D17" s="876">
        <v>4.4729882493803929E-3</v>
      </c>
      <c r="E17" s="875">
        <v>77004.45</v>
      </c>
      <c r="F17" s="876">
        <v>223.56419115085356</v>
      </c>
      <c r="G17" s="876">
        <v>1</v>
      </c>
      <c r="H17" s="875">
        <v>350203.33000000013</v>
      </c>
      <c r="I17" s="876">
        <v>1016.7324642898622</v>
      </c>
      <c r="J17" s="877">
        <v>4.5478323655321233</v>
      </c>
    </row>
    <row r="18" spans="1:10" ht="14.45" customHeight="1" x14ac:dyDescent="0.25">
      <c r="A18" s="881" t="s">
        <v>3446</v>
      </c>
      <c r="B18" s="875">
        <v>7975064.5200000061</v>
      </c>
      <c r="C18" s="876">
        <v>1</v>
      </c>
      <c r="D18" s="876">
        <v>0.91052760176673198</v>
      </c>
      <c r="E18" s="875">
        <v>8758729.0100000035</v>
      </c>
      <c r="F18" s="876">
        <v>1.0982643448256386</v>
      </c>
      <c r="G18" s="876">
        <v>1</v>
      </c>
      <c r="H18" s="875">
        <v>9383155.5499999877</v>
      </c>
      <c r="I18" s="876">
        <v>1.1765617101239427</v>
      </c>
      <c r="J18" s="877">
        <v>1.0712919122497184</v>
      </c>
    </row>
    <row r="19" spans="1:10" ht="14.45" customHeight="1" x14ac:dyDescent="0.25">
      <c r="A19" s="883" t="s">
        <v>3447</v>
      </c>
      <c r="B19" s="884">
        <v>145123</v>
      </c>
      <c r="C19" s="885">
        <v>1</v>
      </c>
      <c r="D19" s="885">
        <v>1.0997832610870291</v>
      </c>
      <c r="E19" s="884">
        <v>131956</v>
      </c>
      <c r="F19" s="885">
        <v>0.90927006746001671</v>
      </c>
      <c r="G19" s="885">
        <v>1</v>
      </c>
      <c r="H19" s="884">
        <v>191886</v>
      </c>
      <c r="I19" s="885">
        <v>1.3222301082529992</v>
      </c>
      <c r="J19" s="886">
        <v>1.4541665403619388</v>
      </c>
    </row>
    <row r="20" spans="1:10" ht="14.45" customHeight="1" x14ac:dyDescent="0.25">
      <c r="A20" s="881" t="s">
        <v>3445</v>
      </c>
      <c r="B20" s="875">
        <v>145123</v>
      </c>
      <c r="C20" s="876">
        <v>1</v>
      </c>
      <c r="D20" s="876">
        <v>1.0997832610870291</v>
      </c>
      <c r="E20" s="875">
        <v>131956</v>
      </c>
      <c r="F20" s="876">
        <v>0.90927006746001671</v>
      </c>
      <c r="G20" s="876">
        <v>1</v>
      </c>
      <c r="H20" s="875">
        <v>60232</v>
      </c>
      <c r="I20" s="876">
        <v>0.41504103415723215</v>
      </c>
      <c r="J20" s="877">
        <v>0.45645518203037377</v>
      </c>
    </row>
    <row r="21" spans="1:10" ht="14.45" customHeight="1" x14ac:dyDescent="0.25">
      <c r="A21" s="881" t="s">
        <v>3446</v>
      </c>
      <c r="B21" s="875"/>
      <c r="C21" s="876"/>
      <c r="D21" s="876"/>
      <c r="E21" s="875"/>
      <c r="F21" s="876"/>
      <c r="G21" s="876"/>
      <c r="H21" s="875">
        <v>131654</v>
      </c>
      <c r="I21" s="876"/>
      <c r="J21" s="877"/>
    </row>
    <row r="22" spans="1:10" ht="14.45" customHeight="1" x14ac:dyDescent="0.25">
      <c r="A22" s="883" t="s">
        <v>3448</v>
      </c>
      <c r="B22" s="884">
        <v>2320032.2400000002</v>
      </c>
      <c r="C22" s="885">
        <v>1</v>
      </c>
      <c r="D22" s="885">
        <v>0.92983454229047735</v>
      </c>
      <c r="E22" s="884">
        <v>2495102.2300000009</v>
      </c>
      <c r="F22" s="885">
        <v>1.0754601539502746</v>
      </c>
      <c r="G22" s="885">
        <v>1</v>
      </c>
      <c r="H22" s="884">
        <v>2699686.9400000023</v>
      </c>
      <c r="I22" s="885">
        <v>1.1636419931819577</v>
      </c>
      <c r="J22" s="886">
        <v>1.0819945201203245</v>
      </c>
    </row>
    <row r="23" spans="1:10" ht="14.45" customHeight="1" x14ac:dyDescent="0.25">
      <c r="A23" s="881" t="s">
        <v>3445</v>
      </c>
      <c r="B23" s="875">
        <v>2316532.2400000002</v>
      </c>
      <c r="C23" s="876">
        <v>1</v>
      </c>
      <c r="D23" s="876">
        <v>0.93169497906126608</v>
      </c>
      <c r="E23" s="875">
        <v>2486363.3400000008</v>
      </c>
      <c r="F23" s="876">
        <v>1.0733126425212198</v>
      </c>
      <c r="G23" s="876">
        <v>1</v>
      </c>
      <c r="H23" s="875">
        <v>945384.48000000045</v>
      </c>
      <c r="I23" s="876">
        <v>0.40810331221636714</v>
      </c>
      <c r="J23" s="877">
        <v>0.38022780693026148</v>
      </c>
    </row>
    <row r="24" spans="1:10" ht="14.45" customHeight="1" x14ac:dyDescent="0.25">
      <c r="A24" s="881" t="s">
        <v>3446</v>
      </c>
      <c r="B24" s="875">
        <v>3500</v>
      </c>
      <c r="C24" s="876">
        <v>1</v>
      </c>
      <c r="D24" s="876">
        <v>0.40050853140387399</v>
      </c>
      <c r="E24" s="875">
        <v>8738.89</v>
      </c>
      <c r="F24" s="876">
        <v>2.496825714285714</v>
      </c>
      <c r="G24" s="876">
        <v>1</v>
      </c>
      <c r="H24" s="875">
        <v>1754302.4600000018</v>
      </c>
      <c r="I24" s="876">
        <v>501.22927428571478</v>
      </c>
      <c r="J24" s="877">
        <v>200.74660054080118</v>
      </c>
    </row>
    <row r="25" spans="1:10" ht="14.45" customHeight="1" x14ac:dyDescent="0.25">
      <c r="A25" s="883" t="s">
        <v>597</v>
      </c>
      <c r="B25" s="884">
        <v>684961.23000000045</v>
      </c>
      <c r="C25" s="885">
        <v>1</v>
      </c>
      <c r="D25" s="885">
        <v>0.64172191736675899</v>
      </c>
      <c r="E25" s="884">
        <v>1067380.1400000013</v>
      </c>
      <c r="F25" s="885">
        <v>1.5583073804045824</v>
      </c>
      <c r="G25" s="885">
        <v>1</v>
      </c>
      <c r="H25" s="884">
        <v>1545566.7800000021</v>
      </c>
      <c r="I25" s="885">
        <v>2.2564295792332669</v>
      </c>
      <c r="J25" s="886">
        <v>1.4480003159886414</v>
      </c>
    </row>
    <row r="26" spans="1:10" ht="14.45" customHeight="1" x14ac:dyDescent="0.25">
      <c r="A26" s="881" t="s">
        <v>3445</v>
      </c>
      <c r="B26" s="875"/>
      <c r="C26" s="876"/>
      <c r="D26" s="876"/>
      <c r="E26" s="875">
        <v>10416.659999999998</v>
      </c>
      <c r="F26" s="876"/>
      <c r="G26" s="876">
        <v>1</v>
      </c>
      <c r="H26" s="875">
        <v>52512.229999999989</v>
      </c>
      <c r="I26" s="876"/>
      <c r="J26" s="877">
        <v>5.0411773063534762</v>
      </c>
    </row>
    <row r="27" spans="1:10" ht="14.45" customHeight="1" thickBot="1" x14ac:dyDescent="0.3">
      <c r="A27" s="882" t="s">
        <v>3446</v>
      </c>
      <c r="B27" s="878">
        <v>684961.23000000045</v>
      </c>
      <c r="C27" s="879">
        <v>1</v>
      </c>
      <c r="D27" s="879">
        <v>0.6480462598386082</v>
      </c>
      <c r="E27" s="878">
        <v>1056963.4800000014</v>
      </c>
      <c r="F27" s="879">
        <v>1.5430997167533127</v>
      </c>
      <c r="G27" s="879">
        <v>1</v>
      </c>
      <c r="H27" s="878">
        <v>1493054.5500000021</v>
      </c>
      <c r="I27" s="879">
        <v>2.1797650503518295</v>
      </c>
      <c r="J27" s="880">
        <v>1.4125885882074187</v>
      </c>
    </row>
    <row r="28" spans="1:10" ht="14.45" customHeight="1" x14ac:dyDescent="0.2">
      <c r="A28" s="805" t="s">
        <v>301</v>
      </c>
    </row>
    <row r="29" spans="1:10" ht="14.45" customHeight="1" x14ac:dyDescent="0.2">
      <c r="A29" s="806" t="s">
        <v>1460</v>
      </c>
    </row>
    <row r="30" spans="1:10" ht="14.45" customHeight="1" x14ac:dyDescent="0.2">
      <c r="A30" s="805" t="s">
        <v>3449</v>
      </c>
    </row>
    <row r="31" spans="1:10" ht="14.45" customHeight="1" x14ac:dyDescent="0.2">
      <c r="A31" s="805" t="s">
        <v>3450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37D92F1-17D1-4046-A915-D6842A90AD7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3466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105615</v>
      </c>
      <c r="C3" s="404">
        <f t="shared" si="0"/>
        <v>111668</v>
      </c>
      <c r="D3" s="438">
        <f t="shared" si="0"/>
        <v>119260</v>
      </c>
      <c r="E3" s="346">
        <f t="shared" si="0"/>
        <v>26303479.299999993</v>
      </c>
      <c r="F3" s="344">
        <f t="shared" si="0"/>
        <v>27225566.27999999</v>
      </c>
      <c r="G3" s="405">
        <f t="shared" si="0"/>
        <v>28898742.970000003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1462</v>
      </c>
      <c r="B6" s="225">
        <v>240</v>
      </c>
      <c r="C6" s="225">
        <v>90</v>
      </c>
      <c r="D6" s="225">
        <v>278</v>
      </c>
      <c r="E6" s="888">
        <v>41784.469999999994</v>
      </c>
      <c r="F6" s="888">
        <v>18613.36</v>
      </c>
      <c r="G6" s="889">
        <v>33993.339999999997</v>
      </c>
    </row>
    <row r="7" spans="1:7" ht="14.45" customHeight="1" x14ac:dyDescent="0.2">
      <c r="A7" s="858" t="s">
        <v>1463</v>
      </c>
      <c r="B7" s="850">
        <v>929</v>
      </c>
      <c r="C7" s="850">
        <v>347</v>
      </c>
      <c r="D7" s="850">
        <v>317</v>
      </c>
      <c r="E7" s="890">
        <v>160001.11000000002</v>
      </c>
      <c r="F7" s="890">
        <v>78401.090000000011</v>
      </c>
      <c r="G7" s="891">
        <v>72100.039999999979</v>
      </c>
    </row>
    <row r="8" spans="1:7" ht="14.45" customHeight="1" x14ac:dyDescent="0.2">
      <c r="A8" s="858" t="s">
        <v>1464</v>
      </c>
      <c r="B8" s="850"/>
      <c r="C8" s="850">
        <v>643</v>
      </c>
      <c r="D8" s="850">
        <v>8757</v>
      </c>
      <c r="E8" s="890"/>
      <c r="F8" s="890">
        <v>113481.12999999999</v>
      </c>
      <c r="G8" s="891">
        <v>2069792.2500000009</v>
      </c>
    </row>
    <row r="9" spans="1:7" ht="14.45" customHeight="1" x14ac:dyDescent="0.2">
      <c r="A9" s="858" t="s">
        <v>1465</v>
      </c>
      <c r="B9" s="850">
        <v>531</v>
      </c>
      <c r="C9" s="850">
        <v>435</v>
      </c>
      <c r="D9" s="850">
        <v>4683</v>
      </c>
      <c r="E9" s="890">
        <v>105473.36999999997</v>
      </c>
      <c r="F9" s="890">
        <v>85457.819999999992</v>
      </c>
      <c r="G9" s="891">
        <v>1414274.1500000006</v>
      </c>
    </row>
    <row r="10" spans="1:7" ht="14.45" customHeight="1" x14ac:dyDescent="0.2">
      <c r="A10" s="858" t="s">
        <v>3445</v>
      </c>
      <c r="B10" s="850">
        <v>53713</v>
      </c>
      <c r="C10" s="850">
        <v>52987</v>
      </c>
      <c r="D10" s="850">
        <v>20050</v>
      </c>
      <c r="E10" s="890">
        <v>17594240.18</v>
      </c>
      <c r="F10" s="890">
        <v>17358123.419999998</v>
      </c>
      <c r="G10" s="891">
        <v>6267364.9099999974</v>
      </c>
    </row>
    <row r="11" spans="1:7" ht="14.45" customHeight="1" x14ac:dyDescent="0.2">
      <c r="A11" s="858" t="s">
        <v>1466</v>
      </c>
      <c r="B11" s="850">
        <v>33</v>
      </c>
      <c r="C11" s="850">
        <v>4857</v>
      </c>
      <c r="D11" s="850">
        <v>4604</v>
      </c>
      <c r="E11" s="890">
        <v>9166.66</v>
      </c>
      <c r="F11" s="890">
        <v>851969.94999999949</v>
      </c>
      <c r="G11" s="891">
        <v>1221299.24</v>
      </c>
    </row>
    <row r="12" spans="1:7" ht="14.45" customHeight="1" x14ac:dyDescent="0.2">
      <c r="A12" s="858" t="s">
        <v>3451</v>
      </c>
      <c r="B12" s="850">
        <v>245</v>
      </c>
      <c r="C12" s="850"/>
      <c r="D12" s="850"/>
      <c r="E12" s="890">
        <v>49351.119999999988</v>
      </c>
      <c r="F12" s="890"/>
      <c r="G12" s="891"/>
    </row>
    <row r="13" spans="1:7" ht="14.45" customHeight="1" x14ac:dyDescent="0.2">
      <c r="A13" s="858" t="s">
        <v>1467</v>
      </c>
      <c r="B13" s="850">
        <v>1576</v>
      </c>
      <c r="C13" s="850">
        <v>1611</v>
      </c>
      <c r="D13" s="850">
        <v>1626</v>
      </c>
      <c r="E13" s="890">
        <v>243109.98000000004</v>
      </c>
      <c r="F13" s="890">
        <v>246017.81000000003</v>
      </c>
      <c r="G13" s="891">
        <v>251395.5799999999</v>
      </c>
    </row>
    <row r="14" spans="1:7" ht="14.45" customHeight="1" x14ac:dyDescent="0.2">
      <c r="A14" s="858" t="s">
        <v>3452</v>
      </c>
      <c r="B14" s="850"/>
      <c r="C14" s="850"/>
      <c r="D14" s="850">
        <v>9</v>
      </c>
      <c r="E14" s="890"/>
      <c r="F14" s="890"/>
      <c r="G14" s="891">
        <v>4546</v>
      </c>
    </row>
    <row r="15" spans="1:7" ht="14.45" customHeight="1" x14ac:dyDescent="0.2">
      <c r="A15" s="858" t="s">
        <v>1468</v>
      </c>
      <c r="B15" s="850">
        <v>1840</v>
      </c>
      <c r="C15" s="850">
        <v>2493</v>
      </c>
      <c r="D15" s="850">
        <v>3273</v>
      </c>
      <c r="E15" s="890">
        <v>322698.93000000011</v>
      </c>
      <c r="F15" s="890">
        <v>437369.98</v>
      </c>
      <c r="G15" s="891">
        <v>765352.29999999993</v>
      </c>
    </row>
    <row r="16" spans="1:7" ht="14.45" customHeight="1" x14ac:dyDescent="0.2">
      <c r="A16" s="858" t="s">
        <v>1469</v>
      </c>
      <c r="B16" s="850"/>
      <c r="C16" s="850"/>
      <c r="D16" s="850">
        <v>585</v>
      </c>
      <c r="E16" s="890"/>
      <c r="F16" s="890"/>
      <c r="G16" s="891">
        <v>129887.06000000001</v>
      </c>
    </row>
    <row r="17" spans="1:7" ht="14.45" customHeight="1" x14ac:dyDescent="0.2">
      <c r="A17" s="858" t="s">
        <v>1470</v>
      </c>
      <c r="B17" s="850">
        <v>3472</v>
      </c>
      <c r="C17" s="850">
        <v>3729</v>
      </c>
      <c r="D17" s="850">
        <v>7172</v>
      </c>
      <c r="E17" s="890">
        <v>563942.24000000011</v>
      </c>
      <c r="F17" s="890">
        <v>592042.20000000007</v>
      </c>
      <c r="G17" s="891">
        <v>1536043.0499999998</v>
      </c>
    </row>
    <row r="18" spans="1:7" ht="14.45" customHeight="1" x14ac:dyDescent="0.2">
      <c r="A18" s="858" t="s">
        <v>1471</v>
      </c>
      <c r="B18" s="850">
        <v>2726</v>
      </c>
      <c r="C18" s="850">
        <v>3411</v>
      </c>
      <c r="D18" s="850">
        <v>3602</v>
      </c>
      <c r="E18" s="890">
        <v>447770.01999999996</v>
      </c>
      <c r="F18" s="890">
        <v>579008.86</v>
      </c>
      <c r="G18" s="891">
        <v>640246.68000000005</v>
      </c>
    </row>
    <row r="19" spans="1:7" ht="14.45" customHeight="1" x14ac:dyDescent="0.2">
      <c r="A19" s="858" t="s">
        <v>1472</v>
      </c>
      <c r="B19" s="850">
        <v>30</v>
      </c>
      <c r="C19" s="850">
        <v>12</v>
      </c>
      <c r="D19" s="850">
        <v>1151</v>
      </c>
      <c r="E19" s="890">
        <v>4322.22</v>
      </c>
      <c r="F19" s="890">
        <v>3575.9</v>
      </c>
      <c r="G19" s="891">
        <v>321261.39999999997</v>
      </c>
    </row>
    <row r="20" spans="1:7" ht="14.45" customHeight="1" x14ac:dyDescent="0.2">
      <c r="A20" s="858" t="s">
        <v>3453</v>
      </c>
      <c r="B20" s="850">
        <v>2962</v>
      </c>
      <c r="C20" s="850">
        <v>1035</v>
      </c>
      <c r="D20" s="850"/>
      <c r="E20" s="890">
        <v>485855.53000000032</v>
      </c>
      <c r="F20" s="890">
        <v>191084.47000000006</v>
      </c>
      <c r="G20" s="891"/>
    </row>
    <row r="21" spans="1:7" ht="14.45" customHeight="1" x14ac:dyDescent="0.2">
      <c r="A21" s="858" t="s">
        <v>1473</v>
      </c>
      <c r="B21" s="850"/>
      <c r="C21" s="850"/>
      <c r="D21" s="850">
        <v>1811</v>
      </c>
      <c r="E21" s="890"/>
      <c r="F21" s="890"/>
      <c r="G21" s="891">
        <v>358821.2900000001</v>
      </c>
    </row>
    <row r="22" spans="1:7" ht="14.45" customHeight="1" x14ac:dyDescent="0.2">
      <c r="A22" s="858" t="s">
        <v>3454</v>
      </c>
      <c r="B22" s="850"/>
      <c r="C22" s="850"/>
      <c r="D22" s="850">
        <v>0</v>
      </c>
      <c r="E22" s="890"/>
      <c r="F22" s="890"/>
      <c r="G22" s="891">
        <v>0</v>
      </c>
    </row>
    <row r="23" spans="1:7" ht="14.45" customHeight="1" x14ac:dyDescent="0.2">
      <c r="A23" s="858" t="s">
        <v>1474</v>
      </c>
      <c r="B23" s="850">
        <v>4</v>
      </c>
      <c r="C23" s="850">
        <v>4</v>
      </c>
      <c r="D23" s="850">
        <v>1193</v>
      </c>
      <c r="E23" s="890">
        <v>905.55</v>
      </c>
      <c r="F23" s="890">
        <v>1144.45</v>
      </c>
      <c r="G23" s="891">
        <v>375609.19999999995</v>
      </c>
    </row>
    <row r="24" spans="1:7" ht="14.45" customHeight="1" x14ac:dyDescent="0.2">
      <c r="A24" s="858" t="s">
        <v>1475</v>
      </c>
      <c r="B24" s="850">
        <v>1905</v>
      </c>
      <c r="C24" s="850">
        <v>4585</v>
      </c>
      <c r="D24" s="850">
        <v>3634</v>
      </c>
      <c r="E24" s="890">
        <v>303504.45999999996</v>
      </c>
      <c r="F24" s="890">
        <v>725192.25000000012</v>
      </c>
      <c r="G24" s="891">
        <v>567348.90000000026</v>
      </c>
    </row>
    <row r="25" spans="1:7" ht="14.45" customHeight="1" x14ac:dyDescent="0.2">
      <c r="A25" s="858" t="s">
        <v>1476</v>
      </c>
      <c r="B25" s="850">
        <v>701</v>
      </c>
      <c r="C25" s="850">
        <v>175</v>
      </c>
      <c r="D25" s="850">
        <v>258</v>
      </c>
      <c r="E25" s="890">
        <v>115596.64</v>
      </c>
      <c r="F25" s="890">
        <v>34236.68</v>
      </c>
      <c r="G25" s="891">
        <v>52232.210000000006</v>
      </c>
    </row>
    <row r="26" spans="1:7" ht="14.45" customHeight="1" x14ac:dyDescent="0.2">
      <c r="A26" s="858" t="s">
        <v>1477</v>
      </c>
      <c r="B26" s="850">
        <v>947</v>
      </c>
      <c r="C26" s="850">
        <v>891</v>
      </c>
      <c r="D26" s="850">
        <v>826</v>
      </c>
      <c r="E26" s="890">
        <v>161337.78999999995</v>
      </c>
      <c r="F26" s="890">
        <v>158060.00000000006</v>
      </c>
      <c r="G26" s="891">
        <v>151405.56999999998</v>
      </c>
    </row>
    <row r="27" spans="1:7" ht="14.45" customHeight="1" x14ac:dyDescent="0.2">
      <c r="A27" s="858" t="s">
        <v>1478</v>
      </c>
      <c r="B27" s="850">
        <v>2732</v>
      </c>
      <c r="C27" s="850">
        <v>2264</v>
      </c>
      <c r="D27" s="850">
        <v>1888</v>
      </c>
      <c r="E27" s="890">
        <v>498724.47</v>
      </c>
      <c r="F27" s="890">
        <v>417847.82000000018</v>
      </c>
      <c r="G27" s="891">
        <v>349977.78000000009</v>
      </c>
    </row>
    <row r="28" spans="1:7" ht="14.45" customHeight="1" x14ac:dyDescent="0.2">
      <c r="A28" s="858" t="s">
        <v>1479</v>
      </c>
      <c r="B28" s="850">
        <v>3123</v>
      </c>
      <c r="C28" s="850">
        <v>3753</v>
      </c>
      <c r="D28" s="850">
        <v>3137</v>
      </c>
      <c r="E28" s="890">
        <v>547102.2300000001</v>
      </c>
      <c r="F28" s="890">
        <v>684666.62999999989</v>
      </c>
      <c r="G28" s="891">
        <v>646047.80000000005</v>
      </c>
    </row>
    <row r="29" spans="1:7" ht="14.45" customHeight="1" x14ac:dyDescent="0.2">
      <c r="A29" s="858" t="s">
        <v>1480</v>
      </c>
      <c r="B29" s="850">
        <v>2689</v>
      </c>
      <c r="C29" s="850">
        <v>2878</v>
      </c>
      <c r="D29" s="850">
        <v>3350</v>
      </c>
      <c r="E29" s="890">
        <v>441219.97000000015</v>
      </c>
      <c r="F29" s="890">
        <v>482989.99999999994</v>
      </c>
      <c r="G29" s="891">
        <v>581861.07000000007</v>
      </c>
    </row>
    <row r="30" spans="1:7" ht="14.45" customHeight="1" x14ac:dyDescent="0.2">
      <c r="A30" s="858" t="s">
        <v>1481</v>
      </c>
      <c r="B30" s="850">
        <v>5335</v>
      </c>
      <c r="C30" s="850">
        <v>5242</v>
      </c>
      <c r="D30" s="850">
        <v>11617</v>
      </c>
      <c r="E30" s="890">
        <v>844223.37000000011</v>
      </c>
      <c r="F30" s="890">
        <v>808602.21000000008</v>
      </c>
      <c r="G30" s="891">
        <v>2682526.1700000004</v>
      </c>
    </row>
    <row r="31" spans="1:7" ht="14.45" customHeight="1" x14ac:dyDescent="0.2">
      <c r="A31" s="858" t="s">
        <v>1482</v>
      </c>
      <c r="B31" s="850">
        <v>827</v>
      </c>
      <c r="C31" s="850">
        <v>2153</v>
      </c>
      <c r="D31" s="850">
        <v>2369</v>
      </c>
      <c r="E31" s="890">
        <v>140163.32999999999</v>
      </c>
      <c r="F31" s="890">
        <v>373174.43999999983</v>
      </c>
      <c r="G31" s="891">
        <v>410856.72000000009</v>
      </c>
    </row>
    <row r="32" spans="1:7" ht="14.45" customHeight="1" x14ac:dyDescent="0.2">
      <c r="A32" s="858" t="s">
        <v>3455</v>
      </c>
      <c r="B32" s="850">
        <v>34</v>
      </c>
      <c r="C32" s="850">
        <v>2135</v>
      </c>
      <c r="D32" s="850">
        <v>1390</v>
      </c>
      <c r="E32" s="890">
        <v>7394.46</v>
      </c>
      <c r="F32" s="890">
        <v>357432.27999999985</v>
      </c>
      <c r="G32" s="891">
        <v>239370.01000000004</v>
      </c>
    </row>
    <row r="33" spans="1:7" ht="14.45" customHeight="1" x14ac:dyDescent="0.2">
      <c r="A33" s="858" t="s">
        <v>1484</v>
      </c>
      <c r="B33" s="850">
        <v>1341</v>
      </c>
      <c r="C33" s="850">
        <v>25</v>
      </c>
      <c r="D33" s="850">
        <v>741</v>
      </c>
      <c r="E33" s="890">
        <v>217346.63000000009</v>
      </c>
      <c r="F33" s="890">
        <v>5961.12</v>
      </c>
      <c r="G33" s="891">
        <v>244881.92000000004</v>
      </c>
    </row>
    <row r="34" spans="1:7" ht="14.45" customHeight="1" x14ac:dyDescent="0.2">
      <c r="A34" s="858" t="s">
        <v>3456</v>
      </c>
      <c r="B34" s="850">
        <v>840</v>
      </c>
      <c r="C34" s="850"/>
      <c r="D34" s="850"/>
      <c r="E34" s="890">
        <v>131025.54</v>
      </c>
      <c r="F34" s="890"/>
      <c r="G34" s="891"/>
    </row>
    <row r="35" spans="1:7" ht="14.45" customHeight="1" x14ac:dyDescent="0.2">
      <c r="A35" s="858" t="s">
        <v>1485</v>
      </c>
      <c r="B35" s="850">
        <v>1110</v>
      </c>
      <c r="C35" s="850">
        <v>85</v>
      </c>
      <c r="D35" s="850">
        <v>17</v>
      </c>
      <c r="E35" s="890">
        <v>199225.58999999994</v>
      </c>
      <c r="F35" s="890">
        <v>20552.22</v>
      </c>
      <c r="G35" s="891">
        <v>3872.19</v>
      </c>
    </row>
    <row r="36" spans="1:7" ht="14.45" customHeight="1" x14ac:dyDescent="0.2">
      <c r="A36" s="858" t="s">
        <v>1486</v>
      </c>
      <c r="B36" s="850">
        <v>4281</v>
      </c>
      <c r="C36" s="850">
        <v>4886</v>
      </c>
      <c r="D36" s="850">
        <v>4703</v>
      </c>
      <c r="E36" s="890">
        <v>727186.70000000007</v>
      </c>
      <c r="F36" s="890">
        <v>807877.75999999954</v>
      </c>
      <c r="G36" s="891">
        <v>802246.67999999982</v>
      </c>
    </row>
    <row r="37" spans="1:7" ht="14.45" customHeight="1" x14ac:dyDescent="0.2">
      <c r="A37" s="858" t="s">
        <v>1487</v>
      </c>
      <c r="B37" s="850"/>
      <c r="C37" s="850"/>
      <c r="D37" s="850">
        <v>2764</v>
      </c>
      <c r="E37" s="890"/>
      <c r="F37" s="890"/>
      <c r="G37" s="891">
        <v>481346.6700000001</v>
      </c>
    </row>
    <row r="38" spans="1:7" ht="14.45" customHeight="1" x14ac:dyDescent="0.2">
      <c r="A38" s="858" t="s">
        <v>1488</v>
      </c>
      <c r="B38" s="850">
        <v>6</v>
      </c>
      <c r="C38" s="850">
        <v>7</v>
      </c>
      <c r="D38" s="850">
        <v>677</v>
      </c>
      <c r="E38" s="890">
        <v>1250</v>
      </c>
      <c r="F38" s="890">
        <v>4144.4500000000007</v>
      </c>
      <c r="G38" s="891">
        <v>270109.66000000009</v>
      </c>
    </row>
    <row r="39" spans="1:7" ht="14.45" customHeight="1" x14ac:dyDescent="0.2">
      <c r="A39" s="858" t="s">
        <v>1489</v>
      </c>
      <c r="B39" s="850"/>
      <c r="C39" s="850"/>
      <c r="D39" s="850">
        <v>414</v>
      </c>
      <c r="E39" s="890"/>
      <c r="F39" s="890"/>
      <c r="G39" s="891">
        <v>95174.430000000008</v>
      </c>
    </row>
    <row r="40" spans="1:7" ht="14.45" customHeight="1" x14ac:dyDescent="0.2">
      <c r="A40" s="858" t="s">
        <v>1490</v>
      </c>
      <c r="B40" s="850">
        <v>4</v>
      </c>
      <c r="C40" s="850"/>
      <c r="D40" s="850">
        <v>2895</v>
      </c>
      <c r="E40" s="890">
        <v>888.90000000000009</v>
      </c>
      <c r="F40" s="890"/>
      <c r="G40" s="891">
        <v>926748.75000000035</v>
      </c>
    </row>
    <row r="41" spans="1:7" ht="14.45" customHeight="1" x14ac:dyDescent="0.2">
      <c r="A41" s="858" t="s">
        <v>1491</v>
      </c>
      <c r="B41" s="850">
        <v>4807</v>
      </c>
      <c r="C41" s="850">
        <v>2779</v>
      </c>
      <c r="D41" s="850">
        <v>5286</v>
      </c>
      <c r="E41" s="890">
        <v>871375.57000000018</v>
      </c>
      <c r="F41" s="890">
        <v>502355.63999999996</v>
      </c>
      <c r="G41" s="891">
        <v>1531466.0600000012</v>
      </c>
    </row>
    <row r="42" spans="1:7" ht="14.45" customHeight="1" x14ac:dyDescent="0.2">
      <c r="A42" s="858" t="s">
        <v>1492</v>
      </c>
      <c r="B42" s="850">
        <v>1575</v>
      </c>
      <c r="C42" s="850">
        <v>2898</v>
      </c>
      <c r="D42" s="850">
        <v>2860</v>
      </c>
      <c r="E42" s="890">
        <v>256401.08999999997</v>
      </c>
      <c r="F42" s="890">
        <v>460733.4</v>
      </c>
      <c r="G42" s="891">
        <v>456248.9499999999</v>
      </c>
    </row>
    <row r="43" spans="1:7" ht="14.45" customHeight="1" x14ac:dyDescent="0.2">
      <c r="A43" s="858" t="s">
        <v>1493</v>
      </c>
      <c r="B43" s="850">
        <v>4</v>
      </c>
      <c r="C43" s="850"/>
      <c r="D43" s="850">
        <v>1668</v>
      </c>
      <c r="E43" s="890">
        <v>633.32999999999993</v>
      </c>
      <c r="F43" s="890"/>
      <c r="G43" s="891">
        <v>436039.96999999991</v>
      </c>
    </row>
    <row r="44" spans="1:7" ht="14.45" customHeight="1" x14ac:dyDescent="0.2">
      <c r="A44" s="858" t="s">
        <v>1494</v>
      </c>
      <c r="B44" s="850"/>
      <c r="C44" s="850">
        <v>19</v>
      </c>
      <c r="D44" s="850">
        <v>81</v>
      </c>
      <c r="E44" s="890"/>
      <c r="F44" s="890">
        <v>3461.1200000000003</v>
      </c>
      <c r="G44" s="891">
        <v>8615.5399999999991</v>
      </c>
    </row>
    <row r="45" spans="1:7" ht="14.45" customHeight="1" x14ac:dyDescent="0.2">
      <c r="A45" s="858" t="s">
        <v>3457</v>
      </c>
      <c r="B45" s="850"/>
      <c r="C45" s="850"/>
      <c r="D45" s="850">
        <v>2</v>
      </c>
      <c r="E45" s="890"/>
      <c r="F45" s="890"/>
      <c r="G45" s="891">
        <v>0</v>
      </c>
    </row>
    <row r="46" spans="1:7" ht="14.45" customHeight="1" x14ac:dyDescent="0.2">
      <c r="A46" s="858" t="s">
        <v>1495</v>
      </c>
      <c r="B46" s="850"/>
      <c r="C46" s="850"/>
      <c r="D46" s="850">
        <v>596</v>
      </c>
      <c r="E46" s="890"/>
      <c r="F46" s="890"/>
      <c r="G46" s="891">
        <v>201831.56000000006</v>
      </c>
    </row>
    <row r="47" spans="1:7" ht="14.45" customHeight="1" x14ac:dyDescent="0.2">
      <c r="A47" s="858" t="s">
        <v>3458</v>
      </c>
      <c r="B47" s="850">
        <v>75</v>
      </c>
      <c r="C47" s="850"/>
      <c r="D47" s="850"/>
      <c r="E47" s="890">
        <v>15527.79</v>
      </c>
      <c r="F47" s="890"/>
      <c r="G47" s="891"/>
    </row>
    <row r="48" spans="1:7" ht="14.45" customHeight="1" x14ac:dyDescent="0.2">
      <c r="A48" s="858" t="s">
        <v>3459</v>
      </c>
      <c r="B48" s="850"/>
      <c r="C48" s="850">
        <v>1</v>
      </c>
      <c r="D48" s="850"/>
      <c r="E48" s="890"/>
      <c r="F48" s="890">
        <v>344.44</v>
      </c>
      <c r="G48" s="891"/>
    </row>
    <row r="49" spans="1:7" ht="14.45" customHeight="1" x14ac:dyDescent="0.2">
      <c r="A49" s="858" t="s">
        <v>1496</v>
      </c>
      <c r="B49" s="850">
        <v>2195</v>
      </c>
      <c r="C49" s="850">
        <v>2525</v>
      </c>
      <c r="D49" s="850">
        <v>2584</v>
      </c>
      <c r="E49" s="890">
        <v>328342.21000000008</v>
      </c>
      <c r="F49" s="890">
        <v>369540.02</v>
      </c>
      <c r="G49" s="891">
        <v>414630.01000000018</v>
      </c>
    </row>
    <row r="50" spans="1:7" ht="14.45" customHeight="1" x14ac:dyDescent="0.2">
      <c r="A50" s="858" t="s">
        <v>3460</v>
      </c>
      <c r="B50" s="850"/>
      <c r="C50" s="850">
        <v>712</v>
      </c>
      <c r="D50" s="850"/>
      <c r="E50" s="890"/>
      <c r="F50" s="890">
        <v>119999.99</v>
      </c>
      <c r="G50" s="891"/>
    </row>
    <row r="51" spans="1:7" ht="14.45" customHeight="1" x14ac:dyDescent="0.2">
      <c r="A51" s="858" t="s">
        <v>1497</v>
      </c>
      <c r="B51" s="850"/>
      <c r="C51" s="850"/>
      <c r="D51" s="850">
        <v>262</v>
      </c>
      <c r="E51" s="890"/>
      <c r="F51" s="890"/>
      <c r="G51" s="891">
        <v>74696.66</v>
      </c>
    </row>
    <row r="52" spans="1:7" ht="14.45" customHeight="1" x14ac:dyDescent="0.2">
      <c r="A52" s="858" t="s">
        <v>3461</v>
      </c>
      <c r="B52" s="850"/>
      <c r="C52" s="850"/>
      <c r="D52" s="850">
        <v>204</v>
      </c>
      <c r="E52" s="890"/>
      <c r="F52" s="890"/>
      <c r="G52" s="891">
        <v>100698.24999999999</v>
      </c>
    </row>
    <row r="53" spans="1:7" ht="14.45" customHeight="1" x14ac:dyDescent="0.2">
      <c r="A53" s="858" t="s">
        <v>1499</v>
      </c>
      <c r="B53" s="850">
        <v>1862</v>
      </c>
      <c r="C53" s="850">
        <v>1611</v>
      </c>
      <c r="D53" s="850">
        <v>2768</v>
      </c>
      <c r="E53" s="890">
        <v>308046.71000000002</v>
      </c>
      <c r="F53" s="890">
        <v>257371.12999999995</v>
      </c>
      <c r="G53" s="891">
        <v>624788.92999999982</v>
      </c>
    </row>
    <row r="54" spans="1:7" ht="14.45" customHeight="1" x14ac:dyDescent="0.2">
      <c r="A54" s="858" t="s">
        <v>1500</v>
      </c>
      <c r="B54" s="850">
        <v>1</v>
      </c>
      <c r="C54" s="850"/>
      <c r="D54" s="850">
        <v>389</v>
      </c>
      <c r="E54" s="890">
        <v>344.44</v>
      </c>
      <c r="F54" s="890"/>
      <c r="G54" s="891">
        <v>115230.13</v>
      </c>
    </row>
    <row r="55" spans="1:7" ht="14.45" customHeight="1" x14ac:dyDescent="0.2">
      <c r="A55" s="858" t="s">
        <v>3462</v>
      </c>
      <c r="B55" s="850"/>
      <c r="C55" s="850">
        <v>3</v>
      </c>
      <c r="D55" s="850"/>
      <c r="E55" s="890"/>
      <c r="F55" s="890">
        <v>1022.21</v>
      </c>
      <c r="G55" s="891"/>
    </row>
    <row r="56" spans="1:7" ht="14.45" customHeight="1" x14ac:dyDescent="0.2">
      <c r="A56" s="858" t="s">
        <v>3463</v>
      </c>
      <c r="B56" s="850">
        <v>158</v>
      </c>
      <c r="C56" s="850"/>
      <c r="D56" s="850"/>
      <c r="E56" s="890">
        <v>24790.02</v>
      </c>
      <c r="F56" s="890"/>
      <c r="G56" s="891"/>
    </row>
    <row r="57" spans="1:7" ht="14.45" customHeight="1" x14ac:dyDescent="0.2">
      <c r="A57" s="858" t="s">
        <v>3464</v>
      </c>
      <c r="B57" s="850">
        <v>664</v>
      </c>
      <c r="C57" s="850">
        <v>306</v>
      </c>
      <c r="D57" s="850">
        <v>62</v>
      </c>
      <c r="E57" s="890">
        <v>110796.68</v>
      </c>
      <c r="F57" s="890">
        <v>53897.78</v>
      </c>
      <c r="G57" s="891">
        <v>11411.08</v>
      </c>
    </row>
    <row r="58" spans="1:7" ht="14.45" customHeight="1" x14ac:dyDescent="0.2">
      <c r="A58" s="858" t="s">
        <v>1501</v>
      </c>
      <c r="B58" s="850">
        <v>0</v>
      </c>
      <c r="C58" s="850">
        <v>8</v>
      </c>
      <c r="D58" s="850">
        <v>2707</v>
      </c>
      <c r="E58" s="890">
        <v>0</v>
      </c>
      <c r="F58" s="890">
        <v>2494.4499999999998</v>
      </c>
      <c r="G58" s="891">
        <v>955092.81000000017</v>
      </c>
    </row>
    <row r="59" spans="1:7" ht="14.45" customHeight="1" thickBot="1" x14ac:dyDescent="0.25">
      <c r="A59" s="894" t="s">
        <v>3465</v>
      </c>
      <c r="B59" s="852">
        <v>98</v>
      </c>
      <c r="C59" s="852">
        <v>73</v>
      </c>
      <c r="D59" s="852"/>
      <c r="E59" s="892">
        <v>22410.000000000007</v>
      </c>
      <c r="F59" s="892">
        <v>17317.8</v>
      </c>
      <c r="G59" s="893"/>
    </row>
    <row r="60" spans="1:7" ht="14.45" customHeight="1" x14ac:dyDescent="0.2">
      <c r="A60" s="805" t="s">
        <v>301</v>
      </c>
    </row>
    <row r="61" spans="1:7" ht="14.45" customHeight="1" x14ac:dyDescent="0.2">
      <c r="A61" s="806" t="s">
        <v>1460</v>
      </c>
    </row>
    <row r="62" spans="1:7" ht="14.45" customHeight="1" x14ac:dyDescent="0.2">
      <c r="A62" s="805" t="s">
        <v>3449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410FA78-AE52-40B9-8B31-7086C74FA14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3671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105942</v>
      </c>
      <c r="H3" s="208">
        <f t="shared" si="0"/>
        <v>26611448.929999992</v>
      </c>
      <c r="I3" s="78"/>
      <c r="J3" s="78"/>
      <c r="K3" s="208">
        <f t="shared" si="0"/>
        <v>112028.40000000001</v>
      </c>
      <c r="L3" s="208">
        <f t="shared" si="0"/>
        <v>27503692.810000014</v>
      </c>
      <c r="M3" s="78"/>
      <c r="N3" s="78"/>
      <c r="O3" s="208">
        <f t="shared" si="0"/>
        <v>119351.86</v>
      </c>
      <c r="P3" s="208">
        <f t="shared" si="0"/>
        <v>28990121.239999991</v>
      </c>
      <c r="Q3" s="79">
        <f>IF(L3=0,0,P3/L3)</f>
        <v>1.0540446855725327</v>
      </c>
      <c r="R3" s="209">
        <f>IF(O3=0,0,P3/O3)</f>
        <v>242.89626688683353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/>
      <c r="B6" s="826" t="s">
        <v>3467</v>
      </c>
      <c r="C6" s="826" t="s">
        <v>594</v>
      </c>
      <c r="D6" s="826" t="s">
        <v>3468</v>
      </c>
      <c r="E6" s="826" t="s">
        <v>3469</v>
      </c>
      <c r="F6" s="826" t="s">
        <v>3470</v>
      </c>
      <c r="G6" s="225">
        <v>1</v>
      </c>
      <c r="H6" s="225">
        <v>344.44</v>
      </c>
      <c r="I6" s="826"/>
      <c r="J6" s="826">
        <v>344.44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/>
      <c r="B7" s="833" t="s">
        <v>3471</v>
      </c>
      <c r="C7" s="833" t="s">
        <v>591</v>
      </c>
      <c r="D7" s="833" t="s">
        <v>3472</v>
      </c>
      <c r="E7" s="833" t="s">
        <v>3473</v>
      </c>
      <c r="F7" s="833"/>
      <c r="G7" s="850">
        <v>13</v>
      </c>
      <c r="H7" s="850">
        <v>13104</v>
      </c>
      <c r="I7" s="833">
        <v>2.6</v>
      </c>
      <c r="J7" s="833">
        <v>1008</v>
      </c>
      <c r="K7" s="850">
        <v>5</v>
      </c>
      <c r="L7" s="850">
        <v>5040</v>
      </c>
      <c r="M7" s="833">
        <v>1</v>
      </c>
      <c r="N7" s="833">
        <v>1008</v>
      </c>
      <c r="O7" s="850"/>
      <c r="P7" s="850"/>
      <c r="Q7" s="838"/>
      <c r="R7" s="851"/>
    </row>
    <row r="8" spans="1:18" ht="14.45" customHeight="1" x14ac:dyDescent="0.2">
      <c r="A8" s="832"/>
      <c r="B8" s="833" t="s">
        <v>3471</v>
      </c>
      <c r="C8" s="833" t="s">
        <v>591</v>
      </c>
      <c r="D8" s="833" t="s">
        <v>3472</v>
      </c>
      <c r="E8" s="833" t="s">
        <v>3474</v>
      </c>
      <c r="F8" s="833"/>
      <c r="G8" s="850">
        <v>45</v>
      </c>
      <c r="H8" s="850">
        <v>25245</v>
      </c>
      <c r="I8" s="833">
        <v>0.43689320388349512</v>
      </c>
      <c r="J8" s="833">
        <v>561</v>
      </c>
      <c r="K8" s="850">
        <v>103</v>
      </c>
      <c r="L8" s="850">
        <v>57783</v>
      </c>
      <c r="M8" s="833">
        <v>1</v>
      </c>
      <c r="N8" s="833">
        <v>561</v>
      </c>
      <c r="O8" s="850">
        <v>38</v>
      </c>
      <c r="P8" s="850">
        <v>21318</v>
      </c>
      <c r="Q8" s="838">
        <v>0.36893203883495146</v>
      </c>
      <c r="R8" s="851">
        <v>561</v>
      </c>
    </row>
    <row r="9" spans="1:18" ht="14.45" customHeight="1" x14ac:dyDescent="0.2">
      <c r="A9" s="832"/>
      <c r="B9" s="833" t="s">
        <v>3471</v>
      </c>
      <c r="C9" s="833" t="s">
        <v>591</v>
      </c>
      <c r="D9" s="833" t="s">
        <v>3472</v>
      </c>
      <c r="E9" s="833" t="s">
        <v>3475</v>
      </c>
      <c r="F9" s="833"/>
      <c r="G9" s="850">
        <v>1</v>
      </c>
      <c r="H9" s="850">
        <v>519</v>
      </c>
      <c r="I9" s="833"/>
      <c r="J9" s="833">
        <v>519</v>
      </c>
      <c r="K9" s="850"/>
      <c r="L9" s="850"/>
      <c r="M9" s="833"/>
      <c r="N9" s="833"/>
      <c r="O9" s="850">
        <v>2</v>
      </c>
      <c r="P9" s="850">
        <v>1038</v>
      </c>
      <c r="Q9" s="838"/>
      <c r="R9" s="851">
        <v>519</v>
      </c>
    </row>
    <row r="10" spans="1:18" ht="14.45" customHeight="1" x14ac:dyDescent="0.2">
      <c r="A10" s="832"/>
      <c r="B10" s="833" t="s">
        <v>3471</v>
      </c>
      <c r="C10" s="833" t="s">
        <v>591</v>
      </c>
      <c r="D10" s="833" t="s">
        <v>3472</v>
      </c>
      <c r="E10" s="833" t="s">
        <v>3476</v>
      </c>
      <c r="F10" s="833"/>
      <c r="G10" s="850">
        <v>9</v>
      </c>
      <c r="H10" s="850">
        <v>2889</v>
      </c>
      <c r="I10" s="833">
        <v>0.16363636363636364</v>
      </c>
      <c r="J10" s="833">
        <v>321</v>
      </c>
      <c r="K10" s="850">
        <v>55</v>
      </c>
      <c r="L10" s="850">
        <v>17655</v>
      </c>
      <c r="M10" s="833">
        <v>1</v>
      </c>
      <c r="N10" s="833">
        <v>321</v>
      </c>
      <c r="O10" s="850">
        <v>4</v>
      </c>
      <c r="P10" s="850">
        <v>1284</v>
      </c>
      <c r="Q10" s="838">
        <v>7.2727272727272724E-2</v>
      </c>
      <c r="R10" s="851">
        <v>321</v>
      </c>
    </row>
    <row r="11" spans="1:18" ht="14.45" customHeight="1" x14ac:dyDescent="0.2">
      <c r="A11" s="832"/>
      <c r="B11" s="833" t="s">
        <v>3471</v>
      </c>
      <c r="C11" s="833" t="s">
        <v>591</v>
      </c>
      <c r="D11" s="833" t="s">
        <v>3472</v>
      </c>
      <c r="E11" s="833" t="s">
        <v>3477</v>
      </c>
      <c r="F11" s="833"/>
      <c r="G11" s="850">
        <v>5</v>
      </c>
      <c r="H11" s="850">
        <v>1410</v>
      </c>
      <c r="I11" s="833">
        <v>0.625</v>
      </c>
      <c r="J11" s="833">
        <v>282</v>
      </c>
      <c r="K11" s="850">
        <v>8</v>
      </c>
      <c r="L11" s="850">
        <v>2256</v>
      </c>
      <c r="M11" s="833">
        <v>1</v>
      </c>
      <c r="N11" s="833">
        <v>282</v>
      </c>
      <c r="O11" s="850">
        <v>3</v>
      </c>
      <c r="P11" s="850">
        <v>846</v>
      </c>
      <c r="Q11" s="838">
        <v>0.375</v>
      </c>
      <c r="R11" s="851">
        <v>282</v>
      </c>
    </row>
    <row r="12" spans="1:18" ht="14.45" customHeight="1" x14ac:dyDescent="0.2">
      <c r="A12" s="832"/>
      <c r="B12" s="833" t="s">
        <v>3471</v>
      </c>
      <c r="C12" s="833" t="s">
        <v>591</v>
      </c>
      <c r="D12" s="833" t="s">
        <v>3472</v>
      </c>
      <c r="E12" s="833" t="s">
        <v>3478</v>
      </c>
      <c r="F12" s="833"/>
      <c r="G12" s="850">
        <v>1</v>
      </c>
      <c r="H12" s="850">
        <v>679</v>
      </c>
      <c r="I12" s="833">
        <v>1</v>
      </c>
      <c r="J12" s="833">
        <v>679</v>
      </c>
      <c r="K12" s="850">
        <v>1</v>
      </c>
      <c r="L12" s="850">
        <v>679</v>
      </c>
      <c r="M12" s="833">
        <v>1</v>
      </c>
      <c r="N12" s="833">
        <v>679</v>
      </c>
      <c r="O12" s="850"/>
      <c r="P12" s="850"/>
      <c r="Q12" s="838"/>
      <c r="R12" s="851"/>
    </row>
    <row r="13" spans="1:18" ht="14.45" customHeight="1" x14ac:dyDescent="0.2">
      <c r="A13" s="832"/>
      <c r="B13" s="833" t="s">
        <v>3471</v>
      </c>
      <c r="C13" s="833" t="s">
        <v>591</v>
      </c>
      <c r="D13" s="833" t="s">
        <v>3472</v>
      </c>
      <c r="E13" s="833" t="s">
        <v>3479</v>
      </c>
      <c r="F13" s="833"/>
      <c r="G13" s="850">
        <v>0</v>
      </c>
      <c r="H13" s="850">
        <v>0</v>
      </c>
      <c r="I13" s="833"/>
      <c r="J13" s="833"/>
      <c r="K13" s="850"/>
      <c r="L13" s="850"/>
      <c r="M13" s="833"/>
      <c r="N13" s="833"/>
      <c r="O13" s="850"/>
      <c r="P13" s="850"/>
      <c r="Q13" s="838"/>
      <c r="R13" s="851"/>
    </row>
    <row r="14" spans="1:18" ht="14.45" customHeight="1" x14ac:dyDescent="0.2">
      <c r="A14" s="832"/>
      <c r="B14" s="833" t="s">
        <v>3471</v>
      </c>
      <c r="C14" s="833" t="s">
        <v>591</v>
      </c>
      <c r="D14" s="833" t="s">
        <v>3472</v>
      </c>
      <c r="E14" s="833" t="s">
        <v>3480</v>
      </c>
      <c r="F14" s="833"/>
      <c r="G14" s="850">
        <v>5</v>
      </c>
      <c r="H14" s="850">
        <v>10120</v>
      </c>
      <c r="I14" s="833"/>
      <c r="J14" s="833">
        <v>2024</v>
      </c>
      <c r="K14" s="850"/>
      <c r="L14" s="850"/>
      <c r="M14" s="833"/>
      <c r="N14" s="833"/>
      <c r="O14" s="850"/>
      <c r="P14" s="850"/>
      <c r="Q14" s="838"/>
      <c r="R14" s="851"/>
    </row>
    <row r="15" spans="1:18" ht="14.45" customHeight="1" x14ac:dyDescent="0.2">
      <c r="A15" s="832"/>
      <c r="B15" s="833" t="s">
        <v>3471</v>
      </c>
      <c r="C15" s="833" t="s">
        <v>591</v>
      </c>
      <c r="D15" s="833" t="s">
        <v>3472</v>
      </c>
      <c r="E15" s="833" t="s">
        <v>3481</v>
      </c>
      <c r="F15" s="833"/>
      <c r="G15" s="850">
        <v>9</v>
      </c>
      <c r="H15" s="850">
        <v>35100</v>
      </c>
      <c r="I15" s="833">
        <v>2.25</v>
      </c>
      <c r="J15" s="833">
        <v>3900</v>
      </c>
      <c r="K15" s="850">
        <v>4</v>
      </c>
      <c r="L15" s="850">
        <v>15600</v>
      </c>
      <c r="M15" s="833">
        <v>1</v>
      </c>
      <c r="N15" s="833">
        <v>3900</v>
      </c>
      <c r="O15" s="850">
        <v>8</v>
      </c>
      <c r="P15" s="850">
        <v>31200</v>
      </c>
      <c r="Q15" s="838">
        <v>2</v>
      </c>
      <c r="R15" s="851">
        <v>3900</v>
      </c>
    </row>
    <row r="16" spans="1:18" ht="14.45" customHeight="1" x14ac:dyDescent="0.2">
      <c r="A16" s="832"/>
      <c r="B16" s="833" t="s">
        <v>3471</v>
      </c>
      <c r="C16" s="833" t="s">
        <v>591</v>
      </c>
      <c r="D16" s="833" t="s">
        <v>3472</v>
      </c>
      <c r="E16" s="833" t="s">
        <v>3482</v>
      </c>
      <c r="F16" s="833"/>
      <c r="G16" s="850">
        <v>1</v>
      </c>
      <c r="H16" s="850">
        <v>3900</v>
      </c>
      <c r="I16" s="833">
        <v>0.33333333333333331</v>
      </c>
      <c r="J16" s="833">
        <v>3900</v>
      </c>
      <c r="K16" s="850">
        <v>3</v>
      </c>
      <c r="L16" s="850">
        <v>11700</v>
      </c>
      <c r="M16" s="833">
        <v>1</v>
      </c>
      <c r="N16" s="833">
        <v>3900</v>
      </c>
      <c r="O16" s="850">
        <v>3</v>
      </c>
      <c r="P16" s="850">
        <v>11700</v>
      </c>
      <c r="Q16" s="838">
        <v>1</v>
      </c>
      <c r="R16" s="851">
        <v>3900</v>
      </c>
    </row>
    <row r="17" spans="1:18" ht="14.45" customHeight="1" x14ac:dyDescent="0.2">
      <c r="A17" s="832"/>
      <c r="B17" s="833" t="s">
        <v>3471</v>
      </c>
      <c r="C17" s="833" t="s">
        <v>591</v>
      </c>
      <c r="D17" s="833" t="s">
        <v>3472</v>
      </c>
      <c r="E17" s="833" t="s">
        <v>3483</v>
      </c>
      <c r="F17" s="833"/>
      <c r="G17" s="850">
        <v>7</v>
      </c>
      <c r="H17" s="850">
        <v>9457</v>
      </c>
      <c r="I17" s="833">
        <v>3.5</v>
      </c>
      <c r="J17" s="833">
        <v>1351</v>
      </c>
      <c r="K17" s="850">
        <v>2</v>
      </c>
      <c r="L17" s="850">
        <v>2702</v>
      </c>
      <c r="M17" s="833">
        <v>1</v>
      </c>
      <c r="N17" s="833">
        <v>1351</v>
      </c>
      <c r="O17" s="850">
        <v>3</v>
      </c>
      <c r="P17" s="850">
        <v>4053</v>
      </c>
      <c r="Q17" s="838">
        <v>1.5</v>
      </c>
      <c r="R17" s="851">
        <v>1351</v>
      </c>
    </row>
    <row r="18" spans="1:18" ht="14.45" customHeight="1" x14ac:dyDescent="0.2">
      <c r="A18" s="832"/>
      <c r="B18" s="833" t="s">
        <v>3471</v>
      </c>
      <c r="C18" s="833" t="s">
        <v>591</v>
      </c>
      <c r="D18" s="833" t="s">
        <v>3472</v>
      </c>
      <c r="E18" s="833" t="s">
        <v>3484</v>
      </c>
      <c r="F18" s="833"/>
      <c r="G18" s="850"/>
      <c r="H18" s="850"/>
      <c r="I18" s="833"/>
      <c r="J18" s="833"/>
      <c r="K18" s="850"/>
      <c r="L18" s="850"/>
      <c r="M18" s="833"/>
      <c r="N18" s="833"/>
      <c r="O18" s="850">
        <v>1</v>
      </c>
      <c r="P18" s="850">
        <v>164</v>
      </c>
      <c r="Q18" s="838"/>
      <c r="R18" s="851">
        <v>164</v>
      </c>
    </row>
    <row r="19" spans="1:18" ht="14.45" customHeight="1" x14ac:dyDescent="0.2">
      <c r="A19" s="832"/>
      <c r="B19" s="833" t="s">
        <v>3471</v>
      </c>
      <c r="C19" s="833" t="s">
        <v>591</v>
      </c>
      <c r="D19" s="833" t="s">
        <v>3472</v>
      </c>
      <c r="E19" s="833" t="s">
        <v>3485</v>
      </c>
      <c r="F19" s="833"/>
      <c r="G19" s="850">
        <v>1</v>
      </c>
      <c r="H19" s="850">
        <v>225</v>
      </c>
      <c r="I19" s="833">
        <v>1</v>
      </c>
      <c r="J19" s="833">
        <v>225</v>
      </c>
      <c r="K19" s="850">
        <v>1</v>
      </c>
      <c r="L19" s="850">
        <v>225</v>
      </c>
      <c r="M19" s="833">
        <v>1</v>
      </c>
      <c r="N19" s="833">
        <v>225</v>
      </c>
      <c r="O19" s="850"/>
      <c r="P19" s="850"/>
      <c r="Q19" s="838"/>
      <c r="R19" s="851"/>
    </row>
    <row r="20" spans="1:18" ht="14.45" customHeight="1" x14ac:dyDescent="0.2">
      <c r="A20" s="832"/>
      <c r="B20" s="833" t="s">
        <v>3471</v>
      </c>
      <c r="C20" s="833" t="s">
        <v>591</v>
      </c>
      <c r="D20" s="833" t="s">
        <v>3472</v>
      </c>
      <c r="E20" s="833" t="s">
        <v>3486</v>
      </c>
      <c r="F20" s="833"/>
      <c r="G20" s="850">
        <v>1</v>
      </c>
      <c r="H20" s="850">
        <v>587</v>
      </c>
      <c r="I20" s="833"/>
      <c r="J20" s="833">
        <v>587</v>
      </c>
      <c r="K20" s="850"/>
      <c r="L20" s="850"/>
      <c r="M20" s="833"/>
      <c r="N20" s="833"/>
      <c r="O20" s="850"/>
      <c r="P20" s="850"/>
      <c r="Q20" s="838"/>
      <c r="R20" s="851"/>
    </row>
    <row r="21" spans="1:18" ht="14.45" customHeight="1" x14ac:dyDescent="0.2">
      <c r="A21" s="832"/>
      <c r="B21" s="833" t="s">
        <v>3471</v>
      </c>
      <c r="C21" s="833" t="s">
        <v>591</v>
      </c>
      <c r="D21" s="833" t="s">
        <v>3472</v>
      </c>
      <c r="E21" s="833" t="s">
        <v>3487</v>
      </c>
      <c r="F21" s="833"/>
      <c r="G21" s="850">
        <v>1</v>
      </c>
      <c r="H21" s="850">
        <v>1107</v>
      </c>
      <c r="I21" s="833"/>
      <c r="J21" s="833">
        <v>1107</v>
      </c>
      <c r="K21" s="850"/>
      <c r="L21" s="850"/>
      <c r="M21" s="833"/>
      <c r="N21" s="833"/>
      <c r="O21" s="850"/>
      <c r="P21" s="850"/>
      <c r="Q21" s="838"/>
      <c r="R21" s="851"/>
    </row>
    <row r="22" spans="1:18" ht="14.45" customHeight="1" x14ac:dyDescent="0.2">
      <c r="A22" s="832"/>
      <c r="B22" s="833" t="s">
        <v>3471</v>
      </c>
      <c r="C22" s="833" t="s">
        <v>591</v>
      </c>
      <c r="D22" s="833" t="s">
        <v>3472</v>
      </c>
      <c r="E22" s="833" t="s">
        <v>3488</v>
      </c>
      <c r="F22" s="833"/>
      <c r="G22" s="850">
        <v>194</v>
      </c>
      <c r="H22" s="850">
        <v>195552</v>
      </c>
      <c r="I22" s="833">
        <v>1.2933333333333332</v>
      </c>
      <c r="J22" s="833">
        <v>1008</v>
      </c>
      <c r="K22" s="850">
        <v>150</v>
      </c>
      <c r="L22" s="850">
        <v>151200</v>
      </c>
      <c r="M22" s="833">
        <v>1</v>
      </c>
      <c r="N22" s="833">
        <v>1008</v>
      </c>
      <c r="O22" s="850">
        <v>11</v>
      </c>
      <c r="P22" s="850">
        <v>11088</v>
      </c>
      <c r="Q22" s="838">
        <v>7.3333333333333334E-2</v>
      </c>
      <c r="R22" s="851">
        <v>1008</v>
      </c>
    </row>
    <row r="23" spans="1:18" ht="14.45" customHeight="1" x14ac:dyDescent="0.2">
      <c r="A23" s="832"/>
      <c r="B23" s="833" t="s">
        <v>3471</v>
      </c>
      <c r="C23" s="833" t="s">
        <v>591</v>
      </c>
      <c r="D23" s="833" t="s">
        <v>3472</v>
      </c>
      <c r="E23" s="833" t="s">
        <v>3489</v>
      </c>
      <c r="F23" s="833"/>
      <c r="G23" s="850">
        <v>4</v>
      </c>
      <c r="H23" s="850">
        <v>2812</v>
      </c>
      <c r="I23" s="833">
        <v>1.3333333333333333</v>
      </c>
      <c r="J23" s="833">
        <v>703</v>
      </c>
      <c r="K23" s="850">
        <v>3</v>
      </c>
      <c r="L23" s="850">
        <v>2109</v>
      </c>
      <c r="M23" s="833">
        <v>1</v>
      </c>
      <c r="N23" s="833">
        <v>703</v>
      </c>
      <c r="O23" s="850">
        <v>3</v>
      </c>
      <c r="P23" s="850">
        <v>2109</v>
      </c>
      <c r="Q23" s="838">
        <v>1</v>
      </c>
      <c r="R23" s="851">
        <v>703</v>
      </c>
    </row>
    <row r="24" spans="1:18" ht="14.45" customHeight="1" x14ac:dyDescent="0.2">
      <c r="A24" s="832"/>
      <c r="B24" s="833" t="s">
        <v>3471</v>
      </c>
      <c r="C24" s="833" t="s">
        <v>591</v>
      </c>
      <c r="D24" s="833" t="s">
        <v>3472</v>
      </c>
      <c r="E24" s="833" t="s">
        <v>3490</v>
      </c>
      <c r="F24" s="833"/>
      <c r="G24" s="850"/>
      <c r="H24" s="850"/>
      <c r="I24" s="833"/>
      <c r="J24" s="833"/>
      <c r="K24" s="850">
        <v>2</v>
      </c>
      <c r="L24" s="850">
        <v>1122</v>
      </c>
      <c r="M24" s="833">
        <v>1</v>
      </c>
      <c r="N24" s="833">
        <v>561</v>
      </c>
      <c r="O24" s="850"/>
      <c r="P24" s="850"/>
      <c r="Q24" s="838"/>
      <c r="R24" s="851"/>
    </row>
    <row r="25" spans="1:18" ht="14.45" customHeight="1" x14ac:dyDescent="0.2">
      <c r="A25" s="832"/>
      <c r="B25" s="833" t="s">
        <v>3471</v>
      </c>
      <c r="C25" s="833" t="s">
        <v>591</v>
      </c>
      <c r="D25" s="833" t="s">
        <v>3472</v>
      </c>
      <c r="E25" s="833" t="s">
        <v>3491</v>
      </c>
      <c r="F25" s="833"/>
      <c r="G25" s="850">
        <v>1</v>
      </c>
      <c r="H25" s="850">
        <v>1122</v>
      </c>
      <c r="I25" s="833"/>
      <c r="J25" s="833">
        <v>1122</v>
      </c>
      <c r="K25" s="850"/>
      <c r="L25" s="850"/>
      <c r="M25" s="833"/>
      <c r="N25" s="833"/>
      <c r="O25" s="850"/>
      <c r="P25" s="850"/>
      <c r="Q25" s="838"/>
      <c r="R25" s="851"/>
    </row>
    <row r="26" spans="1:18" ht="14.45" customHeight="1" x14ac:dyDescent="0.2">
      <c r="A26" s="832"/>
      <c r="B26" s="833" t="s">
        <v>3471</v>
      </c>
      <c r="C26" s="833" t="s">
        <v>591</v>
      </c>
      <c r="D26" s="833" t="s">
        <v>3472</v>
      </c>
      <c r="E26" s="833" t="s">
        <v>3492</v>
      </c>
      <c r="F26" s="833"/>
      <c r="G26" s="850"/>
      <c r="H26" s="850"/>
      <c r="I26" s="833"/>
      <c r="J26" s="833"/>
      <c r="K26" s="850">
        <v>6</v>
      </c>
      <c r="L26" s="850">
        <v>3366</v>
      </c>
      <c r="M26" s="833">
        <v>1</v>
      </c>
      <c r="N26" s="833">
        <v>561</v>
      </c>
      <c r="O26" s="850"/>
      <c r="P26" s="850"/>
      <c r="Q26" s="838"/>
      <c r="R26" s="851"/>
    </row>
    <row r="27" spans="1:18" ht="14.45" customHeight="1" x14ac:dyDescent="0.2">
      <c r="A27" s="832"/>
      <c r="B27" s="833" t="s">
        <v>3471</v>
      </c>
      <c r="C27" s="833" t="s">
        <v>591</v>
      </c>
      <c r="D27" s="833" t="s">
        <v>3472</v>
      </c>
      <c r="E27" s="833" t="s">
        <v>3493</v>
      </c>
      <c r="F27" s="833"/>
      <c r="G27" s="850"/>
      <c r="H27" s="850"/>
      <c r="I27" s="833"/>
      <c r="J27" s="833"/>
      <c r="K27" s="850"/>
      <c r="L27" s="850"/>
      <c r="M27" s="833"/>
      <c r="N27" s="833"/>
      <c r="O27" s="850">
        <v>1</v>
      </c>
      <c r="P27" s="850">
        <v>470</v>
      </c>
      <c r="Q27" s="838"/>
      <c r="R27" s="851">
        <v>470</v>
      </c>
    </row>
    <row r="28" spans="1:18" ht="14.45" customHeight="1" x14ac:dyDescent="0.2">
      <c r="A28" s="832"/>
      <c r="B28" s="833" t="s">
        <v>3471</v>
      </c>
      <c r="C28" s="833" t="s">
        <v>591</v>
      </c>
      <c r="D28" s="833" t="s">
        <v>3472</v>
      </c>
      <c r="E28" s="833" t="s">
        <v>3494</v>
      </c>
      <c r="F28" s="833"/>
      <c r="G28" s="850">
        <v>1</v>
      </c>
      <c r="H28" s="850">
        <v>1326</v>
      </c>
      <c r="I28" s="833"/>
      <c r="J28" s="833">
        <v>1326</v>
      </c>
      <c r="K28" s="850"/>
      <c r="L28" s="850"/>
      <c r="M28" s="833"/>
      <c r="N28" s="833"/>
      <c r="O28" s="850">
        <v>2</v>
      </c>
      <c r="P28" s="850">
        <v>2652</v>
      </c>
      <c r="Q28" s="838"/>
      <c r="R28" s="851">
        <v>1326</v>
      </c>
    </row>
    <row r="29" spans="1:18" ht="14.45" customHeight="1" x14ac:dyDescent="0.2">
      <c r="A29" s="832"/>
      <c r="B29" s="833" t="s">
        <v>3471</v>
      </c>
      <c r="C29" s="833" t="s">
        <v>591</v>
      </c>
      <c r="D29" s="833" t="s">
        <v>3472</v>
      </c>
      <c r="E29" s="833" t="s">
        <v>3495</v>
      </c>
      <c r="F29" s="833"/>
      <c r="G29" s="850"/>
      <c r="H29" s="850"/>
      <c r="I29" s="833"/>
      <c r="J29" s="833"/>
      <c r="K29" s="850">
        <v>2</v>
      </c>
      <c r="L29" s="850">
        <v>4148</v>
      </c>
      <c r="M29" s="833">
        <v>1</v>
      </c>
      <c r="N29" s="833">
        <v>2074</v>
      </c>
      <c r="O29" s="850"/>
      <c r="P29" s="850"/>
      <c r="Q29" s="838"/>
      <c r="R29" s="851"/>
    </row>
    <row r="30" spans="1:18" ht="14.45" customHeight="1" x14ac:dyDescent="0.2">
      <c r="A30" s="832"/>
      <c r="B30" s="833" t="s">
        <v>3471</v>
      </c>
      <c r="C30" s="833" t="s">
        <v>591</v>
      </c>
      <c r="D30" s="833" t="s">
        <v>3472</v>
      </c>
      <c r="E30" s="833" t="s">
        <v>3496</v>
      </c>
      <c r="F30" s="833"/>
      <c r="G30" s="850">
        <v>1</v>
      </c>
      <c r="H30" s="850">
        <v>1281</v>
      </c>
      <c r="I30" s="833"/>
      <c r="J30" s="833">
        <v>1281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5" customHeight="1" x14ac:dyDescent="0.2">
      <c r="A31" s="832"/>
      <c r="B31" s="833" t="s">
        <v>3471</v>
      </c>
      <c r="C31" s="833" t="s">
        <v>591</v>
      </c>
      <c r="D31" s="833" t="s">
        <v>3468</v>
      </c>
      <c r="E31" s="833" t="s">
        <v>3497</v>
      </c>
      <c r="F31" s="833" t="s">
        <v>3498</v>
      </c>
      <c r="G31" s="850"/>
      <c r="H31" s="850"/>
      <c r="I31" s="833"/>
      <c r="J31" s="833"/>
      <c r="K31" s="850">
        <v>1</v>
      </c>
      <c r="L31" s="850">
        <v>508.89</v>
      </c>
      <c r="M31" s="833">
        <v>1</v>
      </c>
      <c r="N31" s="833">
        <v>508.89</v>
      </c>
      <c r="O31" s="850">
        <v>1</v>
      </c>
      <c r="P31" s="850">
        <v>508.89</v>
      </c>
      <c r="Q31" s="838">
        <v>1</v>
      </c>
      <c r="R31" s="851">
        <v>508.89</v>
      </c>
    </row>
    <row r="32" spans="1:18" ht="14.45" customHeight="1" x14ac:dyDescent="0.2">
      <c r="A32" s="832"/>
      <c r="B32" s="833" t="s">
        <v>3471</v>
      </c>
      <c r="C32" s="833" t="s">
        <v>591</v>
      </c>
      <c r="D32" s="833" t="s">
        <v>3468</v>
      </c>
      <c r="E32" s="833" t="s">
        <v>3499</v>
      </c>
      <c r="F32" s="833" t="s">
        <v>3500</v>
      </c>
      <c r="G32" s="850"/>
      <c r="H32" s="850"/>
      <c r="I32" s="833"/>
      <c r="J32" s="833"/>
      <c r="K32" s="850">
        <v>2</v>
      </c>
      <c r="L32" s="850">
        <v>211.11</v>
      </c>
      <c r="M32" s="833">
        <v>1</v>
      </c>
      <c r="N32" s="833">
        <v>105.55500000000001</v>
      </c>
      <c r="O32" s="850">
        <v>2</v>
      </c>
      <c r="P32" s="850">
        <v>211.12</v>
      </c>
      <c r="Q32" s="838">
        <v>1.0000473686703615</v>
      </c>
      <c r="R32" s="851">
        <v>105.56</v>
      </c>
    </row>
    <row r="33" spans="1:18" ht="14.45" customHeight="1" x14ac:dyDescent="0.2">
      <c r="A33" s="832"/>
      <c r="B33" s="833" t="s">
        <v>3471</v>
      </c>
      <c r="C33" s="833" t="s">
        <v>591</v>
      </c>
      <c r="D33" s="833" t="s">
        <v>3468</v>
      </c>
      <c r="E33" s="833" t="s">
        <v>3501</v>
      </c>
      <c r="F33" s="833" t="s">
        <v>3502</v>
      </c>
      <c r="G33" s="850">
        <v>386</v>
      </c>
      <c r="H33" s="850">
        <v>30022.22</v>
      </c>
      <c r="I33" s="833">
        <v>0.93236708074534169</v>
      </c>
      <c r="J33" s="833">
        <v>77.777772020725394</v>
      </c>
      <c r="K33" s="850">
        <v>414</v>
      </c>
      <c r="L33" s="850">
        <v>32200</v>
      </c>
      <c r="M33" s="833">
        <v>1</v>
      </c>
      <c r="N33" s="833">
        <v>77.777777777777771</v>
      </c>
      <c r="O33" s="850">
        <v>238</v>
      </c>
      <c r="P33" s="850">
        <v>18511.2</v>
      </c>
      <c r="Q33" s="838">
        <v>0.57488198757763975</v>
      </c>
      <c r="R33" s="851">
        <v>77.778151260504202</v>
      </c>
    </row>
    <row r="34" spans="1:18" ht="14.45" customHeight="1" x14ac:dyDescent="0.2">
      <c r="A34" s="832"/>
      <c r="B34" s="833" t="s">
        <v>3471</v>
      </c>
      <c r="C34" s="833" t="s">
        <v>591</v>
      </c>
      <c r="D34" s="833" t="s">
        <v>3468</v>
      </c>
      <c r="E34" s="833" t="s">
        <v>3503</v>
      </c>
      <c r="F34" s="833" t="s">
        <v>3504</v>
      </c>
      <c r="G34" s="850">
        <v>599</v>
      </c>
      <c r="H34" s="850">
        <v>149750</v>
      </c>
      <c r="I34" s="833">
        <v>1.0187074829931972</v>
      </c>
      <c r="J34" s="833">
        <v>250</v>
      </c>
      <c r="K34" s="850">
        <v>588</v>
      </c>
      <c r="L34" s="850">
        <v>147000</v>
      </c>
      <c r="M34" s="833">
        <v>1</v>
      </c>
      <c r="N34" s="833">
        <v>250</v>
      </c>
      <c r="O34" s="850">
        <v>632</v>
      </c>
      <c r="P34" s="850">
        <v>158000</v>
      </c>
      <c r="Q34" s="838">
        <v>1.0748299319727892</v>
      </c>
      <c r="R34" s="851">
        <v>250</v>
      </c>
    </row>
    <row r="35" spans="1:18" ht="14.45" customHeight="1" x14ac:dyDescent="0.2">
      <c r="A35" s="832"/>
      <c r="B35" s="833" t="s">
        <v>3471</v>
      </c>
      <c r="C35" s="833" t="s">
        <v>591</v>
      </c>
      <c r="D35" s="833" t="s">
        <v>3468</v>
      </c>
      <c r="E35" s="833" t="s">
        <v>3505</v>
      </c>
      <c r="F35" s="833" t="s">
        <v>3506</v>
      </c>
      <c r="G35" s="850">
        <v>4031</v>
      </c>
      <c r="H35" s="850">
        <v>470283.35</v>
      </c>
      <c r="I35" s="833">
        <v>1.0156210334334717</v>
      </c>
      <c r="J35" s="833">
        <v>116.66667080129</v>
      </c>
      <c r="K35" s="850">
        <v>3969</v>
      </c>
      <c r="L35" s="850">
        <v>463050.02999999991</v>
      </c>
      <c r="M35" s="833">
        <v>1</v>
      </c>
      <c r="N35" s="833">
        <v>116.66667422524563</v>
      </c>
      <c r="O35" s="850">
        <v>4080</v>
      </c>
      <c r="P35" s="850">
        <v>476000.00000000012</v>
      </c>
      <c r="Q35" s="838">
        <v>1.0279666756527372</v>
      </c>
      <c r="R35" s="851">
        <v>116.6666666666667</v>
      </c>
    </row>
    <row r="36" spans="1:18" ht="14.45" customHeight="1" x14ac:dyDescent="0.2">
      <c r="A36" s="832"/>
      <c r="B36" s="833" t="s">
        <v>3471</v>
      </c>
      <c r="C36" s="833" t="s">
        <v>591</v>
      </c>
      <c r="D36" s="833" t="s">
        <v>3468</v>
      </c>
      <c r="E36" s="833" t="s">
        <v>3507</v>
      </c>
      <c r="F36" s="833" t="s">
        <v>3508</v>
      </c>
      <c r="G36" s="850">
        <v>3</v>
      </c>
      <c r="H36" s="850">
        <v>1166.67</v>
      </c>
      <c r="I36" s="833">
        <v>1.5000000000000002</v>
      </c>
      <c r="J36" s="833">
        <v>388.89000000000004</v>
      </c>
      <c r="K36" s="850">
        <v>2</v>
      </c>
      <c r="L36" s="850">
        <v>777.78</v>
      </c>
      <c r="M36" s="833">
        <v>1</v>
      </c>
      <c r="N36" s="833">
        <v>388.89</v>
      </c>
      <c r="O36" s="850"/>
      <c r="P36" s="850"/>
      <c r="Q36" s="838"/>
      <c r="R36" s="851"/>
    </row>
    <row r="37" spans="1:18" ht="14.45" customHeight="1" x14ac:dyDescent="0.2">
      <c r="A37" s="832"/>
      <c r="B37" s="833" t="s">
        <v>3471</v>
      </c>
      <c r="C37" s="833" t="s">
        <v>591</v>
      </c>
      <c r="D37" s="833" t="s">
        <v>3468</v>
      </c>
      <c r="E37" s="833" t="s">
        <v>3509</v>
      </c>
      <c r="F37" s="833" t="s">
        <v>3510</v>
      </c>
      <c r="G37" s="850">
        <v>17</v>
      </c>
      <c r="H37" s="850">
        <v>5100</v>
      </c>
      <c r="I37" s="833">
        <v>1.3076923076923077</v>
      </c>
      <c r="J37" s="833">
        <v>300</v>
      </c>
      <c r="K37" s="850">
        <v>13</v>
      </c>
      <c r="L37" s="850">
        <v>3900</v>
      </c>
      <c r="M37" s="833">
        <v>1</v>
      </c>
      <c r="N37" s="833">
        <v>300</v>
      </c>
      <c r="O37" s="850">
        <v>6</v>
      </c>
      <c r="P37" s="850">
        <v>3300</v>
      </c>
      <c r="Q37" s="838">
        <v>0.84615384615384615</v>
      </c>
      <c r="R37" s="851">
        <v>550</v>
      </c>
    </row>
    <row r="38" spans="1:18" ht="14.45" customHeight="1" x14ac:dyDescent="0.2">
      <c r="A38" s="832"/>
      <c r="B38" s="833" t="s">
        <v>3471</v>
      </c>
      <c r="C38" s="833" t="s">
        <v>591</v>
      </c>
      <c r="D38" s="833" t="s">
        <v>3468</v>
      </c>
      <c r="E38" s="833" t="s">
        <v>3511</v>
      </c>
      <c r="F38" s="833" t="s">
        <v>3512</v>
      </c>
      <c r="G38" s="850">
        <v>1</v>
      </c>
      <c r="H38" s="850">
        <v>666.67</v>
      </c>
      <c r="I38" s="833"/>
      <c r="J38" s="833">
        <v>666.67</v>
      </c>
      <c r="K38" s="850"/>
      <c r="L38" s="850"/>
      <c r="M38" s="833"/>
      <c r="N38" s="833"/>
      <c r="O38" s="850"/>
      <c r="P38" s="850"/>
      <c r="Q38" s="838"/>
      <c r="R38" s="851"/>
    </row>
    <row r="39" spans="1:18" ht="14.45" customHeight="1" x14ac:dyDescent="0.2">
      <c r="A39" s="832"/>
      <c r="B39" s="833" t="s">
        <v>3471</v>
      </c>
      <c r="C39" s="833" t="s">
        <v>591</v>
      </c>
      <c r="D39" s="833" t="s">
        <v>3468</v>
      </c>
      <c r="E39" s="833" t="s">
        <v>3513</v>
      </c>
      <c r="F39" s="833" t="s">
        <v>3514</v>
      </c>
      <c r="G39" s="850"/>
      <c r="H39" s="850"/>
      <c r="I39" s="833"/>
      <c r="J39" s="833"/>
      <c r="K39" s="850"/>
      <c r="L39" s="850"/>
      <c r="M39" s="833"/>
      <c r="N39" s="833"/>
      <c r="O39" s="850">
        <v>1</v>
      </c>
      <c r="P39" s="850">
        <v>33.33</v>
      </c>
      <c r="Q39" s="838"/>
      <c r="R39" s="851">
        <v>33.33</v>
      </c>
    </row>
    <row r="40" spans="1:18" ht="14.45" customHeight="1" x14ac:dyDescent="0.2">
      <c r="A40" s="832"/>
      <c r="B40" s="833" t="s">
        <v>3471</v>
      </c>
      <c r="C40" s="833" t="s">
        <v>591</v>
      </c>
      <c r="D40" s="833" t="s">
        <v>3468</v>
      </c>
      <c r="E40" s="833" t="s">
        <v>3515</v>
      </c>
      <c r="F40" s="833" t="s">
        <v>3516</v>
      </c>
      <c r="G40" s="850">
        <v>2489</v>
      </c>
      <c r="H40" s="850">
        <v>525455.54999999993</v>
      </c>
      <c r="I40" s="833">
        <v>1.2018348527328135</v>
      </c>
      <c r="J40" s="833">
        <v>211.11110887906787</v>
      </c>
      <c r="K40" s="850">
        <v>2071</v>
      </c>
      <c r="L40" s="850">
        <v>437211.11</v>
      </c>
      <c r="M40" s="833">
        <v>1</v>
      </c>
      <c r="N40" s="833">
        <v>211.11111057460164</v>
      </c>
      <c r="O40" s="850">
        <v>1902</v>
      </c>
      <c r="P40" s="850">
        <v>422666.63</v>
      </c>
      <c r="Q40" s="838">
        <v>0.96673350775555544</v>
      </c>
      <c r="R40" s="851">
        <v>222.22220294426918</v>
      </c>
    </row>
    <row r="41" spans="1:18" ht="14.45" customHeight="1" x14ac:dyDescent="0.2">
      <c r="A41" s="832"/>
      <c r="B41" s="833" t="s">
        <v>3471</v>
      </c>
      <c r="C41" s="833" t="s">
        <v>591</v>
      </c>
      <c r="D41" s="833" t="s">
        <v>3468</v>
      </c>
      <c r="E41" s="833" t="s">
        <v>3517</v>
      </c>
      <c r="F41" s="833" t="s">
        <v>3518</v>
      </c>
      <c r="G41" s="850">
        <v>4905</v>
      </c>
      <c r="H41" s="850">
        <v>2861250.01</v>
      </c>
      <c r="I41" s="833">
        <v>1.1104822330741384</v>
      </c>
      <c r="J41" s="833">
        <v>583.33333537206931</v>
      </c>
      <c r="K41" s="850">
        <v>4417</v>
      </c>
      <c r="L41" s="850">
        <v>2576583.33</v>
      </c>
      <c r="M41" s="833">
        <v>1</v>
      </c>
      <c r="N41" s="833">
        <v>583.33333257867332</v>
      </c>
      <c r="O41" s="850">
        <v>4546</v>
      </c>
      <c r="P41" s="850">
        <v>2651833.3099999996</v>
      </c>
      <c r="Q41" s="838">
        <v>1.0292053352685471</v>
      </c>
      <c r="R41" s="851">
        <v>583.33332820061582</v>
      </c>
    </row>
    <row r="42" spans="1:18" ht="14.45" customHeight="1" x14ac:dyDescent="0.2">
      <c r="A42" s="832"/>
      <c r="B42" s="833" t="s">
        <v>3471</v>
      </c>
      <c r="C42" s="833" t="s">
        <v>591</v>
      </c>
      <c r="D42" s="833" t="s">
        <v>3468</v>
      </c>
      <c r="E42" s="833" t="s">
        <v>3519</v>
      </c>
      <c r="F42" s="833" t="s">
        <v>3520</v>
      </c>
      <c r="G42" s="850">
        <v>407</v>
      </c>
      <c r="H42" s="850">
        <v>189933.34</v>
      </c>
      <c r="I42" s="833">
        <v>1.1274239069024101</v>
      </c>
      <c r="J42" s="833">
        <v>466.66668304668303</v>
      </c>
      <c r="K42" s="850">
        <v>361</v>
      </c>
      <c r="L42" s="850">
        <v>168466.66</v>
      </c>
      <c r="M42" s="833">
        <v>1</v>
      </c>
      <c r="N42" s="833">
        <v>466.666648199446</v>
      </c>
      <c r="O42" s="850">
        <v>381</v>
      </c>
      <c r="P42" s="850">
        <v>177800.08</v>
      </c>
      <c r="Q42" s="838">
        <v>1.0554021786862753</v>
      </c>
      <c r="R42" s="851">
        <v>466.6668766404199</v>
      </c>
    </row>
    <row r="43" spans="1:18" ht="14.45" customHeight="1" x14ac:dyDescent="0.2">
      <c r="A43" s="832"/>
      <c r="B43" s="833" t="s">
        <v>3471</v>
      </c>
      <c r="C43" s="833" t="s">
        <v>591</v>
      </c>
      <c r="D43" s="833" t="s">
        <v>3468</v>
      </c>
      <c r="E43" s="833" t="s">
        <v>3521</v>
      </c>
      <c r="F43" s="833" t="s">
        <v>3520</v>
      </c>
      <c r="G43" s="850">
        <v>90</v>
      </c>
      <c r="H43" s="850">
        <v>90000</v>
      </c>
      <c r="I43" s="833">
        <v>1.4285714285714286</v>
      </c>
      <c r="J43" s="833">
        <v>1000</v>
      </c>
      <c r="K43" s="850">
        <v>63</v>
      </c>
      <c r="L43" s="850">
        <v>63000</v>
      </c>
      <c r="M43" s="833">
        <v>1</v>
      </c>
      <c r="N43" s="833">
        <v>1000</v>
      </c>
      <c r="O43" s="850">
        <v>71</v>
      </c>
      <c r="P43" s="850">
        <v>71000</v>
      </c>
      <c r="Q43" s="838">
        <v>1.126984126984127</v>
      </c>
      <c r="R43" s="851">
        <v>1000</v>
      </c>
    </row>
    <row r="44" spans="1:18" ht="14.45" customHeight="1" x14ac:dyDescent="0.2">
      <c r="A44" s="832"/>
      <c r="B44" s="833" t="s">
        <v>3471</v>
      </c>
      <c r="C44" s="833" t="s">
        <v>591</v>
      </c>
      <c r="D44" s="833" t="s">
        <v>3468</v>
      </c>
      <c r="E44" s="833" t="s">
        <v>3522</v>
      </c>
      <c r="F44" s="833" t="s">
        <v>3523</v>
      </c>
      <c r="G44" s="850">
        <v>18</v>
      </c>
      <c r="H44" s="850">
        <v>12000.01</v>
      </c>
      <c r="I44" s="833">
        <v>2.5714288775508019</v>
      </c>
      <c r="J44" s="833">
        <v>666.66722222222222</v>
      </c>
      <c r="K44" s="850">
        <v>7</v>
      </c>
      <c r="L44" s="850">
        <v>4666.67</v>
      </c>
      <c r="M44" s="833">
        <v>1</v>
      </c>
      <c r="N44" s="833">
        <v>666.66714285714284</v>
      </c>
      <c r="O44" s="850">
        <v>15</v>
      </c>
      <c r="P44" s="850">
        <v>10000.02</v>
      </c>
      <c r="Q44" s="838">
        <v>2.1428598979572158</v>
      </c>
      <c r="R44" s="851">
        <v>666.66800000000001</v>
      </c>
    </row>
    <row r="45" spans="1:18" ht="14.45" customHeight="1" x14ac:dyDescent="0.2">
      <c r="A45" s="832"/>
      <c r="B45" s="833" t="s">
        <v>3471</v>
      </c>
      <c r="C45" s="833" t="s">
        <v>591</v>
      </c>
      <c r="D45" s="833" t="s">
        <v>3468</v>
      </c>
      <c r="E45" s="833" t="s">
        <v>3524</v>
      </c>
      <c r="F45" s="833" t="s">
        <v>3525</v>
      </c>
      <c r="G45" s="850">
        <v>4458</v>
      </c>
      <c r="H45" s="850">
        <v>222900</v>
      </c>
      <c r="I45" s="833">
        <v>1.0345787885820377</v>
      </c>
      <c r="J45" s="833">
        <v>50</v>
      </c>
      <c r="K45" s="850">
        <v>4309</v>
      </c>
      <c r="L45" s="850">
        <v>215450</v>
      </c>
      <c r="M45" s="833">
        <v>1</v>
      </c>
      <c r="N45" s="833">
        <v>50</v>
      </c>
      <c r="O45" s="850">
        <v>4138</v>
      </c>
      <c r="P45" s="850">
        <v>252877.78999999998</v>
      </c>
      <c r="Q45" s="838">
        <v>1.1737191459735437</v>
      </c>
      <c r="R45" s="851">
        <v>61.11111406476558</v>
      </c>
    </row>
    <row r="46" spans="1:18" ht="14.45" customHeight="1" x14ac:dyDescent="0.2">
      <c r="A46" s="832"/>
      <c r="B46" s="833" t="s">
        <v>3471</v>
      </c>
      <c r="C46" s="833" t="s">
        <v>591</v>
      </c>
      <c r="D46" s="833" t="s">
        <v>3468</v>
      </c>
      <c r="E46" s="833" t="s">
        <v>3526</v>
      </c>
      <c r="F46" s="833" t="s">
        <v>3527</v>
      </c>
      <c r="G46" s="850">
        <v>31</v>
      </c>
      <c r="H46" s="850">
        <v>172.23</v>
      </c>
      <c r="I46" s="833">
        <v>1.7224722472247225</v>
      </c>
      <c r="J46" s="833">
        <v>5.5558064516129031</v>
      </c>
      <c r="K46" s="850">
        <v>18</v>
      </c>
      <c r="L46" s="850">
        <v>99.99</v>
      </c>
      <c r="M46" s="833">
        <v>1</v>
      </c>
      <c r="N46" s="833">
        <v>5.5549999999999997</v>
      </c>
      <c r="O46" s="850">
        <v>38</v>
      </c>
      <c r="P46" s="850">
        <v>211.18000000000006</v>
      </c>
      <c r="Q46" s="838">
        <v>2.1120112011201129</v>
      </c>
      <c r="R46" s="851">
        <v>5.5573684210526331</v>
      </c>
    </row>
    <row r="47" spans="1:18" ht="14.45" customHeight="1" x14ac:dyDescent="0.2">
      <c r="A47" s="832"/>
      <c r="B47" s="833" t="s">
        <v>3471</v>
      </c>
      <c r="C47" s="833" t="s">
        <v>591</v>
      </c>
      <c r="D47" s="833" t="s">
        <v>3468</v>
      </c>
      <c r="E47" s="833" t="s">
        <v>3528</v>
      </c>
      <c r="F47" s="833" t="s">
        <v>3529</v>
      </c>
      <c r="G47" s="850">
        <v>119</v>
      </c>
      <c r="H47" s="850">
        <v>12032.220000000001</v>
      </c>
      <c r="I47" s="833">
        <v>1.5454553628195826</v>
      </c>
      <c r="J47" s="833">
        <v>101.1110924369748</v>
      </c>
      <c r="K47" s="850">
        <v>77</v>
      </c>
      <c r="L47" s="850">
        <v>7785.5499999999993</v>
      </c>
      <c r="M47" s="833">
        <v>1</v>
      </c>
      <c r="N47" s="833">
        <v>101.11103896103896</v>
      </c>
      <c r="O47" s="850">
        <v>31</v>
      </c>
      <c r="P47" s="850">
        <v>3961.1200000000003</v>
      </c>
      <c r="Q47" s="838">
        <v>0.50877844211391621</v>
      </c>
      <c r="R47" s="851">
        <v>127.77806451612905</v>
      </c>
    </row>
    <row r="48" spans="1:18" ht="14.45" customHeight="1" x14ac:dyDescent="0.2">
      <c r="A48" s="832"/>
      <c r="B48" s="833" t="s">
        <v>3471</v>
      </c>
      <c r="C48" s="833" t="s">
        <v>591</v>
      </c>
      <c r="D48" s="833" t="s">
        <v>3468</v>
      </c>
      <c r="E48" s="833" t="s">
        <v>3530</v>
      </c>
      <c r="F48" s="833" t="s">
        <v>3531</v>
      </c>
      <c r="G48" s="850">
        <v>264</v>
      </c>
      <c r="H48" s="850">
        <v>0</v>
      </c>
      <c r="I48" s="833"/>
      <c r="J48" s="833">
        <v>0</v>
      </c>
      <c r="K48" s="850">
        <v>236</v>
      </c>
      <c r="L48" s="850">
        <v>0</v>
      </c>
      <c r="M48" s="833"/>
      <c r="N48" s="833">
        <v>0</v>
      </c>
      <c r="O48" s="850">
        <v>59</v>
      </c>
      <c r="P48" s="850">
        <v>0</v>
      </c>
      <c r="Q48" s="838"/>
      <c r="R48" s="851">
        <v>0</v>
      </c>
    </row>
    <row r="49" spans="1:18" ht="14.45" customHeight="1" x14ac:dyDescent="0.2">
      <c r="A49" s="832"/>
      <c r="B49" s="833" t="s">
        <v>3471</v>
      </c>
      <c r="C49" s="833" t="s">
        <v>591</v>
      </c>
      <c r="D49" s="833" t="s">
        <v>3468</v>
      </c>
      <c r="E49" s="833" t="s">
        <v>3532</v>
      </c>
      <c r="F49" s="833" t="s">
        <v>3533</v>
      </c>
      <c r="G49" s="850">
        <v>2812</v>
      </c>
      <c r="H49" s="850">
        <v>859222.24</v>
      </c>
      <c r="I49" s="833">
        <v>1.0262773717047937</v>
      </c>
      <c r="J49" s="833">
        <v>305.55556187766712</v>
      </c>
      <c r="K49" s="850">
        <v>2740</v>
      </c>
      <c r="L49" s="850">
        <v>837222.24</v>
      </c>
      <c r="M49" s="833">
        <v>1</v>
      </c>
      <c r="N49" s="833">
        <v>305.55556204379559</v>
      </c>
      <c r="O49" s="850">
        <v>2757</v>
      </c>
      <c r="P49" s="850">
        <v>842416.69999999984</v>
      </c>
      <c r="Q49" s="838">
        <v>1.0062043980102582</v>
      </c>
      <c r="R49" s="851">
        <v>305.55556764599197</v>
      </c>
    </row>
    <row r="50" spans="1:18" ht="14.45" customHeight="1" x14ac:dyDescent="0.2">
      <c r="A50" s="832"/>
      <c r="B50" s="833" t="s">
        <v>3471</v>
      </c>
      <c r="C50" s="833" t="s">
        <v>591</v>
      </c>
      <c r="D50" s="833" t="s">
        <v>3468</v>
      </c>
      <c r="E50" s="833" t="s">
        <v>3534</v>
      </c>
      <c r="F50" s="833" t="s">
        <v>3535</v>
      </c>
      <c r="G50" s="850">
        <v>1</v>
      </c>
      <c r="H50" s="850">
        <v>33.33</v>
      </c>
      <c r="I50" s="833"/>
      <c r="J50" s="833">
        <v>33.33</v>
      </c>
      <c r="K50" s="850"/>
      <c r="L50" s="850"/>
      <c r="M50" s="833"/>
      <c r="N50" s="833"/>
      <c r="O50" s="850">
        <v>3</v>
      </c>
      <c r="P50" s="850">
        <v>99.99</v>
      </c>
      <c r="Q50" s="838"/>
      <c r="R50" s="851">
        <v>33.33</v>
      </c>
    </row>
    <row r="51" spans="1:18" ht="14.45" customHeight="1" x14ac:dyDescent="0.2">
      <c r="A51" s="832"/>
      <c r="B51" s="833" t="s">
        <v>3471</v>
      </c>
      <c r="C51" s="833" t="s">
        <v>591</v>
      </c>
      <c r="D51" s="833" t="s">
        <v>3468</v>
      </c>
      <c r="E51" s="833" t="s">
        <v>3536</v>
      </c>
      <c r="F51" s="833" t="s">
        <v>3537</v>
      </c>
      <c r="G51" s="850">
        <v>11579</v>
      </c>
      <c r="H51" s="850">
        <v>5274877.8400000008</v>
      </c>
      <c r="I51" s="833">
        <v>1.0472099200056035</v>
      </c>
      <c r="J51" s="833">
        <v>455.55556092926855</v>
      </c>
      <c r="K51" s="850">
        <v>11057</v>
      </c>
      <c r="L51" s="850">
        <v>5037077.8</v>
      </c>
      <c r="M51" s="833">
        <v>1</v>
      </c>
      <c r="N51" s="833">
        <v>455.55555756534318</v>
      </c>
      <c r="O51" s="850">
        <v>10957</v>
      </c>
      <c r="P51" s="850">
        <v>4991522.2099999972</v>
      </c>
      <c r="Q51" s="838">
        <v>0.99095594870502046</v>
      </c>
      <c r="R51" s="851">
        <v>455.55555444008371</v>
      </c>
    </row>
    <row r="52" spans="1:18" ht="14.45" customHeight="1" x14ac:dyDescent="0.2">
      <c r="A52" s="832"/>
      <c r="B52" s="833" t="s">
        <v>3471</v>
      </c>
      <c r="C52" s="833" t="s">
        <v>591</v>
      </c>
      <c r="D52" s="833" t="s">
        <v>3468</v>
      </c>
      <c r="E52" s="833" t="s">
        <v>3538</v>
      </c>
      <c r="F52" s="833" t="s">
        <v>3539</v>
      </c>
      <c r="G52" s="850"/>
      <c r="H52" s="850"/>
      <c r="I52" s="833"/>
      <c r="J52" s="833"/>
      <c r="K52" s="850">
        <v>2</v>
      </c>
      <c r="L52" s="850">
        <v>0</v>
      </c>
      <c r="M52" s="833"/>
      <c r="N52" s="833">
        <v>0</v>
      </c>
      <c r="O52" s="850"/>
      <c r="P52" s="850"/>
      <c r="Q52" s="838"/>
      <c r="R52" s="851"/>
    </row>
    <row r="53" spans="1:18" ht="14.45" customHeight="1" x14ac:dyDescent="0.2">
      <c r="A53" s="832"/>
      <c r="B53" s="833" t="s">
        <v>3471</v>
      </c>
      <c r="C53" s="833" t="s">
        <v>591</v>
      </c>
      <c r="D53" s="833" t="s">
        <v>3468</v>
      </c>
      <c r="E53" s="833" t="s">
        <v>3540</v>
      </c>
      <c r="F53" s="833" t="s">
        <v>3541</v>
      </c>
      <c r="G53" s="850">
        <v>47</v>
      </c>
      <c r="H53" s="850">
        <v>2767.78</v>
      </c>
      <c r="I53" s="833">
        <v>2.1363745127552005</v>
      </c>
      <c r="J53" s="833">
        <v>58.888936170212773</v>
      </c>
      <c r="K53" s="850">
        <v>22</v>
      </c>
      <c r="L53" s="850">
        <v>1295.55</v>
      </c>
      <c r="M53" s="833">
        <v>1</v>
      </c>
      <c r="N53" s="833">
        <v>58.888636363636358</v>
      </c>
      <c r="O53" s="850">
        <v>70</v>
      </c>
      <c r="P53" s="850">
        <v>4122.2299999999996</v>
      </c>
      <c r="Q53" s="838">
        <v>3.181837829493265</v>
      </c>
      <c r="R53" s="851">
        <v>58.888999999999996</v>
      </c>
    </row>
    <row r="54" spans="1:18" ht="14.45" customHeight="1" x14ac:dyDescent="0.2">
      <c r="A54" s="832"/>
      <c r="B54" s="833" t="s">
        <v>3471</v>
      </c>
      <c r="C54" s="833" t="s">
        <v>591</v>
      </c>
      <c r="D54" s="833" t="s">
        <v>3468</v>
      </c>
      <c r="E54" s="833" t="s">
        <v>3542</v>
      </c>
      <c r="F54" s="833" t="s">
        <v>3543</v>
      </c>
      <c r="G54" s="850">
        <v>5697</v>
      </c>
      <c r="H54" s="850">
        <v>443100.01999999996</v>
      </c>
      <c r="I54" s="833">
        <v>0.94180858144228219</v>
      </c>
      <c r="J54" s="833">
        <v>77.777781288397392</v>
      </c>
      <c r="K54" s="850">
        <v>6049</v>
      </c>
      <c r="L54" s="850">
        <v>470477.79000000004</v>
      </c>
      <c r="M54" s="833">
        <v>1</v>
      </c>
      <c r="N54" s="833">
        <v>77.777779798313773</v>
      </c>
      <c r="O54" s="850">
        <v>6453</v>
      </c>
      <c r="P54" s="850">
        <v>501900.03000000026</v>
      </c>
      <c r="Q54" s="838">
        <v>1.0667879348778615</v>
      </c>
      <c r="R54" s="851">
        <v>77.777782426778288</v>
      </c>
    </row>
    <row r="55" spans="1:18" ht="14.45" customHeight="1" x14ac:dyDescent="0.2">
      <c r="A55" s="832"/>
      <c r="B55" s="833" t="s">
        <v>3471</v>
      </c>
      <c r="C55" s="833" t="s">
        <v>591</v>
      </c>
      <c r="D55" s="833" t="s">
        <v>3468</v>
      </c>
      <c r="E55" s="833" t="s">
        <v>3544</v>
      </c>
      <c r="F55" s="833" t="s">
        <v>3545</v>
      </c>
      <c r="G55" s="850">
        <v>1</v>
      </c>
      <c r="H55" s="850">
        <v>270</v>
      </c>
      <c r="I55" s="833"/>
      <c r="J55" s="833">
        <v>270</v>
      </c>
      <c r="K55" s="850"/>
      <c r="L55" s="850"/>
      <c r="M55" s="833"/>
      <c r="N55" s="833"/>
      <c r="O55" s="850">
        <v>2</v>
      </c>
      <c r="P55" s="850">
        <v>540</v>
      </c>
      <c r="Q55" s="838"/>
      <c r="R55" s="851">
        <v>270</v>
      </c>
    </row>
    <row r="56" spans="1:18" ht="14.45" customHeight="1" x14ac:dyDescent="0.2">
      <c r="A56" s="832"/>
      <c r="B56" s="833" t="s">
        <v>3471</v>
      </c>
      <c r="C56" s="833" t="s">
        <v>591</v>
      </c>
      <c r="D56" s="833" t="s">
        <v>3468</v>
      </c>
      <c r="E56" s="833" t="s">
        <v>3546</v>
      </c>
      <c r="F56" s="833" t="s">
        <v>3547</v>
      </c>
      <c r="G56" s="850">
        <v>4321</v>
      </c>
      <c r="H56" s="850">
        <v>408094.42000000004</v>
      </c>
      <c r="I56" s="833">
        <v>0.97210348801265201</v>
      </c>
      <c r="J56" s="833">
        <v>94.444438787317765</v>
      </c>
      <c r="K56" s="850">
        <v>4445</v>
      </c>
      <c r="L56" s="850">
        <v>419805.53</v>
      </c>
      <c r="M56" s="833">
        <v>1</v>
      </c>
      <c r="N56" s="833">
        <v>94.444438695163115</v>
      </c>
      <c r="O56" s="850">
        <v>4609</v>
      </c>
      <c r="P56" s="850">
        <v>435294.36</v>
      </c>
      <c r="Q56" s="838">
        <v>1.0368952500458961</v>
      </c>
      <c r="R56" s="851">
        <v>94.444426122803208</v>
      </c>
    </row>
    <row r="57" spans="1:18" ht="14.45" customHeight="1" x14ac:dyDescent="0.2">
      <c r="A57" s="832"/>
      <c r="B57" s="833" t="s">
        <v>3471</v>
      </c>
      <c r="C57" s="833" t="s">
        <v>591</v>
      </c>
      <c r="D57" s="833" t="s">
        <v>3468</v>
      </c>
      <c r="E57" s="833" t="s">
        <v>3548</v>
      </c>
      <c r="F57" s="833" t="s">
        <v>3549</v>
      </c>
      <c r="G57" s="850">
        <v>3</v>
      </c>
      <c r="H57" s="850">
        <v>130</v>
      </c>
      <c r="I57" s="833"/>
      <c r="J57" s="833">
        <v>43.333333333333336</v>
      </c>
      <c r="K57" s="850"/>
      <c r="L57" s="850"/>
      <c r="M57" s="833"/>
      <c r="N57" s="833"/>
      <c r="O57" s="850">
        <v>4</v>
      </c>
      <c r="P57" s="850">
        <v>173.32</v>
      </c>
      <c r="Q57" s="838"/>
      <c r="R57" s="851">
        <v>43.33</v>
      </c>
    </row>
    <row r="58" spans="1:18" ht="14.45" customHeight="1" x14ac:dyDescent="0.2">
      <c r="A58" s="832"/>
      <c r="B58" s="833" t="s">
        <v>3471</v>
      </c>
      <c r="C58" s="833" t="s">
        <v>591</v>
      </c>
      <c r="D58" s="833" t="s">
        <v>3468</v>
      </c>
      <c r="E58" s="833" t="s">
        <v>3550</v>
      </c>
      <c r="F58" s="833" t="s">
        <v>3551</v>
      </c>
      <c r="G58" s="850">
        <v>109</v>
      </c>
      <c r="H58" s="850">
        <v>10536.67</v>
      </c>
      <c r="I58" s="833">
        <v>1.8166641091998117</v>
      </c>
      <c r="J58" s="833">
        <v>96.666697247706423</v>
      </c>
      <c r="K58" s="850">
        <v>60</v>
      </c>
      <c r="L58" s="850">
        <v>5800.01</v>
      </c>
      <c r="M58" s="833">
        <v>1</v>
      </c>
      <c r="N58" s="833">
        <v>96.666833333333344</v>
      </c>
      <c r="O58" s="850">
        <v>78</v>
      </c>
      <c r="P58" s="850">
        <v>7540.01</v>
      </c>
      <c r="Q58" s="838">
        <v>1.2999994827595125</v>
      </c>
      <c r="R58" s="851">
        <v>96.666794871794878</v>
      </c>
    </row>
    <row r="59" spans="1:18" ht="14.45" customHeight="1" x14ac:dyDescent="0.2">
      <c r="A59" s="832"/>
      <c r="B59" s="833" t="s">
        <v>3471</v>
      </c>
      <c r="C59" s="833" t="s">
        <v>591</v>
      </c>
      <c r="D59" s="833" t="s">
        <v>3468</v>
      </c>
      <c r="E59" s="833" t="s">
        <v>3552</v>
      </c>
      <c r="F59" s="833" t="s">
        <v>3553</v>
      </c>
      <c r="G59" s="850">
        <v>1140</v>
      </c>
      <c r="H59" s="850">
        <v>380000.01</v>
      </c>
      <c r="I59" s="833">
        <v>1.3348946799741142</v>
      </c>
      <c r="J59" s="833">
        <v>333.33334210526317</v>
      </c>
      <c r="K59" s="850">
        <v>854</v>
      </c>
      <c r="L59" s="850">
        <v>284666.66000000003</v>
      </c>
      <c r="M59" s="833">
        <v>1</v>
      </c>
      <c r="N59" s="833">
        <v>333.33332552693213</v>
      </c>
      <c r="O59" s="850">
        <v>865</v>
      </c>
      <c r="P59" s="850">
        <v>288333.27999999997</v>
      </c>
      <c r="Q59" s="838">
        <v>1.0128803984281121</v>
      </c>
      <c r="R59" s="851">
        <v>333.33327167630057</v>
      </c>
    </row>
    <row r="60" spans="1:18" ht="14.45" customHeight="1" x14ac:dyDescent="0.2">
      <c r="A60" s="832"/>
      <c r="B60" s="833" t="s">
        <v>3471</v>
      </c>
      <c r="C60" s="833" t="s">
        <v>591</v>
      </c>
      <c r="D60" s="833" t="s">
        <v>3468</v>
      </c>
      <c r="E60" s="833" t="s">
        <v>3554</v>
      </c>
      <c r="F60" s="833" t="s">
        <v>3555</v>
      </c>
      <c r="G60" s="850"/>
      <c r="H60" s="850"/>
      <c r="I60" s="833"/>
      <c r="J60" s="833"/>
      <c r="K60" s="850"/>
      <c r="L60" s="850"/>
      <c r="M60" s="833"/>
      <c r="N60" s="833"/>
      <c r="O60" s="850">
        <v>0</v>
      </c>
      <c r="P60" s="850">
        <v>0</v>
      </c>
      <c r="Q60" s="838"/>
      <c r="R60" s="851"/>
    </row>
    <row r="61" spans="1:18" ht="14.45" customHeight="1" x14ac:dyDescent="0.2">
      <c r="A61" s="832"/>
      <c r="B61" s="833" t="s">
        <v>3471</v>
      </c>
      <c r="C61" s="833" t="s">
        <v>591</v>
      </c>
      <c r="D61" s="833" t="s">
        <v>3468</v>
      </c>
      <c r="E61" s="833" t="s">
        <v>3556</v>
      </c>
      <c r="F61" s="833" t="s">
        <v>3557</v>
      </c>
      <c r="G61" s="850">
        <v>0</v>
      </c>
      <c r="H61" s="850">
        <v>0</v>
      </c>
      <c r="I61" s="833"/>
      <c r="J61" s="833"/>
      <c r="K61" s="850">
        <v>0</v>
      </c>
      <c r="L61" s="850">
        <v>0</v>
      </c>
      <c r="M61" s="833"/>
      <c r="N61" s="833"/>
      <c r="O61" s="850">
        <v>0</v>
      </c>
      <c r="P61" s="850">
        <v>0</v>
      </c>
      <c r="Q61" s="838"/>
      <c r="R61" s="851"/>
    </row>
    <row r="62" spans="1:18" ht="14.45" customHeight="1" x14ac:dyDescent="0.2">
      <c r="A62" s="832"/>
      <c r="B62" s="833" t="s">
        <v>3471</v>
      </c>
      <c r="C62" s="833" t="s">
        <v>591</v>
      </c>
      <c r="D62" s="833" t="s">
        <v>3468</v>
      </c>
      <c r="E62" s="833" t="s">
        <v>3558</v>
      </c>
      <c r="F62" s="833" t="s">
        <v>3559</v>
      </c>
      <c r="G62" s="850">
        <v>2281</v>
      </c>
      <c r="H62" s="850">
        <v>2927283.33</v>
      </c>
      <c r="I62" s="833">
        <v>0.90300871396494864</v>
      </c>
      <c r="J62" s="833">
        <v>1283.333331871986</v>
      </c>
      <c r="K62" s="850">
        <v>2526</v>
      </c>
      <c r="L62" s="850">
        <v>3241699.9800000004</v>
      </c>
      <c r="M62" s="833">
        <v>1</v>
      </c>
      <c r="N62" s="833">
        <v>1283.3333254156771</v>
      </c>
      <c r="O62" s="850">
        <v>2397</v>
      </c>
      <c r="P62" s="850">
        <v>3076149.9200000009</v>
      </c>
      <c r="Q62" s="838">
        <v>0.94893109756566685</v>
      </c>
      <c r="R62" s="851">
        <v>1283.3332999582815</v>
      </c>
    </row>
    <row r="63" spans="1:18" ht="14.45" customHeight="1" x14ac:dyDescent="0.2">
      <c r="A63" s="832"/>
      <c r="B63" s="833" t="s">
        <v>3471</v>
      </c>
      <c r="C63" s="833" t="s">
        <v>591</v>
      </c>
      <c r="D63" s="833" t="s">
        <v>3468</v>
      </c>
      <c r="E63" s="833" t="s">
        <v>3560</v>
      </c>
      <c r="F63" s="833" t="s">
        <v>3561</v>
      </c>
      <c r="G63" s="850">
        <v>8</v>
      </c>
      <c r="H63" s="850">
        <v>3733.34</v>
      </c>
      <c r="I63" s="833">
        <v>0.99999732144052922</v>
      </c>
      <c r="J63" s="833">
        <v>466.66750000000002</v>
      </c>
      <c r="K63" s="850">
        <v>8</v>
      </c>
      <c r="L63" s="850">
        <v>3733.3500000000004</v>
      </c>
      <c r="M63" s="833">
        <v>1</v>
      </c>
      <c r="N63" s="833">
        <v>466.66875000000005</v>
      </c>
      <c r="O63" s="850">
        <v>7</v>
      </c>
      <c r="P63" s="850">
        <v>3266.69</v>
      </c>
      <c r="Q63" s="838">
        <v>0.87500234373953678</v>
      </c>
      <c r="R63" s="851">
        <v>466.67</v>
      </c>
    </row>
    <row r="64" spans="1:18" ht="14.45" customHeight="1" x14ac:dyDescent="0.2">
      <c r="A64" s="832"/>
      <c r="B64" s="833" t="s">
        <v>3471</v>
      </c>
      <c r="C64" s="833" t="s">
        <v>591</v>
      </c>
      <c r="D64" s="833" t="s">
        <v>3468</v>
      </c>
      <c r="E64" s="833" t="s">
        <v>3562</v>
      </c>
      <c r="F64" s="833" t="s">
        <v>3563</v>
      </c>
      <c r="G64" s="850">
        <v>227</v>
      </c>
      <c r="H64" s="850">
        <v>26483.329999999994</v>
      </c>
      <c r="I64" s="833">
        <v>1.2897727743137617</v>
      </c>
      <c r="J64" s="833">
        <v>116.66665198237882</v>
      </c>
      <c r="K64" s="850">
        <v>176</v>
      </c>
      <c r="L64" s="850">
        <v>20533.330000000002</v>
      </c>
      <c r="M64" s="833">
        <v>1</v>
      </c>
      <c r="N64" s="833">
        <v>116.66664772727273</v>
      </c>
      <c r="O64" s="850">
        <v>200</v>
      </c>
      <c r="P64" s="850">
        <v>26666.600000000013</v>
      </c>
      <c r="Q64" s="838">
        <v>1.2986982627756924</v>
      </c>
      <c r="R64" s="851">
        <v>133.33300000000006</v>
      </c>
    </row>
    <row r="65" spans="1:18" ht="14.45" customHeight="1" x14ac:dyDescent="0.2">
      <c r="A65" s="832"/>
      <c r="B65" s="833" t="s">
        <v>3471</v>
      </c>
      <c r="C65" s="833" t="s">
        <v>591</v>
      </c>
      <c r="D65" s="833" t="s">
        <v>3468</v>
      </c>
      <c r="E65" s="833" t="s">
        <v>3469</v>
      </c>
      <c r="F65" s="833" t="s">
        <v>3470</v>
      </c>
      <c r="G65" s="850">
        <v>8</v>
      </c>
      <c r="H65" s="850">
        <v>2755.5299999999997</v>
      </c>
      <c r="I65" s="833">
        <v>1.1428565503568924</v>
      </c>
      <c r="J65" s="833">
        <v>344.44124999999997</v>
      </c>
      <c r="K65" s="850">
        <v>7</v>
      </c>
      <c r="L65" s="850">
        <v>2411.09</v>
      </c>
      <c r="M65" s="833">
        <v>1</v>
      </c>
      <c r="N65" s="833">
        <v>344.44142857142862</v>
      </c>
      <c r="O65" s="850">
        <v>8</v>
      </c>
      <c r="P65" s="850">
        <v>2755.5299999999997</v>
      </c>
      <c r="Q65" s="838">
        <v>1.1428565503568924</v>
      </c>
      <c r="R65" s="851">
        <v>344.44124999999997</v>
      </c>
    </row>
    <row r="66" spans="1:18" ht="14.45" customHeight="1" x14ac:dyDescent="0.2">
      <c r="A66" s="832"/>
      <c r="B66" s="833" t="s">
        <v>3471</v>
      </c>
      <c r="C66" s="833" t="s">
        <v>591</v>
      </c>
      <c r="D66" s="833" t="s">
        <v>3468</v>
      </c>
      <c r="E66" s="833" t="s">
        <v>3564</v>
      </c>
      <c r="F66" s="833" t="s">
        <v>3565</v>
      </c>
      <c r="G66" s="850">
        <v>19</v>
      </c>
      <c r="H66" s="850">
        <v>15833.32</v>
      </c>
      <c r="I66" s="833">
        <v>1.3571413265310495</v>
      </c>
      <c r="J66" s="833">
        <v>833.33263157894737</v>
      </c>
      <c r="K66" s="850">
        <v>14</v>
      </c>
      <c r="L66" s="850">
        <v>11666.67</v>
      </c>
      <c r="M66" s="833">
        <v>1</v>
      </c>
      <c r="N66" s="833">
        <v>833.33357142857142</v>
      </c>
      <c r="O66" s="850">
        <v>14</v>
      </c>
      <c r="P66" s="850">
        <v>11666.68</v>
      </c>
      <c r="Q66" s="838">
        <v>1.0000008571426122</v>
      </c>
      <c r="R66" s="851">
        <v>833.33428571428578</v>
      </c>
    </row>
    <row r="67" spans="1:18" ht="14.45" customHeight="1" x14ac:dyDescent="0.2">
      <c r="A67" s="832"/>
      <c r="B67" s="833" t="s">
        <v>3471</v>
      </c>
      <c r="C67" s="833" t="s">
        <v>591</v>
      </c>
      <c r="D67" s="833" t="s">
        <v>3468</v>
      </c>
      <c r="E67" s="833" t="s">
        <v>3566</v>
      </c>
      <c r="F67" s="833" t="s">
        <v>3567</v>
      </c>
      <c r="G67" s="850"/>
      <c r="H67" s="850"/>
      <c r="I67" s="833"/>
      <c r="J67" s="833"/>
      <c r="K67" s="850"/>
      <c r="L67" s="850"/>
      <c r="M67" s="833"/>
      <c r="N67" s="833"/>
      <c r="O67" s="850">
        <v>1</v>
      </c>
      <c r="P67" s="850">
        <v>292.22000000000003</v>
      </c>
      <c r="Q67" s="838"/>
      <c r="R67" s="851">
        <v>292.22000000000003</v>
      </c>
    </row>
    <row r="68" spans="1:18" ht="14.45" customHeight="1" x14ac:dyDescent="0.2">
      <c r="A68" s="832"/>
      <c r="B68" s="833" t="s">
        <v>3471</v>
      </c>
      <c r="C68" s="833" t="s">
        <v>591</v>
      </c>
      <c r="D68" s="833" t="s">
        <v>3468</v>
      </c>
      <c r="E68" s="833" t="s">
        <v>3568</v>
      </c>
      <c r="F68" s="833" t="s">
        <v>3527</v>
      </c>
      <c r="G68" s="850">
        <v>47</v>
      </c>
      <c r="H68" s="850">
        <v>261.11</v>
      </c>
      <c r="I68" s="833">
        <v>1.04444</v>
      </c>
      <c r="J68" s="833">
        <v>5.5555319148936171</v>
      </c>
      <c r="K68" s="850">
        <v>45</v>
      </c>
      <c r="L68" s="850">
        <v>250</v>
      </c>
      <c r="M68" s="833">
        <v>1</v>
      </c>
      <c r="N68" s="833">
        <v>5.5555555555555554</v>
      </c>
      <c r="O68" s="850">
        <v>51</v>
      </c>
      <c r="P68" s="850">
        <v>283.41000000000014</v>
      </c>
      <c r="Q68" s="838">
        <v>1.1336400000000006</v>
      </c>
      <c r="R68" s="851">
        <v>5.557058823529414</v>
      </c>
    </row>
    <row r="69" spans="1:18" ht="14.45" customHeight="1" x14ac:dyDescent="0.2">
      <c r="A69" s="832"/>
      <c r="B69" s="833" t="s">
        <v>3471</v>
      </c>
      <c r="C69" s="833" t="s">
        <v>591</v>
      </c>
      <c r="D69" s="833" t="s">
        <v>3468</v>
      </c>
      <c r="E69" s="833" t="s">
        <v>3569</v>
      </c>
      <c r="F69" s="833" t="s">
        <v>3570</v>
      </c>
      <c r="G69" s="850"/>
      <c r="H69" s="850"/>
      <c r="I69" s="833"/>
      <c r="J69" s="833"/>
      <c r="K69" s="850"/>
      <c r="L69" s="850"/>
      <c r="M69" s="833"/>
      <c r="N69" s="833"/>
      <c r="O69" s="850">
        <v>1</v>
      </c>
      <c r="P69" s="850">
        <v>645.55999999999995</v>
      </c>
      <c r="Q69" s="838"/>
      <c r="R69" s="851">
        <v>645.55999999999995</v>
      </c>
    </row>
    <row r="70" spans="1:18" ht="14.45" customHeight="1" x14ac:dyDescent="0.2">
      <c r="A70" s="832"/>
      <c r="B70" s="833" t="s">
        <v>3471</v>
      </c>
      <c r="C70" s="833" t="s">
        <v>591</v>
      </c>
      <c r="D70" s="833" t="s">
        <v>3468</v>
      </c>
      <c r="E70" s="833" t="s">
        <v>3571</v>
      </c>
      <c r="F70" s="833" t="s">
        <v>3572</v>
      </c>
      <c r="G70" s="850">
        <v>0</v>
      </c>
      <c r="H70" s="850">
        <v>0</v>
      </c>
      <c r="I70" s="833"/>
      <c r="J70" s="833"/>
      <c r="K70" s="850">
        <v>0</v>
      </c>
      <c r="L70" s="850">
        <v>0</v>
      </c>
      <c r="M70" s="833"/>
      <c r="N70" s="833"/>
      <c r="O70" s="850"/>
      <c r="P70" s="850"/>
      <c r="Q70" s="838"/>
      <c r="R70" s="851"/>
    </row>
    <row r="71" spans="1:18" ht="14.45" customHeight="1" x14ac:dyDescent="0.2">
      <c r="A71" s="832"/>
      <c r="B71" s="833" t="s">
        <v>3471</v>
      </c>
      <c r="C71" s="833" t="s">
        <v>591</v>
      </c>
      <c r="D71" s="833" t="s">
        <v>3468</v>
      </c>
      <c r="E71" s="833" t="s">
        <v>3573</v>
      </c>
      <c r="F71" s="833" t="s">
        <v>3574</v>
      </c>
      <c r="G71" s="850">
        <v>1</v>
      </c>
      <c r="H71" s="850">
        <v>233.33</v>
      </c>
      <c r="I71" s="833"/>
      <c r="J71" s="833">
        <v>233.33</v>
      </c>
      <c r="K71" s="850"/>
      <c r="L71" s="850"/>
      <c r="M71" s="833"/>
      <c r="N71" s="833"/>
      <c r="O71" s="850"/>
      <c r="P71" s="850"/>
      <c r="Q71" s="838"/>
      <c r="R71" s="851"/>
    </row>
    <row r="72" spans="1:18" ht="14.45" customHeight="1" x14ac:dyDescent="0.2">
      <c r="A72" s="832"/>
      <c r="B72" s="833" t="s">
        <v>3471</v>
      </c>
      <c r="C72" s="833" t="s">
        <v>591</v>
      </c>
      <c r="D72" s="833" t="s">
        <v>3468</v>
      </c>
      <c r="E72" s="833" t="s">
        <v>3575</v>
      </c>
      <c r="F72" s="833" t="s">
        <v>3576</v>
      </c>
      <c r="G72" s="850"/>
      <c r="H72" s="850"/>
      <c r="I72" s="833"/>
      <c r="J72" s="833"/>
      <c r="K72" s="850">
        <v>1</v>
      </c>
      <c r="L72" s="850">
        <v>550</v>
      </c>
      <c r="M72" s="833">
        <v>1</v>
      </c>
      <c r="N72" s="833">
        <v>550</v>
      </c>
      <c r="O72" s="850"/>
      <c r="P72" s="850"/>
      <c r="Q72" s="838"/>
      <c r="R72" s="851"/>
    </row>
    <row r="73" spans="1:18" ht="14.45" customHeight="1" x14ac:dyDescent="0.2">
      <c r="A73" s="832"/>
      <c r="B73" s="833" t="s">
        <v>3471</v>
      </c>
      <c r="C73" s="833" t="s">
        <v>591</v>
      </c>
      <c r="D73" s="833" t="s">
        <v>3468</v>
      </c>
      <c r="E73" s="833" t="s">
        <v>3577</v>
      </c>
      <c r="F73" s="833" t="s">
        <v>3578</v>
      </c>
      <c r="G73" s="850"/>
      <c r="H73" s="850"/>
      <c r="I73" s="833"/>
      <c r="J73" s="833"/>
      <c r="K73" s="850">
        <v>103</v>
      </c>
      <c r="L73" s="850">
        <v>12016.66</v>
      </c>
      <c r="M73" s="833">
        <v>1</v>
      </c>
      <c r="N73" s="833">
        <v>116.66660194174757</v>
      </c>
      <c r="O73" s="850">
        <v>227</v>
      </c>
      <c r="P73" s="850">
        <v>26483.340000000004</v>
      </c>
      <c r="Q73" s="838">
        <v>2.203885272613189</v>
      </c>
      <c r="R73" s="851">
        <v>116.66669603524231</v>
      </c>
    </row>
    <row r="74" spans="1:18" ht="14.45" customHeight="1" x14ac:dyDescent="0.2">
      <c r="A74" s="832"/>
      <c r="B74" s="833" t="s">
        <v>3471</v>
      </c>
      <c r="C74" s="833" t="s">
        <v>3448</v>
      </c>
      <c r="D74" s="833" t="s">
        <v>3468</v>
      </c>
      <c r="E74" s="833" t="s">
        <v>3499</v>
      </c>
      <c r="F74" s="833" t="s">
        <v>3500</v>
      </c>
      <c r="G74" s="850"/>
      <c r="H74" s="850"/>
      <c r="I74" s="833"/>
      <c r="J74" s="833"/>
      <c r="K74" s="850">
        <v>1</v>
      </c>
      <c r="L74" s="850">
        <v>105.56</v>
      </c>
      <c r="M74" s="833">
        <v>1</v>
      </c>
      <c r="N74" s="833">
        <v>105.56</v>
      </c>
      <c r="O74" s="850"/>
      <c r="P74" s="850"/>
      <c r="Q74" s="838"/>
      <c r="R74" s="851"/>
    </row>
    <row r="75" spans="1:18" ht="14.45" customHeight="1" x14ac:dyDescent="0.2">
      <c r="A75" s="832"/>
      <c r="B75" s="833" t="s">
        <v>3471</v>
      </c>
      <c r="C75" s="833" t="s">
        <v>3448</v>
      </c>
      <c r="D75" s="833" t="s">
        <v>3468</v>
      </c>
      <c r="E75" s="833" t="s">
        <v>3501</v>
      </c>
      <c r="F75" s="833" t="s">
        <v>3502</v>
      </c>
      <c r="G75" s="850">
        <v>2</v>
      </c>
      <c r="H75" s="850">
        <v>155.56</v>
      </c>
      <c r="I75" s="833"/>
      <c r="J75" s="833">
        <v>77.78</v>
      </c>
      <c r="K75" s="850"/>
      <c r="L75" s="850"/>
      <c r="M75" s="833"/>
      <c r="N75" s="833"/>
      <c r="O75" s="850">
        <v>4</v>
      </c>
      <c r="P75" s="850">
        <v>311.12</v>
      </c>
      <c r="Q75" s="838"/>
      <c r="R75" s="851">
        <v>77.78</v>
      </c>
    </row>
    <row r="76" spans="1:18" ht="14.45" customHeight="1" x14ac:dyDescent="0.2">
      <c r="A76" s="832"/>
      <c r="B76" s="833" t="s">
        <v>3471</v>
      </c>
      <c r="C76" s="833" t="s">
        <v>3448</v>
      </c>
      <c r="D76" s="833" t="s">
        <v>3468</v>
      </c>
      <c r="E76" s="833" t="s">
        <v>3503</v>
      </c>
      <c r="F76" s="833" t="s">
        <v>3504</v>
      </c>
      <c r="G76" s="850">
        <v>21</v>
      </c>
      <c r="H76" s="850">
        <v>5250</v>
      </c>
      <c r="I76" s="833">
        <v>1.1052631578947369</v>
      </c>
      <c r="J76" s="833">
        <v>250</v>
      </c>
      <c r="K76" s="850">
        <v>19</v>
      </c>
      <c r="L76" s="850">
        <v>4750</v>
      </c>
      <c r="M76" s="833">
        <v>1</v>
      </c>
      <c r="N76" s="833">
        <v>250</v>
      </c>
      <c r="O76" s="850">
        <v>27</v>
      </c>
      <c r="P76" s="850">
        <v>6750</v>
      </c>
      <c r="Q76" s="838">
        <v>1.4210526315789473</v>
      </c>
      <c r="R76" s="851">
        <v>250</v>
      </c>
    </row>
    <row r="77" spans="1:18" ht="14.45" customHeight="1" x14ac:dyDescent="0.2">
      <c r="A77" s="832"/>
      <c r="B77" s="833" t="s">
        <v>3471</v>
      </c>
      <c r="C77" s="833" t="s">
        <v>3448</v>
      </c>
      <c r="D77" s="833" t="s">
        <v>3468</v>
      </c>
      <c r="E77" s="833" t="s">
        <v>3505</v>
      </c>
      <c r="F77" s="833" t="s">
        <v>3506</v>
      </c>
      <c r="G77" s="850">
        <v>1053</v>
      </c>
      <c r="H77" s="850">
        <v>122850.01</v>
      </c>
      <c r="I77" s="833">
        <v>0.9401785520225967</v>
      </c>
      <c r="J77" s="833">
        <v>116.66667616334283</v>
      </c>
      <c r="K77" s="850">
        <v>1120</v>
      </c>
      <c r="L77" s="850">
        <v>130666.68</v>
      </c>
      <c r="M77" s="833">
        <v>1</v>
      </c>
      <c r="N77" s="833">
        <v>116.66667857142856</v>
      </c>
      <c r="O77" s="850">
        <v>1230</v>
      </c>
      <c r="P77" s="850">
        <v>143500.02000000002</v>
      </c>
      <c r="Q77" s="838">
        <v>1.0982143267128239</v>
      </c>
      <c r="R77" s="851">
        <v>116.66668292682928</v>
      </c>
    </row>
    <row r="78" spans="1:18" ht="14.45" customHeight="1" x14ac:dyDescent="0.2">
      <c r="A78" s="832"/>
      <c r="B78" s="833" t="s">
        <v>3471</v>
      </c>
      <c r="C78" s="833" t="s">
        <v>3448</v>
      </c>
      <c r="D78" s="833" t="s">
        <v>3468</v>
      </c>
      <c r="E78" s="833" t="s">
        <v>3507</v>
      </c>
      <c r="F78" s="833" t="s">
        <v>3508</v>
      </c>
      <c r="G78" s="850"/>
      <c r="H78" s="850"/>
      <c r="I78" s="833"/>
      <c r="J78" s="833"/>
      <c r="K78" s="850">
        <v>5</v>
      </c>
      <c r="L78" s="850">
        <v>1944.45</v>
      </c>
      <c r="M78" s="833">
        <v>1</v>
      </c>
      <c r="N78" s="833">
        <v>388.89</v>
      </c>
      <c r="O78" s="850">
        <v>1</v>
      </c>
      <c r="P78" s="850">
        <v>555.55999999999995</v>
      </c>
      <c r="Q78" s="838">
        <v>0.28571575509784253</v>
      </c>
      <c r="R78" s="851">
        <v>555.55999999999995</v>
      </c>
    </row>
    <row r="79" spans="1:18" ht="14.45" customHeight="1" x14ac:dyDescent="0.2">
      <c r="A79" s="832"/>
      <c r="B79" s="833" t="s">
        <v>3471</v>
      </c>
      <c r="C79" s="833" t="s">
        <v>3448</v>
      </c>
      <c r="D79" s="833" t="s">
        <v>3468</v>
      </c>
      <c r="E79" s="833" t="s">
        <v>3509</v>
      </c>
      <c r="F79" s="833" t="s">
        <v>3510</v>
      </c>
      <c r="G79" s="850">
        <v>20</v>
      </c>
      <c r="H79" s="850">
        <v>6000</v>
      </c>
      <c r="I79" s="833">
        <v>0.44444444444444442</v>
      </c>
      <c r="J79" s="833">
        <v>300</v>
      </c>
      <c r="K79" s="850">
        <v>45</v>
      </c>
      <c r="L79" s="850">
        <v>13500</v>
      </c>
      <c r="M79" s="833">
        <v>1</v>
      </c>
      <c r="N79" s="833">
        <v>300</v>
      </c>
      <c r="O79" s="850">
        <v>25</v>
      </c>
      <c r="P79" s="850">
        <v>13750</v>
      </c>
      <c r="Q79" s="838">
        <v>1.0185185185185186</v>
      </c>
      <c r="R79" s="851">
        <v>550</v>
      </c>
    </row>
    <row r="80" spans="1:18" ht="14.45" customHeight="1" x14ac:dyDescent="0.2">
      <c r="A80" s="832"/>
      <c r="B80" s="833" t="s">
        <v>3471</v>
      </c>
      <c r="C80" s="833" t="s">
        <v>3448</v>
      </c>
      <c r="D80" s="833" t="s">
        <v>3468</v>
      </c>
      <c r="E80" s="833" t="s">
        <v>3515</v>
      </c>
      <c r="F80" s="833" t="s">
        <v>3516</v>
      </c>
      <c r="G80" s="850">
        <v>119</v>
      </c>
      <c r="H80" s="850">
        <v>25122.22</v>
      </c>
      <c r="I80" s="833">
        <v>0.63297849020758967</v>
      </c>
      <c r="J80" s="833">
        <v>211.11109243697479</v>
      </c>
      <c r="K80" s="850">
        <v>188</v>
      </c>
      <c r="L80" s="850">
        <v>39688.899999999994</v>
      </c>
      <c r="M80" s="833">
        <v>1</v>
      </c>
      <c r="N80" s="833">
        <v>211.11117021276593</v>
      </c>
      <c r="O80" s="850">
        <v>148</v>
      </c>
      <c r="P80" s="850">
        <v>32888.890000000007</v>
      </c>
      <c r="Q80" s="838">
        <v>0.8286672092197066</v>
      </c>
      <c r="R80" s="851">
        <v>222.22222972972978</v>
      </c>
    </row>
    <row r="81" spans="1:18" ht="14.45" customHeight="1" x14ac:dyDescent="0.2">
      <c r="A81" s="832"/>
      <c r="B81" s="833" t="s">
        <v>3471</v>
      </c>
      <c r="C81" s="833" t="s">
        <v>3448</v>
      </c>
      <c r="D81" s="833" t="s">
        <v>3468</v>
      </c>
      <c r="E81" s="833" t="s">
        <v>3517</v>
      </c>
      <c r="F81" s="833" t="s">
        <v>3518</v>
      </c>
      <c r="G81" s="850">
        <v>257</v>
      </c>
      <c r="H81" s="850">
        <v>149916.66999999998</v>
      </c>
      <c r="I81" s="833">
        <v>0.70027253874799766</v>
      </c>
      <c r="J81" s="833">
        <v>583.33334630350191</v>
      </c>
      <c r="K81" s="850">
        <v>367</v>
      </c>
      <c r="L81" s="850">
        <v>214083.32</v>
      </c>
      <c r="M81" s="833">
        <v>1</v>
      </c>
      <c r="N81" s="833">
        <v>583.33329700272486</v>
      </c>
      <c r="O81" s="850">
        <v>345</v>
      </c>
      <c r="P81" s="850">
        <v>201250.01000000004</v>
      </c>
      <c r="Q81" s="838">
        <v>0.94005460117117035</v>
      </c>
      <c r="R81" s="851">
        <v>583.33336231884073</v>
      </c>
    </row>
    <row r="82" spans="1:18" ht="14.45" customHeight="1" x14ac:dyDescent="0.2">
      <c r="A82" s="832"/>
      <c r="B82" s="833" t="s">
        <v>3471</v>
      </c>
      <c r="C82" s="833" t="s">
        <v>3448</v>
      </c>
      <c r="D82" s="833" t="s">
        <v>3468</v>
      </c>
      <c r="E82" s="833" t="s">
        <v>3519</v>
      </c>
      <c r="F82" s="833" t="s">
        <v>3520</v>
      </c>
      <c r="G82" s="850">
        <v>131</v>
      </c>
      <c r="H82" s="850">
        <v>61133.34</v>
      </c>
      <c r="I82" s="833">
        <v>0.94244624280023037</v>
      </c>
      <c r="J82" s="833">
        <v>466.6667175572519</v>
      </c>
      <c r="K82" s="850">
        <v>139</v>
      </c>
      <c r="L82" s="850">
        <v>64866.66</v>
      </c>
      <c r="M82" s="833">
        <v>1</v>
      </c>
      <c r="N82" s="833">
        <v>466.666618705036</v>
      </c>
      <c r="O82" s="850">
        <v>118</v>
      </c>
      <c r="P82" s="850">
        <v>55066.729999999981</v>
      </c>
      <c r="Q82" s="838">
        <v>0.84892192691900548</v>
      </c>
      <c r="R82" s="851">
        <v>466.66720338983038</v>
      </c>
    </row>
    <row r="83" spans="1:18" ht="14.45" customHeight="1" x14ac:dyDescent="0.2">
      <c r="A83" s="832"/>
      <c r="B83" s="833" t="s">
        <v>3471</v>
      </c>
      <c r="C83" s="833" t="s">
        <v>3448</v>
      </c>
      <c r="D83" s="833" t="s">
        <v>3468</v>
      </c>
      <c r="E83" s="833" t="s">
        <v>3521</v>
      </c>
      <c r="F83" s="833" t="s">
        <v>3520</v>
      </c>
      <c r="G83" s="850">
        <v>42</v>
      </c>
      <c r="H83" s="850">
        <v>42000</v>
      </c>
      <c r="I83" s="833">
        <v>0.79245283018867929</v>
      </c>
      <c r="J83" s="833">
        <v>1000</v>
      </c>
      <c r="K83" s="850">
        <v>53</v>
      </c>
      <c r="L83" s="850">
        <v>53000</v>
      </c>
      <c r="M83" s="833">
        <v>1</v>
      </c>
      <c r="N83" s="833">
        <v>1000</v>
      </c>
      <c r="O83" s="850">
        <v>33</v>
      </c>
      <c r="P83" s="850">
        <v>33000</v>
      </c>
      <c r="Q83" s="838">
        <v>0.62264150943396224</v>
      </c>
      <c r="R83" s="851">
        <v>1000</v>
      </c>
    </row>
    <row r="84" spans="1:18" ht="14.45" customHeight="1" x14ac:dyDescent="0.2">
      <c r="A84" s="832"/>
      <c r="B84" s="833" t="s">
        <v>3471</v>
      </c>
      <c r="C84" s="833" t="s">
        <v>3448</v>
      </c>
      <c r="D84" s="833" t="s">
        <v>3468</v>
      </c>
      <c r="E84" s="833" t="s">
        <v>3522</v>
      </c>
      <c r="F84" s="833" t="s">
        <v>3523</v>
      </c>
      <c r="G84" s="850"/>
      <c r="H84" s="850"/>
      <c r="I84" s="833"/>
      <c r="J84" s="833"/>
      <c r="K84" s="850"/>
      <c r="L84" s="850"/>
      <c r="M84" s="833"/>
      <c r="N84" s="833"/>
      <c r="O84" s="850">
        <v>1</v>
      </c>
      <c r="P84" s="850">
        <v>666.67</v>
      </c>
      <c r="Q84" s="838"/>
      <c r="R84" s="851">
        <v>666.67</v>
      </c>
    </row>
    <row r="85" spans="1:18" ht="14.45" customHeight="1" x14ac:dyDescent="0.2">
      <c r="A85" s="832"/>
      <c r="B85" s="833" t="s">
        <v>3471</v>
      </c>
      <c r="C85" s="833" t="s">
        <v>3448</v>
      </c>
      <c r="D85" s="833" t="s">
        <v>3468</v>
      </c>
      <c r="E85" s="833" t="s">
        <v>3524</v>
      </c>
      <c r="F85" s="833" t="s">
        <v>3525</v>
      </c>
      <c r="G85" s="850">
        <v>7</v>
      </c>
      <c r="H85" s="850">
        <v>350</v>
      </c>
      <c r="I85" s="833">
        <v>0.77777777777777779</v>
      </c>
      <c r="J85" s="833">
        <v>50</v>
      </c>
      <c r="K85" s="850">
        <v>9</v>
      </c>
      <c r="L85" s="850">
        <v>450</v>
      </c>
      <c r="M85" s="833">
        <v>1</v>
      </c>
      <c r="N85" s="833">
        <v>50</v>
      </c>
      <c r="O85" s="850">
        <v>20</v>
      </c>
      <c r="P85" s="850">
        <v>1222.22</v>
      </c>
      <c r="Q85" s="838">
        <v>2.7160444444444445</v>
      </c>
      <c r="R85" s="851">
        <v>61.111000000000004</v>
      </c>
    </row>
    <row r="86" spans="1:18" ht="14.45" customHeight="1" x14ac:dyDescent="0.2">
      <c r="A86" s="832"/>
      <c r="B86" s="833" t="s">
        <v>3471</v>
      </c>
      <c r="C86" s="833" t="s">
        <v>3448</v>
      </c>
      <c r="D86" s="833" t="s">
        <v>3468</v>
      </c>
      <c r="E86" s="833" t="s">
        <v>3526</v>
      </c>
      <c r="F86" s="833" t="s">
        <v>3527</v>
      </c>
      <c r="G86" s="850">
        <v>1</v>
      </c>
      <c r="H86" s="850">
        <v>5.5600000000000005</v>
      </c>
      <c r="I86" s="833">
        <v>0.20007196833393306</v>
      </c>
      <c r="J86" s="833">
        <v>5.5600000000000005</v>
      </c>
      <c r="K86" s="850">
        <v>5</v>
      </c>
      <c r="L86" s="850">
        <v>27.790000000000003</v>
      </c>
      <c r="M86" s="833">
        <v>1</v>
      </c>
      <c r="N86" s="833">
        <v>5.5580000000000007</v>
      </c>
      <c r="O86" s="850">
        <v>2</v>
      </c>
      <c r="P86" s="850">
        <v>11.120000000000001</v>
      </c>
      <c r="Q86" s="838">
        <v>0.40014393666786613</v>
      </c>
      <c r="R86" s="851">
        <v>5.5600000000000005</v>
      </c>
    </row>
    <row r="87" spans="1:18" ht="14.45" customHeight="1" x14ac:dyDescent="0.2">
      <c r="A87" s="832"/>
      <c r="B87" s="833" t="s">
        <v>3471</v>
      </c>
      <c r="C87" s="833" t="s">
        <v>3448</v>
      </c>
      <c r="D87" s="833" t="s">
        <v>3468</v>
      </c>
      <c r="E87" s="833" t="s">
        <v>3528</v>
      </c>
      <c r="F87" s="833" t="s">
        <v>3529</v>
      </c>
      <c r="G87" s="850"/>
      <c r="H87" s="850"/>
      <c r="I87" s="833"/>
      <c r="J87" s="833"/>
      <c r="K87" s="850">
        <v>2</v>
      </c>
      <c r="L87" s="850">
        <v>202.22</v>
      </c>
      <c r="M87" s="833">
        <v>1</v>
      </c>
      <c r="N87" s="833">
        <v>101.11</v>
      </c>
      <c r="O87" s="850"/>
      <c r="P87" s="850"/>
      <c r="Q87" s="838"/>
      <c r="R87" s="851"/>
    </row>
    <row r="88" spans="1:18" ht="14.45" customHeight="1" x14ac:dyDescent="0.2">
      <c r="A88" s="832"/>
      <c r="B88" s="833" t="s">
        <v>3471</v>
      </c>
      <c r="C88" s="833" t="s">
        <v>3448</v>
      </c>
      <c r="D88" s="833" t="s">
        <v>3468</v>
      </c>
      <c r="E88" s="833" t="s">
        <v>3532</v>
      </c>
      <c r="F88" s="833" t="s">
        <v>3533</v>
      </c>
      <c r="G88" s="850">
        <v>31</v>
      </c>
      <c r="H88" s="850">
        <v>9472.2200000000012</v>
      </c>
      <c r="I88" s="833">
        <v>1.6315773155388975</v>
      </c>
      <c r="J88" s="833">
        <v>305.55548387096781</v>
      </c>
      <c r="K88" s="850">
        <v>19</v>
      </c>
      <c r="L88" s="850">
        <v>5805.5599999999995</v>
      </c>
      <c r="M88" s="833">
        <v>1</v>
      </c>
      <c r="N88" s="833">
        <v>305.55578947368417</v>
      </c>
      <c r="O88" s="850">
        <v>26</v>
      </c>
      <c r="P88" s="850">
        <v>7944.5100000000039</v>
      </c>
      <c r="Q88" s="838">
        <v>1.3684312968947017</v>
      </c>
      <c r="R88" s="851">
        <v>305.55807692307707</v>
      </c>
    </row>
    <row r="89" spans="1:18" ht="14.45" customHeight="1" x14ac:dyDescent="0.2">
      <c r="A89" s="832"/>
      <c r="B89" s="833" t="s">
        <v>3471</v>
      </c>
      <c r="C89" s="833" t="s">
        <v>3448</v>
      </c>
      <c r="D89" s="833" t="s">
        <v>3468</v>
      </c>
      <c r="E89" s="833" t="s">
        <v>3536</v>
      </c>
      <c r="F89" s="833" t="s">
        <v>3537</v>
      </c>
      <c r="G89" s="850">
        <v>118</v>
      </c>
      <c r="H89" s="850">
        <v>53755.55</v>
      </c>
      <c r="I89" s="833">
        <v>0.92187492229182399</v>
      </c>
      <c r="J89" s="833">
        <v>455.5555084745763</v>
      </c>
      <c r="K89" s="850">
        <v>128</v>
      </c>
      <c r="L89" s="850">
        <v>58311.11</v>
      </c>
      <c r="M89" s="833">
        <v>1</v>
      </c>
      <c r="N89" s="833">
        <v>455.555546875</v>
      </c>
      <c r="O89" s="850">
        <v>220</v>
      </c>
      <c r="P89" s="850">
        <v>100222.30999999998</v>
      </c>
      <c r="Q89" s="838">
        <v>1.7187515380859666</v>
      </c>
      <c r="R89" s="851">
        <v>455.55595454545448</v>
      </c>
    </row>
    <row r="90" spans="1:18" ht="14.45" customHeight="1" x14ac:dyDescent="0.2">
      <c r="A90" s="832"/>
      <c r="B90" s="833" t="s">
        <v>3471</v>
      </c>
      <c r="C90" s="833" t="s">
        <v>3448</v>
      </c>
      <c r="D90" s="833" t="s">
        <v>3468</v>
      </c>
      <c r="E90" s="833" t="s">
        <v>3540</v>
      </c>
      <c r="F90" s="833" t="s">
        <v>3541</v>
      </c>
      <c r="G90" s="850">
        <v>2</v>
      </c>
      <c r="H90" s="850">
        <v>117.78</v>
      </c>
      <c r="I90" s="833"/>
      <c r="J90" s="833">
        <v>58.89</v>
      </c>
      <c r="K90" s="850"/>
      <c r="L90" s="850"/>
      <c r="M90" s="833"/>
      <c r="N90" s="833"/>
      <c r="O90" s="850"/>
      <c r="P90" s="850"/>
      <c r="Q90" s="838"/>
      <c r="R90" s="851"/>
    </row>
    <row r="91" spans="1:18" ht="14.45" customHeight="1" x14ac:dyDescent="0.2">
      <c r="A91" s="832"/>
      <c r="B91" s="833" t="s">
        <v>3471</v>
      </c>
      <c r="C91" s="833" t="s">
        <v>3448</v>
      </c>
      <c r="D91" s="833" t="s">
        <v>3468</v>
      </c>
      <c r="E91" s="833" t="s">
        <v>3542</v>
      </c>
      <c r="F91" s="833" t="s">
        <v>3543</v>
      </c>
      <c r="G91" s="850">
        <v>94</v>
      </c>
      <c r="H91" s="850">
        <v>7311.1100000000006</v>
      </c>
      <c r="I91" s="833">
        <v>1.2702713033506787</v>
      </c>
      <c r="J91" s="833">
        <v>77.777765957446817</v>
      </c>
      <c r="K91" s="850">
        <v>74</v>
      </c>
      <c r="L91" s="850">
        <v>5755.5500000000011</v>
      </c>
      <c r="M91" s="833">
        <v>1</v>
      </c>
      <c r="N91" s="833">
        <v>77.777702702702712</v>
      </c>
      <c r="O91" s="850">
        <v>99</v>
      </c>
      <c r="P91" s="850">
        <v>7700.0399999999981</v>
      </c>
      <c r="Q91" s="838">
        <v>1.3378460790020061</v>
      </c>
      <c r="R91" s="851">
        <v>77.778181818181793</v>
      </c>
    </row>
    <row r="92" spans="1:18" ht="14.45" customHeight="1" x14ac:dyDescent="0.2">
      <c r="A92" s="832"/>
      <c r="B92" s="833" t="s">
        <v>3471</v>
      </c>
      <c r="C92" s="833" t="s">
        <v>3448</v>
      </c>
      <c r="D92" s="833" t="s">
        <v>3468</v>
      </c>
      <c r="E92" s="833" t="s">
        <v>3579</v>
      </c>
      <c r="F92" s="833" t="s">
        <v>3580</v>
      </c>
      <c r="G92" s="850">
        <v>3</v>
      </c>
      <c r="H92" s="850">
        <v>2100</v>
      </c>
      <c r="I92" s="833">
        <v>1.5</v>
      </c>
      <c r="J92" s="833">
        <v>700</v>
      </c>
      <c r="K92" s="850">
        <v>2</v>
      </c>
      <c r="L92" s="850">
        <v>1400</v>
      </c>
      <c r="M92" s="833">
        <v>1</v>
      </c>
      <c r="N92" s="833">
        <v>700</v>
      </c>
      <c r="O92" s="850"/>
      <c r="P92" s="850"/>
      <c r="Q92" s="838"/>
      <c r="R92" s="851"/>
    </row>
    <row r="93" spans="1:18" ht="14.45" customHeight="1" x14ac:dyDescent="0.2">
      <c r="A93" s="832"/>
      <c r="B93" s="833" t="s">
        <v>3471</v>
      </c>
      <c r="C93" s="833" t="s">
        <v>3448</v>
      </c>
      <c r="D93" s="833" t="s">
        <v>3468</v>
      </c>
      <c r="E93" s="833" t="s">
        <v>3546</v>
      </c>
      <c r="F93" s="833" t="s">
        <v>3547</v>
      </c>
      <c r="G93" s="850">
        <v>623</v>
      </c>
      <c r="H93" s="850">
        <v>58838.89</v>
      </c>
      <c r="I93" s="833">
        <v>0.76254602383843662</v>
      </c>
      <c r="J93" s="833">
        <v>94.444446227929376</v>
      </c>
      <c r="K93" s="850">
        <v>817</v>
      </c>
      <c r="L93" s="850">
        <v>77161.100000000006</v>
      </c>
      <c r="M93" s="833">
        <v>1</v>
      </c>
      <c r="N93" s="833">
        <v>94.444430844553253</v>
      </c>
      <c r="O93" s="850">
        <v>1094</v>
      </c>
      <c r="P93" s="850">
        <v>103322.15000000002</v>
      </c>
      <c r="Q93" s="838">
        <v>1.3390445444660588</v>
      </c>
      <c r="R93" s="851">
        <v>94.444378427787953</v>
      </c>
    </row>
    <row r="94" spans="1:18" ht="14.45" customHeight="1" x14ac:dyDescent="0.2">
      <c r="A94" s="832"/>
      <c r="B94" s="833" t="s">
        <v>3471</v>
      </c>
      <c r="C94" s="833" t="s">
        <v>3448</v>
      </c>
      <c r="D94" s="833" t="s">
        <v>3468</v>
      </c>
      <c r="E94" s="833" t="s">
        <v>3550</v>
      </c>
      <c r="F94" s="833" t="s">
        <v>3551</v>
      </c>
      <c r="G94" s="850">
        <v>75</v>
      </c>
      <c r="H94" s="850">
        <v>7249.99</v>
      </c>
      <c r="I94" s="833">
        <v>0.99999862068965517</v>
      </c>
      <c r="J94" s="833">
        <v>96.666533333333334</v>
      </c>
      <c r="K94" s="850">
        <v>75</v>
      </c>
      <c r="L94" s="850">
        <v>7250</v>
      </c>
      <c r="M94" s="833">
        <v>1</v>
      </c>
      <c r="N94" s="833">
        <v>96.666666666666671</v>
      </c>
      <c r="O94" s="850">
        <v>59</v>
      </c>
      <c r="P94" s="850">
        <v>5703.35</v>
      </c>
      <c r="Q94" s="838">
        <v>0.78666896551724141</v>
      </c>
      <c r="R94" s="851">
        <v>96.666949152542372</v>
      </c>
    </row>
    <row r="95" spans="1:18" ht="14.45" customHeight="1" x14ac:dyDescent="0.2">
      <c r="A95" s="832"/>
      <c r="B95" s="833" t="s">
        <v>3471</v>
      </c>
      <c r="C95" s="833" t="s">
        <v>3448</v>
      </c>
      <c r="D95" s="833" t="s">
        <v>3468</v>
      </c>
      <c r="E95" s="833" t="s">
        <v>3552</v>
      </c>
      <c r="F95" s="833" t="s">
        <v>3553</v>
      </c>
      <c r="G95" s="850">
        <v>2</v>
      </c>
      <c r="H95" s="850">
        <v>666.66</v>
      </c>
      <c r="I95" s="833">
        <v>2</v>
      </c>
      <c r="J95" s="833">
        <v>333.33</v>
      </c>
      <c r="K95" s="850">
        <v>1</v>
      </c>
      <c r="L95" s="850">
        <v>333.33</v>
      </c>
      <c r="M95" s="833">
        <v>1</v>
      </c>
      <c r="N95" s="833">
        <v>333.33</v>
      </c>
      <c r="O95" s="850">
        <v>1</v>
      </c>
      <c r="P95" s="850">
        <v>333.33</v>
      </c>
      <c r="Q95" s="838">
        <v>1</v>
      </c>
      <c r="R95" s="851">
        <v>333.33</v>
      </c>
    </row>
    <row r="96" spans="1:18" ht="14.45" customHeight="1" x14ac:dyDescent="0.2">
      <c r="A96" s="832"/>
      <c r="B96" s="833" t="s">
        <v>3471</v>
      </c>
      <c r="C96" s="833" t="s">
        <v>3448</v>
      </c>
      <c r="D96" s="833" t="s">
        <v>3468</v>
      </c>
      <c r="E96" s="833" t="s">
        <v>3554</v>
      </c>
      <c r="F96" s="833" t="s">
        <v>3555</v>
      </c>
      <c r="G96" s="850">
        <v>3</v>
      </c>
      <c r="H96" s="850">
        <v>586.66999999999996</v>
      </c>
      <c r="I96" s="833">
        <v>1.3538642604943114</v>
      </c>
      <c r="J96" s="833">
        <v>195.55666666666664</v>
      </c>
      <c r="K96" s="850">
        <v>1</v>
      </c>
      <c r="L96" s="850">
        <v>433.33</v>
      </c>
      <c r="M96" s="833">
        <v>1</v>
      </c>
      <c r="N96" s="833">
        <v>433.33</v>
      </c>
      <c r="O96" s="850">
        <v>6</v>
      </c>
      <c r="P96" s="850">
        <v>2599.9899999999998</v>
      </c>
      <c r="Q96" s="838">
        <v>6.0000230771005931</v>
      </c>
      <c r="R96" s="851">
        <v>433.33166666666665</v>
      </c>
    </row>
    <row r="97" spans="1:18" ht="14.45" customHeight="1" x14ac:dyDescent="0.2">
      <c r="A97" s="832"/>
      <c r="B97" s="833" t="s">
        <v>3471</v>
      </c>
      <c r="C97" s="833" t="s">
        <v>3448</v>
      </c>
      <c r="D97" s="833" t="s">
        <v>3468</v>
      </c>
      <c r="E97" s="833" t="s">
        <v>3558</v>
      </c>
      <c r="F97" s="833" t="s">
        <v>3559</v>
      </c>
      <c r="G97" s="850">
        <v>1361</v>
      </c>
      <c r="H97" s="850">
        <v>1746616.67</v>
      </c>
      <c r="I97" s="833">
        <v>0.97423049939752338</v>
      </c>
      <c r="J97" s="833">
        <v>1283.3333357825129</v>
      </c>
      <c r="K97" s="850">
        <v>1397</v>
      </c>
      <c r="L97" s="850">
        <v>1792816.6600000001</v>
      </c>
      <c r="M97" s="833">
        <v>1</v>
      </c>
      <c r="N97" s="833">
        <v>1283.3333285612027</v>
      </c>
      <c r="O97" s="850">
        <v>1530</v>
      </c>
      <c r="P97" s="850">
        <v>1963499.9900000005</v>
      </c>
      <c r="Q97" s="838">
        <v>1.0952040070845841</v>
      </c>
      <c r="R97" s="851">
        <v>1283.333326797386</v>
      </c>
    </row>
    <row r="98" spans="1:18" ht="14.45" customHeight="1" x14ac:dyDescent="0.2">
      <c r="A98" s="832"/>
      <c r="B98" s="833" t="s">
        <v>3471</v>
      </c>
      <c r="C98" s="833" t="s">
        <v>3448</v>
      </c>
      <c r="D98" s="833" t="s">
        <v>3468</v>
      </c>
      <c r="E98" s="833" t="s">
        <v>3560</v>
      </c>
      <c r="F98" s="833" t="s">
        <v>3561</v>
      </c>
      <c r="G98" s="850"/>
      <c r="H98" s="850"/>
      <c r="I98" s="833"/>
      <c r="J98" s="833"/>
      <c r="K98" s="850">
        <v>1</v>
      </c>
      <c r="L98" s="850">
        <v>466.67</v>
      </c>
      <c r="M98" s="833">
        <v>1</v>
      </c>
      <c r="N98" s="833">
        <v>466.67</v>
      </c>
      <c r="O98" s="850"/>
      <c r="P98" s="850"/>
      <c r="Q98" s="838"/>
      <c r="R98" s="851"/>
    </row>
    <row r="99" spans="1:18" ht="14.45" customHeight="1" x14ac:dyDescent="0.2">
      <c r="A99" s="832"/>
      <c r="B99" s="833" t="s">
        <v>3471</v>
      </c>
      <c r="C99" s="833" t="s">
        <v>3448</v>
      </c>
      <c r="D99" s="833" t="s">
        <v>3468</v>
      </c>
      <c r="E99" s="833" t="s">
        <v>3562</v>
      </c>
      <c r="F99" s="833" t="s">
        <v>3563</v>
      </c>
      <c r="G99" s="850"/>
      <c r="H99" s="850"/>
      <c r="I99" s="833"/>
      <c r="J99" s="833"/>
      <c r="K99" s="850"/>
      <c r="L99" s="850"/>
      <c r="M99" s="833"/>
      <c r="N99" s="833"/>
      <c r="O99" s="850">
        <v>1</v>
      </c>
      <c r="P99" s="850">
        <v>133.33000000000001</v>
      </c>
      <c r="Q99" s="838"/>
      <c r="R99" s="851">
        <v>133.33000000000001</v>
      </c>
    </row>
    <row r="100" spans="1:18" ht="14.45" customHeight="1" x14ac:dyDescent="0.2">
      <c r="A100" s="832"/>
      <c r="B100" s="833" t="s">
        <v>3471</v>
      </c>
      <c r="C100" s="833" t="s">
        <v>3448</v>
      </c>
      <c r="D100" s="833" t="s">
        <v>3468</v>
      </c>
      <c r="E100" s="833" t="s">
        <v>3581</v>
      </c>
      <c r="F100" s="833" t="s">
        <v>3582</v>
      </c>
      <c r="G100" s="850">
        <v>44</v>
      </c>
      <c r="H100" s="850">
        <v>20533.339999999997</v>
      </c>
      <c r="I100" s="833">
        <v>1.1282054945054942</v>
      </c>
      <c r="J100" s="833">
        <v>466.66681818181809</v>
      </c>
      <c r="K100" s="850">
        <v>39</v>
      </c>
      <c r="L100" s="850">
        <v>18200</v>
      </c>
      <c r="M100" s="833">
        <v>1</v>
      </c>
      <c r="N100" s="833">
        <v>466.66666666666669</v>
      </c>
      <c r="O100" s="850">
        <v>37</v>
      </c>
      <c r="P100" s="850">
        <v>17266.699999999997</v>
      </c>
      <c r="Q100" s="838">
        <v>0.9487197802197801</v>
      </c>
      <c r="R100" s="851">
        <v>466.66756756756752</v>
      </c>
    </row>
    <row r="101" spans="1:18" ht="14.45" customHeight="1" x14ac:dyDescent="0.2">
      <c r="A101" s="832"/>
      <c r="B101" s="833" t="s">
        <v>3471</v>
      </c>
      <c r="C101" s="833" t="s">
        <v>3448</v>
      </c>
      <c r="D101" s="833" t="s">
        <v>3468</v>
      </c>
      <c r="E101" s="833" t="s">
        <v>3564</v>
      </c>
      <c r="F101" s="833" t="s">
        <v>3565</v>
      </c>
      <c r="G101" s="850"/>
      <c r="H101" s="850"/>
      <c r="I101" s="833"/>
      <c r="J101" s="833"/>
      <c r="K101" s="850">
        <v>2</v>
      </c>
      <c r="L101" s="850">
        <v>1666.67</v>
      </c>
      <c r="M101" s="833">
        <v>1</v>
      </c>
      <c r="N101" s="833">
        <v>833.33500000000004</v>
      </c>
      <c r="O101" s="850"/>
      <c r="P101" s="850"/>
      <c r="Q101" s="838"/>
      <c r="R101" s="851"/>
    </row>
    <row r="102" spans="1:18" ht="14.45" customHeight="1" x14ac:dyDescent="0.2">
      <c r="A102" s="832"/>
      <c r="B102" s="833" t="s">
        <v>3471</v>
      </c>
      <c r="C102" s="833" t="s">
        <v>3448</v>
      </c>
      <c r="D102" s="833" t="s">
        <v>3468</v>
      </c>
      <c r="E102" s="833" t="s">
        <v>3568</v>
      </c>
      <c r="F102" s="833" t="s">
        <v>3527</v>
      </c>
      <c r="G102" s="850"/>
      <c r="H102" s="850"/>
      <c r="I102" s="833"/>
      <c r="J102" s="833"/>
      <c r="K102" s="850"/>
      <c r="L102" s="850"/>
      <c r="M102" s="833"/>
      <c r="N102" s="833"/>
      <c r="O102" s="850">
        <v>1</v>
      </c>
      <c r="P102" s="850">
        <v>5.5600000000000005</v>
      </c>
      <c r="Q102" s="838"/>
      <c r="R102" s="851">
        <v>5.5600000000000005</v>
      </c>
    </row>
    <row r="103" spans="1:18" ht="14.45" customHeight="1" x14ac:dyDescent="0.2">
      <c r="A103" s="832"/>
      <c r="B103" s="833" t="s">
        <v>3471</v>
      </c>
      <c r="C103" s="833" t="s">
        <v>3448</v>
      </c>
      <c r="D103" s="833" t="s">
        <v>3468</v>
      </c>
      <c r="E103" s="833" t="s">
        <v>3577</v>
      </c>
      <c r="F103" s="833" t="s">
        <v>3578</v>
      </c>
      <c r="G103" s="850"/>
      <c r="H103" s="850"/>
      <c r="I103" s="833"/>
      <c r="J103" s="833"/>
      <c r="K103" s="850">
        <v>19</v>
      </c>
      <c r="L103" s="850">
        <v>2216.67</v>
      </c>
      <c r="M103" s="833">
        <v>1</v>
      </c>
      <c r="N103" s="833">
        <v>116.66684210526316</v>
      </c>
      <c r="O103" s="850">
        <v>17</v>
      </c>
      <c r="P103" s="850">
        <v>1983.3400000000001</v>
      </c>
      <c r="Q103" s="838">
        <v>0.89473850415262535</v>
      </c>
      <c r="R103" s="851">
        <v>116.66705882352942</v>
      </c>
    </row>
    <row r="104" spans="1:18" ht="14.45" customHeight="1" x14ac:dyDescent="0.2">
      <c r="A104" s="832"/>
      <c r="B104" s="833" t="s">
        <v>3471</v>
      </c>
      <c r="C104" s="833" t="s">
        <v>597</v>
      </c>
      <c r="D104" s="833" t="s">
        <v>3468</v>
      </c>
      <c r="E104" s="833" t="s">
        <v>3501</v>
      </c>
      <c r="F104" s="833" t="s">
        <v>3502</v>
      </c>
      <c r="G104" s="850">
        <v>137</v>
      </c>
      <c r="H104" s="850">
        <v>10655.689999999999</v>
      </c>
      <c r="I104" s="833">
        <v>0.55466059104095033</v>
      </c>
      <c r="J104" s="833">
        <v>77.778759124087586</v>
      </c>
      <c r="K104" s="850">
        <v>247</v>
      </c>
      <c r="L104" s="850">
        <v>19211.190000000006</v>
      </c>
      <c r="M104" s="833">
        <v>1</v>
      </c>
      <c r="N104" s="833">
        <v>77.778097165991923</v>
      </c>
      <c r="O104" s="850">
        <v>322</v>
      </c>
      <c r="P104" s="850">
        <v>25044.610000000015</v>
      </c>
      <c r="Q104" s="838">
        <v>1.3036469890725149</v>
      </c>
      <c r="R104" s="851">
        <v>77.778291925465879</v>
      </c>
    </row>
    <row r="105" spans="1:18" ht="14.45" customHeight="1" x14ac:dyDescent="0.2">
      <c r="A105" s="832"/>
      <c r="B105" s="833" t="s">
        <v>3471</v>
      </c>
      <c r="C105" s="833" t="s">
        <v>597</v>
      </c>
      <c r="D105" s="833" t="s">
        <v>3468</v>
      </c>
      <c r="E105" s="833" t="s">
        <v>3503</v>
      </c>
      <c r="F105" s="833" t="s">
        <v>3504</v>
      </c>
      <c r="G105" s="850">
        <v>4</v>
      </c>
      <c r="H105" s="850">
        <v>1000</v>
      </c>
      <c r="I105" s="833">
        <v>2</v>
      </c>
      <c r="J105" s="833">
        <v>250</v>
      </c>
      <c r="K105" s="850">
        <v>2</v>
      </c>
      <c r="L105" s="850">
        <v>500</v>
      </c>
      <c r="M105" s="833">
        <v>1</v>
      </c>
      <c r="N105" s="833">
        <v>250</v>
      </c>
      <c r="O105" s="850">
        <v>26</v>
      </c>
      <c r="P105" s="850">
        <v>6500</v>
      </c>
      <c r="Q105" s="838">
        <v>13</v>
      </c>
      <c r="R105" s="851">
        <v>250</v>
      </c>
    </row>
    <row r="106" spans="1:18" ht="14.45" customHeight="1" x14ac:dyDescent="0.2">
      <c r="A106" s="832"/>
      <c r="B106" s="833" t="s">
        <v>3471</v>
      </c>
      <c r="C106" s="833" t="s">
        <v>597</v>
      </c>
      <c r="D106" s="833" t="s">
        <v>3468</v>
      </c>
      <c r="E106" s="833" t="s">
        <v>3583</v>
      </c>
      <c r="F106" s="833" t="s">
        <v>3584</v>
      </c>
      <c r="G106" s="850">
        <v>1</v>
      </c>
      <c r="H106" s="850">
        <v>300</v>
      </c>
      <c r="I106" s="833"/>
      <c r="J106" s="833">
        <v>300</v>
      </c>
      <c r="K106" s="850"/>
      <c r="L106" s="850"/>
      <c r="M106" s="833"/>
      <c r="N106" s="833"/>
      <c r="O106" s="850"/>
      <c r="P106" s="850"/>
      <c r="Q106" s="838"/>
      <c r="R106" s="851"/>
    </row>
    <row r="107" spans="1:18" ht="14.45" customHeight="1" x14ac:dyDescent="0.2">
      <c r="A107" s="832"/>
      <c r="B107" s="833" t="s">
        <v>3471</v>
      </c>
      <c r="C107" s="833" t="s">
        <v>597</v>
      </c>
      <c r="D107" s="833" t="s">
        <v>3468</v>
      </c>
      <c r="E107" s="833" t="s">
        <v>3505</v>
      </c>
      <c r="F107" s="833" t="s">
        <v>3506</v>
      </c>
      <c r="G107" s="850">
        <v>308</v>
      </c>
      <c r="H107" s="850">
        <v>35933.429999999978</v>
      </c>
      <c r="I107" s="833">
        <v>0.59922246924796341</v>
      </c>
      <c r="J107" s="833">
        <v>116.66698051948045</v>
      </c>
      <c r="K107" s="850">
        <v>514</v>
      </c>
      <c r="L107" s="850">
        <v>59966.759999999966</v>
      </c>
      <c r="M107" s="833">
        <v>1</v>
      </c>
      <c r="N107" s="833">
        <v>116.66684824902717</v>
      </c>
      <c r="O107" s="850">
        <v>735</v>
      </c>
      <c r="P107" s="850">
        <v>85750.049999999988</v>
      </c>
      <c r="Q107" s="838">
        <v>1.4299596976725113</v>
      </c>
      <c r="R107" s="851">
        <v>116.66673469387753</v>
      </c>
    </row>
    <row r="108" spans="1:18" ht="14.45" customHeight="1" x14ac:dyDescent="0.2">
      <c r="A108" s="832"/>
      <c r="B108" s="833" t="s">
        <v>3471</v>
      </c>
      <c r="C108" s="833" t="s">
        <v>597</v>
      </c>
      <c r="D108" s="833" t="s">
        <v>3468</v>
      </c>
      <c r="E108" s="833" t="s">
        <v>3507</v>
      </c>
      <c r="F108" s="833" t="s">
        <v>3508</v>
      </c>
      <c r="G108" s="850"/>
      <c r="H108" s="850"/>
      <c r="I108" s="833"/>
      <c r="J108" s="833"/>
      <c r="K108" s="850">
        <v>1</v>
      </c>
      <c r="L108" s="850">
        <v>388.89</v>
      </c>
      <c r="M108" s="833">
        <v>1</v>
      </c>
      <c r="N108" s="833">
        <v>388.89</v>
      </c>
      <c r="O108" s="850"/>
      <c r="P108" s="850"/>
      <c r="Q108" s="838"/>
      <c r="R108" s="851"/>
    </row>
    <row r="109" spans="1:18" ht="14.45" customHeight="1" x14ac:dyDescent="0.2">
      <c r="A109" s="832"/>
      <c r="B109" s="833" t="s">
        <v>3471</v>
      </c>
      <c r="C109" s="833" t="s">
        <v>597</v>
      </c>
      <c r="D109" s="833" t="s">
        <v>3468</v>
      </c>
      <c r="E109" s="833" t="s">
        <v>3585</v>
      </c>
      <c r="F109" s="833" t="s">
        <v>3586</v>
      </c>
      <c r="G109" s="850"/>
      <c r="H109" s="850"/>
      <c r="I109" s="833"/>
      <c r="J109" s="833"/>
      <c r="K109" s="850">
        <v>1</v>
      </c>
      <c r="L109" s="850">
        <v>93.33</v>
      </c>
      <c r="M109" s="833">
        <v>1</v>
      </c>
      <c r="N109" s="833">
        <v>93.33</v>
      </c>
      <c r="O109" s="850"/>
      <c r="P109" s="850"/>
      <c r="Q109" s="838"/>
      <c r="R109" s="851"/>
    </row>
    <row r="110" spans="1:18" ht="14.45" customHeight="1" x14ac:dyDescent="0.2">
      <c r="A110" s="832"/>
      <c r="B110" s="833" t="s">
        <v>3471</v>
      </c>
      <c r="C110" s="833" t="s">
        <v>597</v>
      </c>
      <c r="D110" s="833" t="s">
        <v>3468</v>
      </c>
      <c r="E110" s="833" t="s">
        <v>3515</v>
      </c>
      <c r="F110" s="833" t="s">
        <v>3516</v>
      </c>
      <c r="G110" s="850">
        <v>176</v>
      </c>
      <c r="H110" s="850">
        <v>37155.470000000016</v>
      </c>
      <c r="I110" s="833">
        <v>0.49858323906599505</v>
      </c>
      <c r="J110" s="833">
        <v>211.11062500000008</v>
      </c>
      <c r="K110" s="850">
        <v>353</v>
      </c>
      <c r="L110" s="850">
        <v>74522.100000000049</v>
      </c>
      <c r="M110" s="833">
        <v>1</v>
      </c>
      <c r="N110" s="833">
        <v>211.1107648725214</v>
      </c>
      <c r="O110" s="850">
        <v>351</v>
      </c>
      <c r="P110" s="850">
        <v>77999.900000000038</v>
      </c>
      <c r="Q110" s="838">
        <v>1.0466680353881599</v>
      </c>
      <c r="R110" s="851">
        <v>222.22193732193742</v>
      </c>
    </row>
    <row r="111" spans="1:18" ht="14.45" customHeight="1" x14ac:dyDescent="0.2">
      <c r="A111" s="832"/>
      <c r="B111" s="833" t="s">
        <v>3471</v>
      </c>
      <c r="C111" s="833" t="s">
        <v>597</v>
      </c>
      <c r="D111" s="833" t="s">
        <v>3468</v>
      </c>
      <c r="E111" s="833" t="s">
        <v>3517</v>
      </c>
      <c r="F111" s="833" t="s">
        <v>3518</v>
      </c>
      <c r="G111" s="850">
        <v>98</v>
      </c>
      <c r="H111" s="850">
        <v>57166.600000000035</v>
      </c>
      <c r="I111" s="833">
        <v>0.51851796086330737</v>
      </c>
      <c r="J111" s="833">
        <v>583.33265306122485</v>
      </c>
      <c r="K111" s="850">
        <v>189</v>
      </c>
      <c r="L111" s="850">
        <v>110249.99</v>
      </c>
      <c r="M111" s="833">
        <v>1</v>
      </c>
      <c r="N111" s="833">
        <v>583.33328042328048</v>
      </c>
      <c r="O111" s="850">
        <v>319</v>
      </c>
      <c r="P111" s="850">
        <v>186083.2399999999</v>
      </c>
      <c r="Q111" s="838">
        <v>1.6878299943609962</v>
      </c>
      <c r="R111" s="851">
        <v>583.33304075235083</v>
      </c>
    </row>
    <row r="112" spans="1:18" ht="14.45" customHeight="1" x14ac:dyDescent="0.2">
      <c r="A112" s="832"/>
      <c r="B112" s="833" t="s">
        <v>3471</v>
      </c>
      <c r="C112" s="833" t="s">
        <v>597</v>
      </c>
      <c r="D112" s="833" t="s">
        <v>3468</v>
      </c>
      <c r="E112" s="833" t="s">
        <v>3519</v>
      </c>
      <c r="F112" s="833" t="s">
        <v>3520</v>
      </c>
      <c r="G112" s="850">
        <v>2</v>
      </c>
      <c r="H112" s="850">
        <v>933.34</v>
      </c>
      <c r="I112" s="833">
        <v>0.2857142857142857</v>
      </c>
      <c r="J112" s="833">
        <v>466.67</v>
      </c>
      <c r="K112" s="850">
        <v>7</v>
      </c>
      <c r="L112" s="850">
        <v>3266.69</v>
      </c>
      <c r="M112" s="833">
        <v>1</v>
      </c>
      <c r="N112" s="833">
        <v>466.67</v>
      </c>
      <c r="O112" s="850">
        <v>10</v>
      </c>
      <c r="P112" s="850">
        <v>4666.68</v>
      </c>
      <c r="Q112" s="838">
        <v>1.4285653061661805</v>
      </c>
      <c r="R112" s="851">
        <v>466.66800000000001</v>
      </c>
    </row>
    <row r="113" spans="1:18" ht="14.45" customHeight="1" x14ac:dyDescent="0.2">
      <c r="A113" s="832"/>
      <c r="B113" s="833" t="s">
        <v>3471</v>
      </c>
      <c r="C113" s="833" t="s">
        <v>597</v>
      </c>
      <c r="D113" s="833" t="s">
        <v>3468</v>
      </c>
      <c r="E113" s="833" t="s">
        <v>3521</v>
      </c>
      <c r="F113" s="833" t="s">
        <v>3520</v>
      </c>
      <c r="G113" s="850"/>
      <c r="H113" s="850"/>
      <c r="I113" s="833"/>
      <c r="J113" s="833"/>
      <c r="K113" s="850"/>
      <c r="L113" s="850"/>
      <c r="M113" s="833"/>
      <c r="N113" s="833"/>
      <c r="O113" s="850">
        <v>1</v>
      </c>
      <c r="P113" s="850">
        <v>1000</v>
      </c>
      <c r="Q113" s="838"/>
      <c r="R113" s="851">
        <v>1000</v>
      </c>
    </row>
    <row r="114" spans="1:18" ht="14.45" customHeight="1" x14ac:dyDescent="0.2">
      <c r="A114" s="832"/>
      <c r="B114" s="833" t="s">
        <v>3471</v>
      </c>
      <c r="C114" s="833" t="s">
        <v>597</v>
      </c>
      <c r="D114" s="833" t="s">
        <v>3468</v>
      </c>
      <c r="E114" s="833" t="s">
        <v>3522</v>
      </c>
      <c r="F114" s="833" t="s">
        <v>3523</v>
      </c>
      <c r="G114" s="850"/>
      <c r="H114" s="850"/>
      <c r="I114" s="833"/>
      <c r="J114" s="833"/>
      <c r="K114" s="850">
        <v>1</v>
      </c>
      <c r="L114" s="850">
        <v>666.67</v>
      </c>
      <c r="M114" s="833">
        <v>1</v>
      </c>
      <c r="N114" s="833">
        <v>666.67</v>
      </c>
      <c r="O114" s="850"/>
      <c r="P114" s="850"/>
      <c r="Q114" s="838"/>
      <c r="R114" s="851"/>
    </row>
    <row r="115" spans="1:18" ht="14.45" customHeight="1" x14ac:dyDescent="0.2">
      <c r="A115" s="832"/>
      <c r="B115" s="833" t="s">
        <v>3471</v>
      </c>
      <c r="C115" s="833" t="s">
        <v>597</v>
      </c>
      <c r="D115" s="833" t="s">
        <v>3468</v>
      </c>
      <c r="E115" s="833" t="s">
        <v>3524</v>
      </c>
      <c r="F115" s="833" t="s">
        <v>3525</v>
      </c>
      <c r="G115" s="850">
        <v>425</v>
      </c>
      <c r="H115" s="850">
        <v>21250</v>
      </c>
      <c r="I115" s="833">
        <v>0.68659127625201943</v>
      </c>
      <c r="J115" s="833">
        <v>50</v>
      </c>
      <c r="K115" s="850">
        <v>619</v>
      </c>
      <c r="L115" s="850">
        <v>30950</v>
      </c>
      <c r="M115" s="833">
        <v>1</v>
      </c>
      <c r="N115" s="833">
        <v>50</v>
      </c>
      <c r="O115" s="850">
        <v>924</v>
      </c>
      <c r="P115" s="850">
        <v>56466.600000000006</v>
      </c>
      <c r="Q115" s="838">
        <v>1.8244458804523427</v>
      </c>
      <c r="R115" s="851">
        <v>61.111038961038965</v>
      </c>
    </row>
    <row r="116" spans="1:18" ht="14.45" customHeight="1" x14ac:dyDescent="0.2">
      <c r="A116" s="832"/>
      <c r="B116" s="833" t="s">
        <v>3471</v>
      </c>
      <c r="C116" s="833" t="s">
        <v>597</v>
      </c>
      <c r="D116" s="833" t="s">
        <v>3468</v>
      </c>
      <c r="E116" s="833" t="s">
        <v>3528</v>
      </c>
      <c r="F116" s="833" t="s">
        <v>3529</v>
      </c>
      <c r="G116" s="850">
        <v>1</v>
      </c>
      <c r="H116" s="850">
        <v>101.11</v>
      </c>
      <c r="I116" s="833">
        <v>9.9999999999999992E-2</v>
      </c>
      <c r="J116" s="833">
        <v>101.11</v>
      </c>
      <c r="K116" s="850">
        <v>10</v>
      </c>
      <c r="L116" s="850">
        <v>1011.1</v>
      </c>
      <c r="M116" s="833">
        <v>1</v>
      </c>
      <c r="N116" s="833">
        <v>101.11</v>
      </c>
      <c r="O116" s="850">
        <v>3</v>
      </c>
      <c r="P116" s="850">
        <v>383.34000000000003</v>
      </c>
      <c r="Q116" s="838">
        <v>0.37913163880921769</v>
      </c>
      <c r="R116" s="851">
        <v>127.78000000000002</v>
      </c>
    </row>
    <row r="117" spans="1:18" ht="14.45" customHeight="1" x14ac:dyDescent="0.2">
      <c r="A117" s="832"/>
      <c r="B117" s="833" t="s">
        <v>3471</v>
      </c>
      <c r="C117" s="833" t="s">
        <v>597</v>
      </c>
      <c r="D117" s="833" t="s">
        <v>3468</v>
      </c>
      <c r="E117" s="833" t="s">
        <v>3532</v>
      </c>
      <c r="F117" s="833" t="s">
        <v>3533</v>
      </c>
      <c r="G117" s="850">
        <v>67</v>
      </c>
      <c r="H117" s="850">
        <v>20472.340000000004</v>
      </c>
      <c r="I117" s="833">
        <v>0.84810224118646149</v>
      </c>
      <c r="J117" s="833">
        <v>305.55731343283588</v>
      </c>
      <c r="K117" s="850">
        <v>79</v>
      </c>
      <c r="L117" s="850">
        <v>24139.000000000011</v>
      </c>
      <c r="M117" s="833">
        <v>1</v>
      </c>
      <c r="N117" s="833">
        <v>305.55696202531658</v>
      </c>
      <c r="O117" s="850">
        <v>146</v>
      </c>
      <c r="P117" s="850">
        <v>44611.279999999992</v>
      </c>
      <c r="Q117" s="838">
        <v>1.8480997555822516</v>
      </c>
      <c r="R117" s="851">
        <v>305.55671232876705</v>
      </c>
    </row>
    <row r="118" spans="1:18" ht="14.45" customHeight="1" x14ac:dyDescent="0.2">
      <c r="A118" s="832"/>
      <c r="B118" s="833" t="s">
        <v>3471</v>
      </c>
      <c r="C118" s="833" t="s">
        <v>597</v>
      </c>
      <c r="D118" s="833" t="s">
        <v>3468</v>
      </c>
      <c r="E118" s="833" t="s">
        <v>3536</v>
      </c>
      <c r="F118" s="833" t="s">
        <v>3537</v>
      </c>
      <c r="G118" s="850">
        <v>3</v>
      </c>
      <c r="H118" s="850">
        <v>1366.68</v>
      </c>
      <c r="I118" s="833"/>
      <c r="J118" s="833">
        <v>455.56</v>
      </c>
      <c r="K118" s="850"/>
      <c r="L118" s="850"/>
      <c r="M118" s="833"/>
      <c r="N118" s="833"/>
      <c r="O118" s="850">
        <v>1</v>
      </c>
      <c r="P118" s="850">
        <v>455.56</v>
      </c>
      <c r="Q118" s="838"/>
      <c r="R118" s="851">
        <v>455.56</v>
      </c>
    </row>
    <row r="119" spans="1:18" ht="14.45" customHeight="1" x14ac:dyDescent="0.2">
      <c r="A119" s="832"/>
      <c r="B119" s="833" t="s">
        <v>3471</v>
      </c>
      <c r="C119" s="833" t="s">
        <v>597</v>
      </c>
      <c r="D119" s="833" t="s">
        <v>3468</v>
      </c>
      <c r="E119" s="833" t="s">
        <v>3538</v>
      </c>
      <c r="F119" s="833" t="s">
        <v>3539</v>
      </c>
      <c r="G119" s="850"/>
      <c r="H119" s="850"/>
      <c r="I119" s="833"/>
      <c r="J119" s="833"/>
      <c r="K119" s="850">
        <v>5</v>
      </c>
      <c r="L119" s="850">
        <v>0</v>
      </c>
      <c r="M119" s="833"/>
      <c r="N119" s="833">
        <v>0</v>
      </c>
      <c r="O119" s="850"/>
      <c r="P119" s="850"/>
      <c r="Q119" s="838"/>
      <c r="R119" s="851"/>
    </row>
    <row r="120" spans="1:18" ht="14.45" customHeight="1" x14ac:dyDescent="0.2">
      <c r="A120" s="832"/>
      <c r="B120" s="833" t="s">
        <v>3471</v>
      </c>
      <c r="C120" s="833" t="s">
        <v>597</v>
      </c>
      <c r="D120" s="833" t="s">
        <v>3468</v>
      </c>
      <c r="E120" s="833" t="s">
        <v>3540</v>
      </c>
      <c r="F120" s="833" t="s">
        <v>3541</v>
      </c>
      <c r="G120" s="850"/>
      <c r="H120" s="850"/>
      <c r="I120" s="833"/>
      <c r="J120" s="833"/>
      <c r="K120" s="850"/>
      <c r="L120" s="850"/>
      <c r="M120" s="833"/>
      <c r="N120" s="833"/>
      <c r="O120" s="850">
        <v>1</v>
      </c>
      <c r="P120" s="850">
        <v>58.89</v>
      </c>
      <c r="Q120" s="838"/>
      <c r="R120" s="851">
        <v>58.89</v>
      </c>
    </row>
    <row r="121" spans="1:18" ht="14.45" customHeight="1" x14ac:dyDescent="0.2">
      <c r="A121" s="832"/>
      <c r="B121" s="833" t="s">
        <v>3471</v>
      </c>
      <c r="C121" s="833" t="s">
        <v>597</v>
      </c>
      <c r="D121" s="833" t="s">
        <v>3468</v>
      </c>
      <c r="E121" s="833" t="s">
        <v>3542</v>
      </c>
      <c r="F121" s="833" t="s">
        <v>3543</v>
      </c>
      <c r="G121" s="850">
        <v>68</v>
      </c>
      <c r="H121" s="850">
        <v>5288.9699999999984</v>
      </c>
      <c r="I121" s="833">
        <v>0.93150764548615061</v>
      </c>
      <c r="J121" s="833">
        <v>77.778970588235268</v>
      </c>
      <c r="K121" s="850">
        <v>73</v>
      </c>
      <c r="L121" s="850">
        <v>5677.8600000000033</v>
      </c>
      <c r="M121" s="833">
        <v>1</v>
      </c>
      <c r="N121" s="833">
        <v>77.778904109589092</v>
      </c>
      <c r="O121" s="850">
        <v>153</v>
      </c>
      <c r="P121" s="850">
        <v>11900.1</v>
      </c>
      <c r="Q121" s="838">
        <v>2.0958776722215751</v>
      </c>
      <c r="R121" s="851">
        <v>77.778431372549022</v>
      </c>
    </row>
    <row r="122" spans="1:18" ht="14.45" customHeight="1" x14ac:dyDescent="0.2">
      <c r="A122" s="832"/>
      <c r="B122" s="833" t="s">
        <v>3471</v>
      </c>
      <c r="C122" s="833" t="s">
        <v>597</v>
      </c>
      <c r="D122" s="833" t="s">
        <v>3468</v>
      </c>
      <c r="E122" s="833" t="s">
        <v>3546</v>
      </c>
      <c r="F122" s="833" t="s">
        <v>3547</v>
      </c>
      <c r="G122" s="850">
        <v>341</v>
      </c>
      <c r="H122" s="850">
        <v>32205.389999999985</v>
      </c>
      <c r="I122" s="833">
        <v>0.60784062443850195</v>
      </c>
      <c r="J122" s="833">
        <v>94.443958944281476</v>
      </c>
      <c r="K122" s="850">
        <v>561</v>
      </c>
      <c r="L122" s="850">
        <v>52983.279999999984</v>
      </c>
      <c r="M122" s="833">
        <v>1</v>
      </c>
      <c r="N122" s="833">
        <v>94.444349376114047</v>
      </c>
      <c r="O122" s="850">
        <v>733</v>
      </c>
      <c r="P122" s="850">
        <v>69227.680000000022</v>
      </c>
      <c r="Q122" s="838">
        <v>1.3065948352008416</v>
      </c>
      <c r="R122" s="851">
        <v>94.444311050477523</v>
      </c>
    </row>
    <row r="123" spans="1:18" ht="14.45" customHeight="1" x14ac:dyDescent="0.2">
      <c r="A123" s="832"/>
      <c r="B123" s="833" t="s">
        <v>3471</v>
      </c>
      <c r="C123" s="833" t="s">
        <v>597</v>
      </c>
      <c r="D123" s="833" t="s">
        <v>3468</v>
      </c>
      <c r="E123" s="833" t="s">
        <v>3548</v>
      </c>
      <c r="F123" s="833" t="s">
        <v>3549</v>
      </c>
      <c r="G123" s="850"/>
      <c r="H123" s="850"/>
      <c r="I123" s="833"/>
      <c r="J123" s="833"/>
      <c r="K123" s="850">
        <v>1</v>
      </c>
      <c r="L123" s="850">
        <v>43.33</v>
      </c>
      <c r="M123" s="833">
        <v>1</v>
      </c>
      <c r="N123" s="833">
        <v>43.33</v>
      </c>
      <c r="O123" s="850"/>
      <c r="P123" s="850"/>
      <c r="Q123" s="838"/>
      <c r="R123" s="851"/>
    </row>
    <row r="124" spans="1:18" ht="14.45" customHeight="1" x14ac:dyDescent="0.2">
      <c r="A124" s="832"/>
      <c r="B124" s="833" t="s">
        <v>3471</v>
      </c>
      <c r="C124" s="833" t="s">
        <v>597</v>
      </c>
      <c r="D124" s="833" t="s">
        <v>3468</v>
      </c>
      <c r="E124" s="833" t="s">
        <v>3550</v>
      </c>
      <c r="F124" s="833" t="s">
        <v>3551</v>
      </c>
      <c r="G124" s="850">
        <v>42</v>
      </c>
      <c r="H124" s="850">
        <v>4060.0300000000007</v>
      </c>
      <c r="I124" s="833">
        <v>0.51219804508318745</v>
      </c>
      <c r="J124" s="833">
        <v>96.667380952380967</v>
      </c>
      <c r="K124" s="850">
        <v>82</v>
      </c>
      <c r="L124" s="850">
        <v>7926.68</v>
      </c>
      <c r="M124" s="833">
        <v>1</v>
      </c>
      <c r="N124" s="833">
        <v>96.666829268292688</v>
      </c>
      <c r="O124" s="850">
        <v>93</v>
      </c>
      <c r="P124" s="850">
        <v>8990.090000000002</v>
      </c>
      <c r="Q124" s="838">
        <v>1.1341557877951427</v>
      </c>
      <c r="R124" s="851">
        <v>96.667634408602169</v>
      </c>
    </row>
    <row r="125" spans="1:18" ht="14.45" customHeight="1" x14ac:dyDescent="0.2">
      <c r="A125" s="832"/>
      <c r="B125" s="833" t="s">
        <v>3471</v>
      </c>
      <c r="C125" s="833" t="s">
        <v>597</v>
      </c>
      <c r="D125" s="833" t="s">
        <v>3468</v>
      </c>
      <c r="E125" s="833" t="s">
        <v>3552</v>
      </c>
      <c r="F125" s="833" t="s">
        <v>3553</v>
      </c>
      <c r="G125" s="850"/>
      <c r="H125" s="850"/>
      <c r="I125" s="833"/>
      <c r="J125" s="833"/>
      <c r="K125" s="850"/>
      <c r="L125" s="850"/>
      <c r="M125" s="833"/>
      <c r="N125" s="833"/>
      <c r="O125" s="850">
        <v>1</v>
      </c>
      <c r="P125" s="850">
        <v>333.33</v>
      </c>
      <c r="Q125" s="838"/>
      <c r="R125" s="851">
        <v>333.33</v>
      </c>
    </row>
    <row r="126" spans="1:18" ht="14.45" customHeight="1" x14ac:dyDescent="0.2">
      <c r="A126" s="832"/>
      <c r="B126" s="833" t="s">
        <v>3471</v>
      </c>
      <c r="C126" s="833" t="s">
        <v>597</v>
      </c>
      <c r="D126" s="833" t="s">
        <v>3468</v>
      </c>
      <c r="E126" s="833" t="s">
        <v>3554</v>
      </c>
      <c r="F126" s="833" t="s">
        <v>3555</v>
      </c>
      <c r="G126" s="850"/>
      <c r="H126" s="850"/>
      <c r="I126" s="833"/>
      <c r="J126" s="833"/>
      <c r="K126" s="850"/>
      <c r="L126" s="850"/>
      <c r="M126" s="833"/>
      <c r="N126" s="833"/>
      <c r="O126" s="850">
        <v>1</v>
      </c>
      <c r="P126" s="850">
        <v>433.33</v>
      </c>
      <c r="Q126" s="838"/>
      <c r="R126" s="851">
        <v>433.33</v>
      </c>
    </row>
    <row r="127" spans="1:18" ht="14.45" customHeight="1" x14ac:dyDescent="0.2">
      <c r="A127" s="832"/>
      <c r="B127" s="833" t="s">
        <v>3471</v>
      </c>
      <c r="C127" s="833" t="s">
        <v>597</v>
      </c>
      <c r="D127" s="833" t="s">
        <v>3468</v>
      </c>
      <c r="E127" s="833" t="s">
        <v>3558</v>
      </c>
      <c r="F127" s="833" t="s">
        <v>3559</v>
      </c>
      <c r="G127" s="850">
        <v>4</v>
      </c>
      <c r="H127" s="850">
        <v>5133.32</v>
      </c>
      <c r="I127" s="833">
        <v>4</v>
      </c>
      <c r="J127" s="833">
        <v>1283.33</v>
      </c>
      <c r="K127" s="850">
        <v>1</v>
      </c>
      <c r="L127" s="850">
        <v>1283.33</v>
      </c>
      <c r="M127" s="833">
        <v>1</v>
      </c>
      <c r="N127" s="833">
        <v>1283.33</v>
      </c>
      <c r="O127" s="850">
        <v>11</v>
      </c>
      <c r="P127" s="850">
        <v>14116.64</v>
      </c>
      <c r="Q127" s="838">
        <v>11.000007792228033</v>
      </c>
      <c r="R127" s="851">
        <v>1283.330909090909</v>
      </c>
    </row>
    <row r="128" spans="1:18" ht="14.45" customHeight="1" x14ac:dyDescent="0.2">
      <c r="A128" s="832"/>
      <c r="B128" s="833" t="s">
        <v>3471</v>
      </c>
      <c r="C128" s="833" t="s">
        <v>597</v>
      </c>
      <c r="D128" s="833" t="s">
        <v>3468</v>
      </c>
      <c r="E128" s="833" t="s">
        <v>3560</v>
      </c>
      <c r="F128" s="833" t="s">
        <v>3561</v>
      </c>
      <c r="G128" s="850"/>
      <c r="H128" s="850"/>
      <c r="I128" s="833"/>
      <c r="J128" s="833"/>
      <c r="K128" s="850"/>
      <c r="L128" s="850"/>
      <c r="M128" s="833"/>
      <c r="N128" s="833"/>
      <c r="O128" s="850">
        <v>1</v>
      </c>
      <c r="P128" s="850">
        <v>466.67</v>
      </c>
      <c r="Q128" s="838"/>
      <c r="R128" s="851">
        <v>466.67</v>
      </c>
    </row>
    <row r="129" spans="1:18" ht="14.45" customHeight="1" x14ac:dyDescent="0.2">
      <c r="A129" s="832"/>
      <c r="B129" s="833" t="s">
        <v>3471</v>
      </c>
      <c r="C129" s="833" t="s">
        <v>597</v>
      </c>
      <c r="D129" s="833" t="s">
        <v>3468</v>
      </c>
      <c r="E129" s="833" t="s">
        <v>3562</v>
      </c>
      <c r="F129" s="833" t="s">
        <v>3563</v>
      </c>
      <c r="G129" s="850">
        <v>77</v>
      </c>
      <c r="H129" s="850">
        <v>8983.41</v>
      </c>
      <c r="I129" s="833">
        <v>0.75490459711967828</v>
      </c>
      <c r="J129" s="833">
        <v>116.66766233766234</v>
      </c>
      <c r="K129" s="850">
        <v>102</v>
      </c>
      <c r="L129" s="850">
        <v>11900.060000000001</v>
      </c>
      <c r="M129" s="833">
        <v>1</v>
      </c>
      <c r="N129" s="833">
        <v>116.6672549019608</v>
      </c>
      <c r="O129" s="850">
        <v>174</v>
      </c>
      <c r="P129" s="850">
        <v>23199.950000000019</v>
      </c>
      <c r="Q129" s="838">
        <v>1.9495658005085703</v>
      </c>
      <c r="R129" s="851">
        <v>133.33304597701161</v>
      </c>
    </row>
    <row r="130" spans="1:18" ht="14.45" customHeight="1" x14ac:dyDescent="0.2">
      <c r="A130" s="832"/>
      <c r="B130" s="833" t="s">
        <v>3471</v>
      </c>
      <c r="C130" s="833" t="s">
        <v>597</v>
      </c>
      <c r="D130" s="833" t="s">
        <v>3468</v>
      </c>
      <c r="E130" s="833" t="s">
        <v>3469</v>
      </c>
      <c r="F130" s="833" t="s">
        <v>3470</v>
      </c>
      <c r="G130" s="850">
        <v>1286</v>
      </c>
      <c r="H130" s="850">
        <v>442955.45000000013</v>
      </c>
      <c r="I130" s="833">
        <v>0.66874671839552779</v>
      </c>
      <c r="J130" s="833">
        <v>344.44436236391925</v>
      </c>
      <c r="K130" s="850">
        <v>1923</v>
      </c>
      <c r="L130" s="850">
        <v>662366.54</v>
      </c>
      <c r="M130" s="833">
        <v>1</v>
      </c>
      <c r="N130" s="833">
        <v>344.44437857514305</v>
      </c>
      <c r="O130" s="850">
        <v>2685</v>
      </c>
      <c r="P130" s="850">
        <v>924833.26</v>
      </c>
      <c r="Q130" s="838">
        <v>1.3962560065307645</v>
      </c>
      <c r="R130" s="851">
        <v>344.44441713221602</v>
      </c>
    </row>
    <row r="131" spans="1:18" ht="14.45" customHeight="1" x14ac:dyDescent="0.2">
      <c r="A131" s="832"/>
      <c r="B131" s="833" t="s">
        <v>3471</v>
      </c>
      <c r="C131" s="833" t="s">
        <v>597</v>
      </c>
      <c r="D131" s="833" t="s">
        <v>3468</v>
      </c>
      <c r="E131" s="833" t="s">
        <v>3569</v>
      </c>
      <c r="F131" s="833" t="s">
        <v>3570</v>
      </c>
      <c r="G131" s="850"/>
      <c r="H131" s="850"/>
      <c r="I131" s="833"/>
      <c r="J131" s="833"/>
      <c r="K131" s="850"/>
      <c r="L131" s="850"/>
      <c r="M131" s="833"/>
      <c r="N131" s="833"/>
      <c r="O131" s="850">
        <v>1</v>
      </c>
      <c r="P131" s="850">
        <v>645.55999999999995</v>
      </c>
      <c r="Q131" s="838"/>
      <c r="R131" s="851">
        <v>645.55999999999995</v>
      </c>
    </row>
    <row r="132" spans="1:18" ht="14.45" customHeight="1" x14ac:dyDescent="0.2">
      <c r="A132" s="832"/>
      <c r="B132" s="833" t="s">
        <v>3471</v>
      </c>
      <c r="C132" s="833" t="s">
        <v>597</v>
      </c>
      <c r="D132" s="833" t="s">
        <v>3468</v>
      </c>
      <c r="E132" s="833" t="s">
        <v>3577</v>
      </c>
      <c r="F132" s="833" t="s">
        <v>3578</v>
      </c>
      <c r="G132" s="850"/>
      <c r="H132" s="850"/>
      <c r="I132" s="833"/>
      <c r="J132" s="833"/>
      <c r="K132" s="850">
        <v>2</v>
      </c>
      <c r="L132" s="850">
        <v>233.34</v>
      </c>
      <c r="M132" s="833">
        <v>1</v>
      </c>
      <c r="N132" s="833">
        <v>116.67</v>
      </c>
      <c r="O132" s="850">
        <v>15</v>
      </c>
      <c r="P132" s="850">
        <v>1750.02</v>
      </c>
      <c r="Q132" s="838">
        <v>7.4998714322447926</v>
      </c>
      <c r="R132" s="851">
        <v>116.66799999999999</v>
      </c>
    </row>
    <row r="133" spans="1:18" ht="14.45" customHeight="1" x14ac:dyDescent="0.2">
      <c r="A133" s="832"/>
      <c r="B133" s="833" t="s">
        <v>3587</v>
      </c>
      <c r="C133" s="833" t="s">
        <v>594</v>
      </c>
      <c r="D133" s="833" t="s">
        <v>3468</v>
      </c>
      <c r="E133" s="833" t="s">
        <v>3501</v>
      </c>
      <c r="F133" s="833" t="s">
        <v>3502</v>
      </c>
      <c r="G133" s="850">
        <v>1021</v>
      </c>
      <c r="H133" s="850">
        <v>79411.209999999977</v>
      </c>
      <c r="I133" s="833">
        <v>0.60521675018723642</v>
      </c>
      <c r="J133" s="833">
        <v>77.777874632713008</v>
      </c>
      <c r="K133" s="850">
        <v>1687</v>
      </c>
      <c r="L133" s="850">
        <v>131211.18999999994</v>
      </c>
      <c r="M133" s="833">
        <v>1</v>
      </c>
      <c r="N133" s="833">
        <v>77.777824540604584</v>
      </c>
      <c r="O133" s="850">
        <v>1777</v>
      </c>
      <c r="P133" s="850">
        <v>138211.17999999996</v>
      </c>
      <c r="Q133" s="838">
        <v>1.0533490321976351</v>
      </c>
      <c r="R133" s="851">
        <v>77.7778165447383</v>
      </c>
    </row>
    <row r="134" spans="1:18" ht="14.45" customHeight="1" x14ac:dyDescent="0.2">
      <c r="A134" s="832"/>
      <c r="B134" s="833" t="s">
        <v>3587</v>
      </c>
      <c r="C134" s="833" t="s">
        <v>594</v>
      </c>
      <c r="D134" s="833" t="s">
        <v>3468</v>
      </c>
      <c r="E134" s="833" t="s">
        <v>3503</v>
      </c>
      <c r="F134" s="833" t="s">
        <v>3504</v>
      </c>
      <c r="G134" s="850"/>
      <c r="H134" s="850"/>
      <c r="I134" s="833"/>
      <c r="J134" s="833"/>
      <c r="K134" s="850">
        <v>1</v>
      </c>
      <c r="L134" s="850">
        <v>250</v>
      </c>
      <c r="M134" s="833">
        <v>1</v>
      </c>
      <c r="N134" s="833">
        <v>250</v>
      </c>
      <c r="O134" s="850"/>
      <c r="P134" s="850"/>
      <c r="Q134" s="838"/>
      <c r="R134" s="851"/>
    </row>
    <row r="135" spans="1:18" ht="14.45" customHeight="1" x14ac:dyDescent="0.2">
      <c r="A135" s="832"/>
      <c r="B135" s="833" t="s">
        <v>3587</v>
      </c>
      <c r="C135" s="833" t="s">
        <v>594</v>
      </c>
      <c r="D135" s="833" t="s">
        <v>3468</v>
      </c>
      <c r="E135" s="833" t="s">
        <v>3505</v>
      </c>
      <c r="F135" s="833" t="s">
        <v>3506</v>
      </c>
      <c r="G135" s="850">
        <v>4210</v>
      </c>
      <c r="H135" s="850">
        <v>491166.66999999987</v>
      </c>
      <c r="I135" s="833">
        <v>0.85743387923561454</v>
      </c>
      <c r="J135" s="833">
        <v>116.66666745843227</v>
      </c>
      <c r="K135" s="850">
        <v>4910</v>
      </c>
      <c r="L135" s="850">
        <v>572833.29000000015</v>
      </c>
      <c r="M135" s="833">
        <v>1</v>
      </c>
      <c r="N135" s="833">
        <v>116.66665784114056</v>
      </c>
      <c r="O135" s="850">
        <v>5546</v>
      </c>
      <c r="P135" s="850">
        <v>647033.32999999996</v>
      </c>
      <c r="Q135" s="838">
        <v>1.1295316478551722</v>
      </c>
      <c r="R135" s="851">
        <v>116.66666606563288</v>
      </c>
    </row>
    <row r="136" spans="1:18" ht="14.45" customHeight="1" x14ac:dyDescent="0.2">
      <c r="A136" s="832"/>
      <c r="B136" s="833" t="s">
        <v>3587</v>
      </c>
      <c r="C136" s="833" t="s">
        <v>594</v>
      </c>
      <c r="D136" s="833" t="s">
        <v>3468</v>
      </c>
      <c r="E136" s="833" t="s">
        <v>3588</v>
      </c>
      <c r="F136" s="833" t="s">
        <v>3589</v>
      </c>
      <c r="G136" s="850">
        <v>0</v>
      </c>
      <c r="H136" s="850">
        <v>0</v>
      </c>
      <c r="I136" s="833"/>
      <c r="J136" s="833"/>
      <c r="K136" s="850"/>
      <c r="L136" s="850"/>
      <c r="M136" s="833"/>
      <c r="N136" s="833"/>
      <c r="O136" s="850"/>
      <c r="P136" s="850"/>
      <c r="Q136" s="838"/>
      <c r="R136" s="851"/>
    </row>
    <row r="137" spans="1:18" ht="14.45" customHeight="1" x14ac:dyDescent="0.2">
      <c r="A137" s="832"/>
      <c r="B137" s="833" t="s">
        <v>3587</v>
      </c>
      <c r="C137" s="833" t="s">
        <v>594</v>
      </c>
      <c r="D137" s="833" t="s">
        <v>3468</v>
      </c>
      <c r="E137" s="833" t="s">
        <v>3515</v>
      </c>
      <c r="F137" s="833" t="s">
        <v>3516</v>
      </c>
      <c r="G137" s="850">
        <v>2233</v>
      </c>
      <c r="H137" s="850">
        <v>471411.07999999973</v>
      </c>
      <c r="I137" s="833">
        <v>0.91217321301650278</v>
      </c>
      <c r="J137" s="833">
        <v>211.11109717868325</v>
      </c>
      <c r="K137" s="850">
        <v>2448</v>
      </c>
      <c r="L137" s="850">
        <v>516799.95999999956</v>
      </c>
      <c r="M137" s="833">
        <v>1</v>
      </c>
      <c r="N137" s="833">
        <v>211.11109477124165</v>
      </c>
      <c r="O137" s="850">
        <v>2443</v>
      </c>
      <c r="P137" s="850">
        <v>542888.77999999991</v>
      </c>
      <c r="Q137" s="838">
        <v>1.0504814667555322</v>
      </c>
      <c r="R137" s="851">
        <v>222.22217765042976</v>
      </c>
    </row>
    <row r="138" spans="1:18" ht="14.45" customHeight="1" x14ac:dyDescent="0.2">
      <c r="A138" s="832"/>
      <c r="B138" s="833" t="s">
        <v>3587</v>
      </c>
      <c r="C138" s="833" t="s">
        <v>594</v>
      </c>
      <c r="D138" s="833" t="s">
        <v>3468</v>
      </c>
      <c r="E138" s="833" t="s">
        <v>3517</v>
      </c>
      <c r="F138" s="833" t="s">
        <v>3518</v>
      </c>
      <c r="G138" s="850">
        <v>1349</v>
      </c>
      <c r="H138" s="850">
        <v>786916.66999999958</v>
      </c>
      <c r="I138" s="833">
        <v>0.88517061738099656</v>
      </c>
      <c r="J138" s="833">
        <v>583.33333580429917</v>
      </c>
      <c r="K138" s="850">
        <v>1524</v>
      </c>
      <c r="L138" s="850">
        <v>888999.98999999976</v>
      </c>
      <c r="M138" s="833">
        <v>1</v>
      </c>
      <c r="N138" s="833">
        <v>583.33332677165333</v>
      </c>
      <c r="O138" s="850">
        <v>2045</v>
      </c>
      <c r="P138" s="850">
        <v>1192916.6599999999</v>
      </c>
      <c r="Q138" s="838">
        <v>1.3418635246553829</v>
      </c>
      <c r="R138" s="851">
        <v>583.33333007334954</v>
      </c>
    </row>
    <row r="139" spans="1:18" ht="14.45" customHeight="1" x14ac:dyDescent="0.2">
      <c r="A139" s="832"/>
      <c r="B139" s="833" t="s">
        <v>3587</v>
      </c>
      <c r="C139" s="833" t="s">
        <v>594</v>
      </c>
      <c r="D139" s="833" t="s">
        <v>3468</v>
      </c>
      <c r="E139" s="833" t="s">
        <v>3519</v>
      </c>
      <c r="F139" s="833" t="s">
        <v>3520</v>
      </c>
      <c r="G139" s="850">
        <v>252</v>
      </c>
      <c r="H139" s="850">
        <v>117600.03999999998</v>
      </c>
      <c r="I139" s="833">
        <v>0.95454554678274017</v>
      </c>
      <c r="J139" s="833">
        <v>466.66682539682529</v>
      </c>
      <c r="K139" s="850">
        <v>264</v>
      </c>
      <c r="L139" s="850">
        <v>123200.02999999998</v>
      </c>
      <c r="M139" s="833">
        <v>1</v>
      </c>
      <c r="N139" s="833">
        <v>466.66678030303024</v>
      </c>
      <c r="O139" s="850">
        <v>227</v>
      </c>
      <c r="P139" s="850">
        <v>105933.39999999997</v>
      </c>
      <c r="Q139" s="838">
        <v>0.85984881659525547</v>
      </c>
      <c r="R139" s="851">
        <v>466.66696035242273</v>
      </c>
    </row>
    <row r="140" spans="1:18" ht="14.45" customHeight="1" x14ac:dyDescent="0.2">
      <c r="A140" s="832"/>
      <c r="B140" s="833" t="s">
        <v>3587</v>
      </c>
      <c r="C140" s="833" t="s">
        <v>594</v>
      </c>
      <c r="D140" s="833" t="s">
        <v>3468</v>
      </c>
      <c r="E140" s="833" t="s">
        <v>3521</v>
      </c>
      <c r="F140" s="833" t="s">
        <v>3520</v>
      </c>
      <c r="G140" s="850">
        <v>16</v>
      </c>
      <c r="H140" s="850">
        <v>16000</v>
      </c>
      <c r="I140" s="833">
        <v>1.1428571428571428</v>
      </c>
      <c r="J140" s="833">
        <v>1000</v>
      </c>
      <c r="K140" s="850">
        <v>14</v>
      </c>
      <c r="L140" s="850">
        <v>14000</v>
      </c>
      <c r="M140" s="833">
        <v>1</v>
      </c>
      <c r="N140" s="833">
        <v>1000</v>
      </c>
      <c r="O140" s="850">
        <v>14</v>
      </c>
      <c r="P140" s="850">
        <v>14000</v>
      </c>
      <c r="Q140" s="838">
        <v>1</v>
      </c>
      <c r="R140" s="851">
        <v>1000</v>
      </c>
    </row>
    <row r="141" spans="1:18" ht="14.45" customHeight="1" x14ac:dyDescent="0.2">
      <c r="A141" s="832"/>
      <c r="B141" s="833" t="s">
        <v>3587</v>
      </c>
      <c r="C141" s="833" t="s">
        <v>594</v>
      </c>
      <c r="D141" s="833" t="s">
        <v>3468</v>
      </c>
      <c r="E141" s="833" t="s">
        <v>3522</v>
      </c>
      <c r="F141" s="833" t="s">
        <v>3523</v>
      </c>
      <c r="G141" s="850">
        <v>5</v>
      </c>
      <c r="H141" s="850">
        <v>3333.34</v>
      </c>
      <c r="I141" s="833">
        <v>0.83333291666770837</v>
      </c>
      <c r="J141" s="833">
        <v>666.66800000000001</v>
      </c>
      <c r="K141" s="850">
        <v>6</v>
      </c>
      <c r="L141" s="850">
        <v>4000.0099999999998</v>
      </c>
      <c r="M141" s="833">
        <v>1</v>
      </c>
      <c r="N141" s="833">
        <v>666.66833333333329</v>
      </c>
      <c r="O141" s="850">
        <v>14</v>
      </c>
      <c r="P141" s="850">
        <v>9333.3799999999992</v>
      </c>
      <c r="Q141" s="838">
        <v>2.3333391666520833</v>
      </c>
      <c r="R141" s="851">
        <v>666.67</v>
      </c>
    </row>
    <row r="142" spans="1:18" ht="14.45" customHeight="1" x14ac:dyDescent="0.2">
      <c r="A142" s="832"/>
      <c r="B142" s="833" t="s">
        <v>3587</v>
      </c>
      <c r="C142" s="833" t="s">
        <v>594</v>
      </c>
      <c r="D142" s="833" t="s">
        <v>3468</v>
      </c>
      <c r="E142" s="833" t="s">
        <v>3524</v>
      </c>
      <c r="F142" s="833" t="s">
        <v>3525</v>
      </c>
      <c r="G142" s="850">
        <v>3185</v>
      </c>
      <c r="H142" s="850">
        <v>159250</v>
      </c>
      <c r="I142" s="833">
        <v>0.88718662952646243</v>
      </c>
      <c r="J142" s="833">
        <v>50</v>
      </c>
      <c r="K142" s="850">
        <v>3590</v>
      </c>
      <c r="L142" s="850">
        <v>179500</v>
      </c>
      <c r="M142" s="833">
        <v>1</v>
      </c>
      <c r="N142" s="833">
        <v>50</v>
      </c>
      <c r="O142" s="850">
        <v>3831</v>
      </c>
      <c r="P142" s="850">
        <v>234116.58999999997</v>
      </c>
      <c r="Q142" s="838">
        <v>1.30427069637883</v>
      </c>
      <c r="R142" s="851">
        <v>61.111091098929776</v>
      </c>
    </row>
    <row r="143" spans="1:18" ht="14.45" customHeight="1" x14ac:dyDescent="0.2">
      <c r="A143" s="832"/>
      <c r="B143" s="833" t="s">
        <v>3587</v>
      </c>
      <c r="C143" s="833" t="s">
        <v>594</v>
      </c>
      <c r="D143" s="833" t="s">
        <v>3468</v>
      </c>
      <c r="E143" s="833" t="s">
        <v>3528</v>
      </c>
      <c r="F143" s="833" t="s">
        <v>3529</v>
      </c>
      <c r="G143" s="850">
        <v>9</v>
      </c>
      <c r="H143" s="850">
        <v>909.99</v>
      </c>
      <c r="I143" s="833">
        <v>1.125</v>
      </c>
      <c r="J143" s="833">
        <v>101.11</v>
      </c>
      <c r="K143" s="850">
        <v>8</v>
      </c>
      <c r="L143" s="850">
        <v>808.88</v>
      </c>
      <c r="M143" s="833">
        <v>1</v>
      </c>
      <c r="N143" s="833">
        <v>101.11</v>
      </c>
      <c r="O143" s="850">
        <v>33</v>
      </c>
      <c r="P143" s="850">
        <v>4216.7000000000007</v>
      </c>
      <c r="Q143" s="838">
        <v>5.2130105825338751</v>
      </c>
      <c r="R143" s="851">
        <v>127.7787878787879</v>
      </c>
    </row>
    <row r="144" spans="1:18" ht="14.45" customHeight="1" x14ac:dyDescent="0.2">
      <c r="A144" s="832"/>
      <c r="B144" s="833" t="s">
        <v>3587</v>
      </c>
      <c r="C144" s="833" t="s">
        <v>594</v>
      </c>
      <c r="D144" s="833" t="s">
        <v>3468</v>
      </c>
      <c r="E144" s="833" t="s">
        <v>3590</v>
      </c>
      <c r="F144" s="833" t="s">
        <v>3591</v>
      </c>
      <c r="G144" s="850">
        <v>1</v>
      </c>
      <c r="H144" s="850">
        <v>76.67</v>
      </c>
      <c r="I144" s="833"/>
      <c r="J144" s="833">
        <v>76.67</v>
      </c>
      <c r="K144" s="850"/>
      <c r="L144" s="850"/>
      <c r="M144" s="833"/>
      <c r="N144" s="833"/>
      <c r="O144" s="850"/>
      <c r="P144" s="850"/>
      <c r="Q144" s="838"/>
      <c r="R144" s="851"/>
    </row>
    <row r="145" spans="1:18" ht="14.45" customHeight="1" x14ac:dyDescent="0.2">
      <c r="A145" s="832"/>
      <c r="B145" s="833" t="s">
        <v>3587</v>
      </c>
      <c r="C145" s="833" t="s">
        <v>594</v>
      </c>
      <c r="D145" s="833" t="s">
        <v>3468</v>
      </c>
      <c r="E145" s="833" t="s">
        <v>3592</v>
      </c>
      <c r="F145" s="833" t="s">
        <v>3593</v>
      </c>
      <c r="G145" s="850">
        <v>38</v>
      </c>
      <c r="H145" s="850">
        <v>0</v>
      </c>
      <c r="I145" s="833"/>
      <c r="J145" s="833">
        <v>0</v>
      </c>
      <c r="K145" s="850">
        <v>42</v>
      </c>
      <c r="L145" s="850">
        <v>0</v>
      </c>
      <c r="M145" s="833"/>
      <c r="N145" s="833">
        <v>0</v>
      </c>
      <c r="O145" s="850">
        <v>28</v>
      </c>
      <c r="P145" s="850">
        <v>0</v>
      </c>
      <c r="Q145" s="838"/>
      <c r="R145" s="851">
        <v>0</v>
      </c>
    </row>
    <row r="146" spans="1:18" ht="14.45" customHeight="1" x14ac:dyDescent="0.2">
      <c r="A146" s="832"/>
      <c r="B146" s="833" t="s">
        <v>3587</v>
      </c>
      <c r="C146" s="833" t="s">
        <v>594</v>
      </c>
      <c r="D146" s="833" t="s">
        <v>3468</v>
      </c>
      <c r="E146" s="833" t="s">
        <v>3532</v>
      </c>
      <c r="F146" s="833" t="s">
        <v>3533</v>
      </c>
      <c r="G146" s="850"/>
      <c r="H146" s="850"/>
      <c r="I146" s="833"/>
      <c r="J146" s="833"/>
      <c r="K146" s="850">
        <v>1</v>
      </c>
      <c r="L146" s="850">
        <v>305.56</v>
      </c>
      <c r="M146" s="833">
        <v>1</v>
      </c>
      <c r="N146" s="833">
        <v>305.56</v>
      </c>
      <c r="O146" s="850"/>
      <c r="P146" s="850"/>
      <c r="Q146" s="838"/>
      <c r="R146" s="851"/>
    </row>
    <row r="147" spans="1:18" ht="14.45" customHeight="1" x14ac:dyDescent="0.2">
      <c r="A147" s="832"/>
      <c r="B147" s="833" t="s">
        <v>3587</v>
      </c>
      <c r="C147" s="833" t="s">
        <v>594</v>
      </c>
      <c r="D147" s="833" t="s">
        <v>3468</v>
      </c>
      <c r="E147" s="833" t="s">
        <v>3538</v>
      </c>
      <c r="F147" s="833" t="s">
        <v>3539</v>
      </c>
      <c r="G147" s="850">
        <v>14524</v>
      </c>
      <c r="H147" s="850">
        <v>0</v>
      </c>
      <c r="I147" s="833"/>
      <c r="J147" s="833">
        <v>0</v>
      </c>
      <c r="K147" s="850">
        <v>15688</v>
      </c>
      <c r="L147" s="850">
        <v>0</v>
      </c>
      <c r="M147" s="833"/>
      <c r="N147" s="833">
        <v>0</v>
      </c>
      <c r="O147" s="850">
        <v>16705</v>
      </c>
      <c r="P147" s="850">
        <v>0</v>
      </c>
      <c r="Q147" s="838"/>
      <c r="R147" s="851">
        <v>0</v>
      </c>
    </row>
    <row r="148" spans="1:18" ht="14.45" customHeight="1" x14ac:dyDescent="0.2">
      <c r="A148" s="832"/>
      <c r="B148" s="833" t="s">
        <v>3587</v>
      </c>
      <c r="C148" s="833" t="s">
        <v>594</v>
      </c>
      <c r="D148" s="833" t="s">
        <v>3468</v>
      </c>
      <c r="E148" s="833" t="s">
        <v>3540</v>
      </c>
      <c r="F148" s="833" t="s">
        <v>3541</v>
      </c>
      <c r="G148" s="850">
        <v>10</v>
      </c>
      <c r="H148" s="850">
        <v>588.9</v>
      </c>
      <c r="I148" s="833">
        <v>1.25</v>
      </c>
      <c r="J148" s="833">
        <v>58.89</v>
      </c>
      <c r="K148" s="850">
        <v>8</v>
      </c>
      <c r="L148" s="850">
        <v>471.11999999999995</v>
      </c>
      <c r="M148" s="833">
        <v>1</v>
      </c>
      <c r="N148" s="833">
        <v>58.889999999999993</v>
      </c>
      <c r="O148" s="850">
        <v>12</v>
      </c>
      <c r="P148" s="850">
        <v>706.68</v>
      </c>
      <c r="Q148" s="838">
        <v>1.5</v>
      </c>
      <c r="R148" s="851">
        <v>58.889999999999993</v>
      </c>
    </row>
    <row r="149" spans="1:18" ht="14.45" customHeight="1" x14ac:dyDescent="0.2">
      <c r="A149" s="832"/>
      <c r="B149" s="833" t="s">
        <v>3587</v>
      </c>
      <c r="C149" s="833" t="s">
        <v>594</v>
      </c>
      <c r="D149" s="833" t="s">
        <v>3468</v>
      </c>
      <c r="E149" s="833" t="s">
        <v>3542</v>
      </c>
      <c r="F149" s="833" t="s">
        <v>3543</v>
      </c>
      <c r="G149" s="850">
        <v>21</v>
      </c>
      <c r="H149" s="850">
        <v>1633.3599999999997</v>
      </c>
      <c r="I149" s="833">
        <v>0.80769040578362827</v>
      </c>
      <c r="J149" s="833">
        <v>77.779047619047603</v>
      </c>
      <c r="K149" s="850">
        <v>26</v>
      </c>
      <c r="L149" s="850">
        <v>2022.2599999999995</v>
      </c>
      <c r="M149" s="833">
        <v>1</v>
      </c>
      <c r="N149" s="833">
        <v>77.77923076923075</v>
      </c>
      <c r="O149" s="850">
        <v>22</v>
      </c>
      <c r="P149" s="850">
        <v>1711.1399999999999</v>
      </c>
      <c r="Q149" s="838">
        <v>0.84615232462690271</v>
      </c>
      <c r="R149" s="851">
        <v>77.779090909090897</v>
      </c>
    </row>
    <row r="150" spans="1:18" ht="14.45" customHeight="1" x14ac:dyDescent="0.2">
      <c r="A150" s="832"/>
      <c r="B150" s="833" t="s">
        <v>3587</v>
      </c>
      <c r="C150" s="833" t="s">
        <v>594</v>
      </c>
      <c r="D150" s="833" t="s">
        <v>3468</v>
      </c>
      <c r="E150" s="833" t="s">
        <v>3546</v>
      </c>
      <c r="F150" s="833" t="s">
        <v>3547</v>
      </c>
      <c r="G150" s="850">
        <v>4828</v>
      </c>
      <c r="H150" s="850">
        <v>455977.69000000012</v>
      </c>
      <c r="I150" s="833">
        <v>0.87861675910128689</v>
      </c>
      <c r="J150" s="833">
        <v>94.444426263463157</v>
      </c>
      <c r="K150" s="850">
        <v>5495</v>
      </c>
      <c r="L150" s="850">
        <v>518972.22000000003</v>
      </c>
      <c r="M150" s="833">
        <v>1</v>
      </c>
      <c r="N150" s="833">
        <v>94.444444040036402</v>
      </c>
      <c r="O150" s="850">
        <v>6228</v>
      </c>
      <c r="P150" s="850">
        <v>588200.02000000014</v>
      </c>
      <c r="Q150" s="838">
        <v>1.1333940379313561</v>
      </c>
      <c r="R150" s="851">
        <v>94.444447655748249</v>
      </c>
    </row>
    <row r="151" spans="1:18" ht="14.45" customHeight="1" x14ac:dyDescent="0.2">
      <c r="A151" s="832"/>
      <c r="B151" s="833" t="s">
        <v>3587</v>
      </c>
      <c r="C151" s="833" t="s">
        <v>594</v>
      </c>
      <c r="D151" s="833" t="s">
        <v>3468</v>
      </c>
      <c r="E151" s="833" t="s">
        <v>3550</v>
      </c>
      <c r="F151" s="833" t="s">
        <v>3551</v>
      </c>
      <c r="G151" s="850">
        <v>955</v>
      </c>
      <c r="H151" s="850">
        <v>92316.699999999983</v>
      </c>
      <c r="I151" s="833">
        <v>0.85727145776459202</v>
      </c>
      <c r="J151" s="833">
        <v>96.666701570680615</v>
      </c>
      <c r="K151" s="850">
        <v>1114</v>
      </c>
      <c r="L151" s="850">
        <v>107686.66</v>
      </c>
      <c r="M151" s="833">
        <v>1</v>
      </c>
      <c r="N151" s="833">
        <v>96.666660682226208</v>
      </c>
      <c r="O151" s="850">
        <v>1161</v>
      </c>
      <c r="P151" s="850">
        <v>112230.00999999998</v>
      </c>
      <c r="Q151" s="838">
        <v>1.0421904625884022</v>
      </c>
      <c r="R151" s="851">
        <v>96.66667527993107</v>
      </c>
    </row>
    <row r="152" spans="1:18" ht="14.45" customHeight="1" x14ac:dyDescent="0.2">
      <c r="A152" s="832"/>
      <c r="B152" s="833" t="s">
        <v>3587</v>
      </c>
      <c r="C152" s="833" t="s">
        <v>594</v>
      </c>
      <c r="D152" s="833" t="s">
        <v>3468</v>
      </c>
      <c r="E152" s="833" t="s">
        <v>3552</v>
      </c>
      <c r="F152" s="833" t="s">
        <v>3553</v>
      </c>
      <c r="G152" s="850">
        <v>4</v>
      </c>
      <c r="H152" s="850">
        <v>1333.33</v>
      </c>
      <c r="I152" s="833">
        <v>0.66667166671666722</v>
      </c>
      <c r="J152" s="833">
        <v>333.33249999999998</v>
      </c>
      <c r="K152" s="850">
        <v>6</v>
      </c>
      <c r="L152" s="850">
        <v>1999.9799999999998</v>
      </c>
      <c r="M152" s="833">
        <v>1</v>
      </c>
      <c r="N152" s="833">
        <v>333.33</v>
      </c>
      <c r="O152" s="850">
        <v>8</v>
      </c>
      <c r="P152" s="850">
        <v>2666.6499999999996</v>
      </c>
      <c r="Q152" s="838">
        <v>1.3333383333833337</v>
      </c>
      <c r="R152" s="851">
        <v>333.33124999999995</v>
      </c>
    </row>
    <row r="153" spans="1:18" ht="14.45" customHeight="1" x14ac:dyDescent="0.2">
      <c r="A153" s="832"/>
      <c r="B153" s="833" t="s">
        <v>3587</v>
      </c>
      <c r="C153" s="833" t="s">
        <v>594</v>
      </c>
      <c r="D153" s="833" t="s">
        <v>3468</v>
      </c>
      <c r="E153" s="833" t="s">
        <v>3556</v>
      </c>
      <c r="F153" s="833" t="s">
        <v>3557</v>
      </c>
      <c r="G153" s="850"/>
      <c r="H153" s="850"/>
      <c r="I153" s="833"/>
      <c r="J153" s="833"/>
      <c r="K153" s="850"/>
      <c r="L153" s="850"/>
      <c r="M153" s="833"/>
      <c r="N153" s="833"/>
      <c r="O153" s="850">
        <v>0</v>
      </c>
      <c r="P153" s="850">
        <v>0</v>
      </c>
      <c r="Q153" s="838"/>
      <c r="R153" s="851"/>
    </row>
    <row r="154" spans="1:18" ht="14.45" customHeight="1" x14ac:dyDescent="0.2">
      <c r="A154" s="832"/>
      <c r="B154" s="833" t="s">
        <v>3587</v>
      </c>
      <c r="C154" s="833" t="s">
        <v>594</v>
      </c>
      <c r="D154" s="833" t="s">
        <v>3468</v>
      </c>
      <c r="E154" s="833" t="s">
        <v>3558</v>
      </c>
      <c r="F154" s="833" t="s">
        <v>3559</v>
      </c>
      <c r="G154" s="850">
        <v>22</v>
      </c>
      <c r="H154" s="850">
        <v>28233.309999999998</v>
      </c>
      <c r="I154" s="833">
        <v>2.4444445406446236</v>
      </c>
      <c r="J154" s="833">
        <v>1283.3322727272725</v>
      </c>
      <c r="K154" s="850">
        <v>9</v>
      </c>
      <c r="L154" s="850">
        <v>11549.99</v>
      </c>
      <c r="M154" s="833">
        <v>1</v>
      </c>
      <c r="N154" s="833">
        <v>1283.3322222222223</v>
      </c>
      <c r="O154" s="850">
        <v>28</v>
      </c>
      <c r="P154" s="850">
        <v>35933.32</v>
      </c>
      <c r="Q154" s="838">
        <v>3.111112650313983</v>
      </c>
      <c r="R154" s="851">
        <v>1283.3328571428572</v>
      </c>
    </row>
    <row r="155" spans="1:18" ht="14.45" customHeight="1" x14ac:dyDescent="0.2">
      <c r="A155" s="832"/>
      <c r="B155" s="833" t="s">
        <v>3587</v>
      </c>
      <c r="C155" s="833" t="s">
        <v>594</v>
      </c>
      <c r="D155" s="833" t="s">
        <v>3468</v>
      </c>
      <c r="E155" s="833" t="s">
        <v>3560</v>
      </c>
      <c r="F155" s="833" t="s">
        <v>3561</v>
      </c>
      <c r="G155" s="850">
        <v>14</v>
      </c>
      <c r="H155" s="850">
        <v>6533.36</v>
      </c>
      <c r="I155" s="833">
        <v>0.41176526198562896</v>
      </c>
      <c r="J155" s="833">
        <v>466.6685714285714</v>
      </c>
      <c r="K155" s="850">
        <v>34</v>
      </c>
      <c r="L155" s="850">
        <v>15866.710000000001</v>
      </c>
      <c r="M155" s="833">
        <v>1</v>
      </c>
      <c r="N155" s="833">
        <v>466.66794117647061</v>
      </c>
      <c r="O155" s="850">
        <v>32</v>
      </c>
      <c r="P155" s="850">
        <v>14933.4</v>
      </c>
      <c r="Q155" s="838">
        <v>0.94117810182451178</v>
      </c>
      <c r="R155" s="851">
        <v>466.66874999999999</v>
      </c>
    </row>
    <row r="156" spans="1:18" ht="14.45" customHeight="1" x14ac:dyDescent="0.2">
      <c r="A156" s="832"/>
      <c r="B156" s="833" t="s">
        <v>3587</v>
      </c>
      <c r="C156" s="833" t="s">
        <v>594</v>
      </c>
      <c r="D156" s="833" t="s">
        <v>3468</v>
      </c>
      <c r="E156" s="833" t="s">
        <v>3562</v>
      </c>
      <c r="F156" s="833" t="s">
        <v>3563</v>
      </c>
      <c r="G156" s="850">
        <v>1135</v>
      </c>
      <c r="H156" s="850">
        <v>132416.75999999995</v>
      </c>
      <c r="I156" s="833">
        <v>1.007098767380427</v>
      </c>
      <c r="J156" s="833">
        <v>116.66674889867838</v>
      </c>
      <c r="K156" s="850">
        <v>1127</v>
      </c>
      <c r="L156" s="850">
        <v>131483.38999999998</v>
      </c>
      <c r="M156" s="833">
        <v>1</v>
      </c>
      <c r="N156" s="833">
        <v>116.66671694764861</v>
      </c>
      <c r="O156" s="850">
        <v>1343</v>
      </c>
      <c r="P156" s="850">
        <v>179066.61999999988</v>
      </c>
      <c r="Q156" s="838">
        <v>1.3618953694455238</v>
      </c>
      <c r="R156" s="851">
        <v>133.33329858525678</v>
      </c>
    </row>
    <row r="157" spans="1:18" ht="14.45" customHeight="1" x14ac:dyDescent="0.2">
      <c r="A157" s="832"/>
      <c r="B157" s="833" t="s">
        <v>3587</v>
      </c>
      <c r="C157" s="833" t="s">
        <v>594</v>
      </c>
      <c r="D157" s="833" t="s">
        <v>3468</v>
      </c>
      <c r="E157" s="833" t="s">
        <v>3469</v>
      </c>
      <c r="F157" s="833" t="s">
        <v>3470</v>
      </c>
      <c r="G157" s="850">
        <v>14891</v>
      </c>
      <c r="H157" s="850">
        <v>5129122.1099999975</v>
      </c>
      <c r="I157" s="833">
        <v>0.9150178028986069</v>
      </c>
      <c r="J157" s="833">
        <v>344.44443690819941</v>
      </c>
      <c r="K157" s="850">
        <v>16274</v>
      </c>
      <c r="L157" s="850">
        <v>5605488.8700000029</v>
      </c>
      <c r="M157" s="833">
        <v>1</v>
      </c>
      <c r="N157" s="833">
        <v>344.44444328376568</v>
      </c>
      <c r="O157" s="850">
        <v>17137</v>
      </c>
      <c r="P157" s="850">
        <v>5902744.3400000026</v>
      </c>
      <c r="Q157" s="838">
        <v>1.0530293569203</v>
      </c>
      <c r="R157" s="851">
        <v>344.44443834976965</v>
      </c>
    </row>
    <row r="158" spans="1:18" ht="14.45" customHeight="1" x14ac:dyDescent="0.2">
      <c r="A158" s="832"/>
      <c r="B158" s="833" t="s">
        <v>3587</v>
      </c>
      <c r="C158" s="833" t="s">
        <v>594</v>
      </c>
      <c r="D158" s="833" t="s">
        <v>3468</v>
      </c>
      <c r="E158" s="833" t="s">
        <v>3564</v>
      </c>
      <c r="F158" s="833" t="s">
        <v>3565</v>
      </c>
      <c r="G158" s="850">
        <v>1</v>
      </c>
      <c r="H158" s="850">
        <v>833.33</v>
      </c>
      <c r="I158" s="833">
        <v>0.14285665306094461</v>
      </c>
      <c r="J158" s="833">
        <v>833.33</v>
      </c>
      <c r="K158" s="850">
        <v>7</v>
      </c>
      <c r="L158" s="850">
        <v>5833.33</v>
      </c>
      <c r="M158" s="833">
        <v>1</v>
      </c>
      <c r="N158" s="833">
        <v>833.33285714285716</v>
      </c>
      <c r="O158" s="850">
        <v>6</v>
      </c>
      <c r="P158" s="850">
        <v>5000</v>
      </c>
      <c r="Q158" s="838">
        <v>0.85714334693905536</v>
      </c>
      <c r="R158" s="851">
        <v>833.33333333333337</v>
      </c>
    </row>
    <row r="159" spans="1:18" ht="14.45" customHeight="1" x14ac:dyDescent="0.2">
      <c r="A159" s="832"/>
      <c r="B159" s="833" t="s">
        <v>3587</v>
      </c>
      <c r="C159" s="833" t="s">
        <v>594</v>
      </c>
      <c r="D159" s="833" t="s">
        <v>3468</v>
      </c>
      <c r="E159" s="833" t="s">
        <v>3577</v>
      </c>
      <c r="F159" s="833" t="s">
        <v>3578</v>
      </c>
      <c r="G159" s="850"/>
      <c r="H159" s="850"/>
      <c r="I159" s="833"/>
      <c r="J159" s="833"/>
      <c r="K159" s="850">
        <v>21</v>
      </c>
      <c r="L159" s="850">
        <v>2450.02</v>
      </c>
      <c r="M159" s="833">
        <v>1</v>
      </c>
      <c r="N159" s="833">
        <v>116.66761904761904</v>
      </c>
      <c r="O159" s="850">
        <v>13</v>
      </c>
      <c r="P159" s="850">
        <v>1516.68</v>
      </c>
      <c r="Q159" s="838">
        <v>0.61904800777136515</v>
      </c>
      <c r="R159" s="851">
        <v>116.66769230769231</v>
      </c>
    </row>
    <row r="160" spans="1:18" ht="14.45" customHeight="1" x14ac:dyDescent="0.2">
      <c r="A160" s="832"/>
      <c r="B160" s="833" t="s">
        <v>3587</v>
      </c>
      <c r="C160" s="833" t="s">
        <v>597</v>
      </c>
      <c r="D160" s="833" t="s">
        <v>3468</v>
      </c>
      <c r="E160" s="833" t="s">
        <v>3505</v>
      </c>
      <c r="F160" s="833" t="s">
        <v>3506</v>
      </c>
      <c r="G160" s="850"/>
      <c r="H160" s="850"/>
      <c r="I160" s="833"/>
      <c r="J160" s="833"/>
      <c r="K160" s="850"/>
      <c r="L160" s="850"/>
      <c r="M160" s="833"/>
      <c r="N160" s="833"/>
      <c r="O160" s="850">
        <v>0</v>
      </c>
      <c r="P160" s="850">
        <v>0</v>
      </c>
      <c r="Q160" s="838"/>
      <c r="R160" s="851"/>
    </row>
    <row r="161" spans="1:18" ht="14.45" customHeight="1" x14ac:dyDescent="0.2">
      <c r="A161" s="832"/>
      <c r="B161" s="833" t="s">
        <v>3587</v>
      </c>
      <c r="C161" s="833" t="s">
        <v>597</v>
      </c>
      <c r="D161" s="833" t="s">
        <v>3468</v>
      </c>
      <c r="E161" s="833" t="s">
        <v>3532</v>
      </c>
      <c r="F161" s="833" t="s">
        <v>3533</v>
      </c>
      <c r="G161" s="850"/>
      <c r="H161" s="850"/>
      <c r="I161" s="833"/>
      <c r="J161" s="833"/>
      <c r="K161" s="850"/>
      <c r="L161" s="850"/>
      <c r="M161" s="833"/>
      <c r="N161" s="833"/>
      <c r="O161" s="850">
        <v>1</v>
      </c>
      <c r="P161" s="850">
        <v>305.56</v>
      </c>
      <c r="Q161" s="838"/>
      <c r="R161" s="851">
        <v>305.56</v>
      </c>
    </row>
    <row r="162" spans="1:18" ht="14.45" customHeight="1" x14ac:dyDescent="0.2">
      <c r="A162" s="832"/>
      <c r="B162" s="833" t="s">
        <v>3587</v>
      </c>
      <c r="C162" s="833" t="s">
        <v>597</v>
      </c>
      <c r="D162" s="833" t="s">
        <v>3468</v>
      </c>
      <c r="E162" s="833" t="s">
        <v>3546</v>
      </c>
      <c r="F162" s="833" t="s">
        <v>3547</v>
      </c>
      <c r="G162" s="850"/>
      <c r="H162" s="850"/>
      <c r="I162" s="833"/>
      <c r="J162" s="833"/>
      <c r="K162" s="850"/>
      <c r="L162" s="850"/>
      <c r="M162" s="833"/>
      <c r="N162" s="833"/>
      <c r="O162" s="850">
        <v>0</v>
      </c>
      <c r="P162" s="850">
        <v>0</v>
      </c>
      <c r="Q162" s="838"/>
      <c r="R162" s="851"/>
    </row>
    <row r="163" spans="1:18" ht="14.45" customHeight="1" x14ac:dyDescent="0.2">
      <c r="A163" s="832"/>
      <c r="B163" s="833" t="s">
        <v>3587</v>
      </c>
      <c r="C163" s="833" t="s">
        <v>597</v>
      </c>
      <c r="D163" s="833" t="s">
        <v>3468</v>
      </c>
      <c r="E163" s="833" t="s">
        <v>3469</v>
      </c>
      <c r="F163" s="833" t="s">
        <v>3470</v>
      </c>
      <c r="G163" s="850"/>
      <c r="H163" s="850"/>
      <c r="I163" s="833"/>
      <c r="J163" s="833"/>
      <c r="K163" s="850"/>
      <c r="L163" s="850"/>
      <c r="M163" s="833"/>
      <c r="N163" s="833"/>
      <c r="O163" s="850">
        <v>1</v>
      </c>
      <c r="P163" s="850">
        <v>344.44</v>
      </c>
      <c r="Q163" s="838"/>
      <c r="R163" s="851">
        <v>344.44</v>
      </c>
    </row>
    <row r="164" spans="1:18" ht="14.45" customHeight="1" x14ac:dyDescent="0.2">
      <c r="A164" s="832" t="s">
        <v>3594</v>
      </c>
      <c r="B164" s="833" t="s">
        <v>3595</v>
      </c>
      <c r="C164" s="833" t="s">
        <v>591</v>
      </c>
      <c r="D164" s="833" t="s">
        <v>3596</v>
      </c>
      <c r="E164" s="833" t="s">
        <v>3597</v>
      </c>
      <c r="F164" s="833" t="s">
        <v>675</v>
      </c>
      <c r="G164" s="850"/>
      <c r="H164" s="850"/>
      <c r="I164" s="833"/>
      <c r="J164" s="833"/>
      <c r="K164" s="850"/>
      <c r="L164" s="850"/>
      <c r="M164" s="833"/>
      <c r="N164" s="833"/>
      <c r="O164" s="850">
        <v>0.06</v>
      </c>
      <c r="P164" s="850">
        <v>44.51</v>
      </c>
      <c r="Q164" s="838"/>
      <c r="R164" s="851">
        <v>741.83333333333337</v>
      </c>
    </row>
    <row r="165" spans="1:18" ht="14.45" customHeight="1" x14ac:dyDescent="0.2">
      <c r="A165" s="832" t="s">
        <v>3594</v>
      </c>
      <c r="B165" s="833" t="s">
        <v>3595</v>
      </c>
      <c r="C165" s="833" t="s">
        <v>591</v>
      </c>
      <c r="D165" s="833" t="s">
        <v>3596</v>
      </c>
      <c r="E165" s="833" t="s">
        <v>3598</v>
      </c>
      <c r="F165" s="833" t="s">
        <v>3599</v>
      </c>
      <c r="G165" s="850"/>
      <c r="H165" s="850"/>
      <c r="I165" s="833"/>
      <c r="J165" s="833"/>
      <c r="K165" s="850">
        <v>0.4</v>
      </c>
      <c r="L165" s="850">
        <v>114</v>
      </c>
      <c r="M165" s="833">
        <v>1</v>
      </c>
      <c r="N165" s="833">
        <v>285</v>
      </c>
      <c r="O165" s="850">
        <v>1</v>
      </c>
      <c r="P165" s="850">
        <v>297.40999999999997</v>
      </c>
      <c r="Q165" s="838">
        <v>2.6088596491228069</v>
      </c>
      <c r="R165" s="851">
        <v>297.40999999999997</v>
      </c>
    </row>
    <row r="166" spans="1:18" ht="14.45" customHeight="1" x14ac:dyDescent="0.2">
      <c r="A166" s="832" t="s">
        <v>3594</v>
      </c>
      <c r="B166" s="833" t="s">
        <v>3595</v>
      </c>
      <c r="C166" s="833" t="s">
        <v>591</v>
      </c>
      <c r="D166" s="833" t="s">
        <v>3596</v>
      </c>
      <c r="E166" s="833" t="s">
        <v>3600</v>
      </c>
      <c r="F166" s="833" t="s">
        <v>1660</v>
      </c>
      <c r="G166" s="850"/>
      <c r="H166" s="850"/>
      <c r="I166" s="833"/>
      <c r="J166" s="833"/>
      <c r="K166" s="850"/>
      <c r="L166" s="850"/>
      <c r="M166" s="833"/>
      <c r="N166" s="833"/>
      <c r="O166" s="850">
        <v>0.2</v>
      </c>
      <c r="P166" s="850">
        <v>7.8</v>
      </c>
      <c r="Q166" s="838"/>
      <c r="R166" s="851">
        <v>39</v>
      </c>
    </row>
    <row r="167" spans="1:18" ht="14.45" customHeight="1" x14ac:dyDescent="0.2">
      <c r="A167" s="832" t="s">
        <v>3594</v>
      </c>
      <c r="B167" s="833" t="s">
        <v>3595</v>
      </c>
      <c r="C167" s="833" t="s">
        <v>591</v>
      </c>
      <c r="D167" s="833" t="s">
        <v>3596</v>
      </c>
      <c r="E167" s="833" t="s">
        <v>3601</v>
      </c>
      <c r="F167" s="833" t="s">
        <v>3602</v>
      </c>
      <c r="G167" s="850"/>
      <c r="H167" s="850"/>
      <c r="I167" s="833"/>
      <c r="J167" s="833"/>
      <c r="K167" s="850"/>
      <c r="L167" s="850"/>
      <c r="M167" s="833"/>
      <c r="N167" s="833"/>
      <c r="O167" s="850">
        <v>0.4</v>
      </c>
      <c r="P167" s="850">
        <v>78.599999999999994</v>
      </c>
      <c r="Q167" s="838"/>
      <c r="R167" s="851">
        <v>196.49999999999997</v>
      </c>
    </row>
    <row r="168" spans="1:18" ht="14.45" customHeight="1" x14ac:dyDescent="0.2">
      <c r="A168" s="832" t="s">
        <v>3594</v>
      </c>
      <c r="B168" s="833" t="s">
        <v>3595</v>
      </c>
      <c r="C168" s="833" t="s">
        <v>591</v>
      </c>
      <c r="D168" s="833" t="s">
        <v>3596</v>
      </c>
      <c r="E168" s="833" t="s">
        <v>3603</v>
      </c>
      <c r="F168" s="833" t="s">
        <v>675</v>
      </c>
      <c r="G168" s="850"/>
      <c r="H168" s="850"/>
      <c r="I168" s="833"/>
      <c r="J168" s="833"/>
      <c r="K168" s="850"/>
      <c r="L168" s="850"/>
      <c r="M168" s="833"/>
      <c r="N168" s="833"/>
      <c r="O168" s="850">
        <v>1.2</v>
      </c>
      <c r="P168" s="850">
        <v>72.040000000000006</v>
      </c>
      <c r="Q168" s="838"/>
      <c r="R168" s="851">
        <v>60.033333333333339</v>
      </c>
    </row>
    <row r="169" spans="1:18" ht="14.45" customHeight="1" x14ac:dyDescent="0.2">
      <c r="A169" s="832" t="s">
        <v>3594</v>
      </c>
      <c r="B169" s="833" t="s">
        <v>3595</v>
      </c>
      <c r="C169" s="833" t="s">
        <v>591</v>
      </c>
      <c r="D169" s="833" t="s">
        <v>3596</v>
      </c>
      <c r="E169" s="833" t="s">
        <v>3604</v>
      </c>
      <c r="F169" s="833" t="s">
        <v>3605</v>
      </c>
      <c r="G169" s="850">
        <v>22</v>
      </c>
      <c r="H169" s="850">
        <v>369.6</v>
      </c>
      <c r="I169" s="833">
        <v>2.4444444444444442</v>
      </c>
      <c r="J169" s="833">
        <v>16.8</v>
      </c>
      <c r="K169" s="850">
        <v>9</v>
      </c>
      <c r="L169" s="850">
        <v>151.20000000000002</v>
      </c>
      <c r="M169" s="833">
        <v>1</v>
      </c>
      <c r="N169" s="833">
        <v>16.8</v>
      </c>
      <c r="O169" s="850">
        <v>3.1</v>
      </c>
      <c r="P169" s="850">
        <v>52.08</v>
      </c>
      <c r="Q169" s="838">
        <v>0.34444444444444439</v>
      </c>
      <c r="R169" s="851">
        <v>16.8</v>
      </c>
    </row>
    <row r="170" spans="1:18" ht="14.45" customHeight="1" x14ac:dyDescent="0.2">
      <c r="A170" s="832" t="s">
        <v>3594</v>
      </c>
      <c r="B170" s="833" t="s">
        <v>3595</v>
      </c>
      <c r="C170" s="833" t="s">
        <v>591</v>
      </c>
      <c r="D170" s="833" t="s">
        <v>3596</v>
      </c>
      <c r="E170" s="833" t="s">
        <v>3606</v>
      </c>
      <c r="F170" s="833" t="s">
        <v>905</v>
      </c>
      <c r="G170" s="850">
        <v>1.5</v>
      </c>
      <c r="H170" s="850">
        <v>338.66999999999996</v>
      </c>
      <c r="I170" s="833">
        <v>2.4378779153469621</v>
      </c>
      <c r="J170" s="833">
        <v>225.77999999999997</v>
      </c>
      <c r="K170" s="850">
        <v>0.6</v>
      </c>
      <c r="L170" s="850">
        <v>138.91999999999999</v>
      </c>
      <c r="M170" s="833">
        <v>1</v>
      </c>
      <c r="N170" s="833">
        <v>231.53333333333333</v>
      </c>
      <c r="O170" s="850">
        <v>0.6</v>
      </c>
      <c r="P170" s="850">
        <v>99.949999999999989</v>
      </c>
      <c r="Q170" s="838">
        <v>0.71947883674057012</v>
      </c>
      <c r="R170" s="851">
        <v>166.58333333333331</v>
      </c>
    </row>
    <row r="171" spans="1:18" ht="14.45" customHeight="1" x14ac:dyDescent="0.2">
      <c r="A171" s="832" t="s">
        <v>3594</v>
      </c>
      <c r="B171" s="833" t="s">
        <v>3595</v>
      </c>
      <c r="C171" s="833" t="s">
        <v>591</v>
      </c>
      <c r="D171" s="833" t="s">
        <v>3596</v>
      </c>
      <c r="E171" s="833" t="s">
        <v>3607</v>
      </c>
      <c r="F171" s="833" t="s">
        <v>3608</v>
      </c>
      <c r="G171" s="850"/>
      <c r="H171" s="850"/>
      <c r="I171" s="833"/>
      <c r="J171" s="833"/>
      <c r="K171" s="850">
        <v>1.3</v>
      </c>
      <c r="L171" s="850">
        <v>1223.5700000000002</v>
      </c>
      <c r="M171" s="833">
        <v>1</v>
      </c>
      <c r="N171" s="833">
        <v>941.20769230769235</v>
      </c>
      <c r="O171" s="850">
        <v>2.3000000000000003</v>
      </c>
      <c r="P171" s="850">
        <v>2164.7599999999998</v>
      </c>
      <c r="Q171" s="838">
        <v>1.7692163096512659</v>
      </c>
      <c r="R171" s="851">
        <v>941.19999999999982</v>
      </c>
    </row>
    <row r="172" spans="1:18" ht="14.45" customHeight="1" x14ac:dyDescent="0.2">
      <c r="A172" s="832" t="s">
        <v>3594</v>
      </c>
      <c r="B172" s="833" t="s">
        <v>3595</v>
      </c>
      <c r="C172" s="833" t="s">
        <v>591</v>
      </c>
      <c r="D172" s="833" t="s">
        <v>3468</v>
      </c>
      <c r="E172" s="833" t="s">
        <v>3609</v>
      </c>
      <c r="F172" s="833" t="s">
        <v>3610</v>
      </c>
      <c r="G172" s="850">
        <v>1</v>
      </c>
      <c r="H172" s="850">
        <v>751</v>
      </c>
      <c r="I172" s="833"/>
      <c r="J172" s="833">
        <v>751</v>
      </c>
      <c r="K172" s="850"/>
      <c r="L172" s="850"/>
      <c r="M172" s="833"/>
      <c r="N172" s="833"/>
      <c r="O172" s="850">
        <v>1</v>
      </c>
      <c r="P172" s="850">
        <v>759</v>
      </c>
      <c r="Q172" s="838"/>
      <c r="R172" s="851">
        <v>759</v>
      </c>
    </row>
    <row r="173" spans="1:18" ht="14.45" customHeight="1" x14ac:dyDescent="0.2">
      <c r="A173" s="832" t="s">
        <v>3594</v>
      </c>
      <c r="B173" s="833" t="s">
        <v>3595</v>
      </c>
      <c r="C173" s="833" t="s">
        <v>591</v>
      </c>
      <c r="D173" s="833" t="s">
        <v>3468</v>
      </c>
      <c r="E173" s="833" t="s">
        <v>3611</v>
      </c>
      <c r="F173" s="833" t="s">
        <v>3612</v>
      </c>
      <c r="G173" s="850">
        <v>1</v>
      </c>
      <c r="H173" s="850">
        <v>362</v>
      </c>
      <c r="I173" s="833"/>
      <c r="J173" s="833">
        <v>362</v>
      </c>
      <c r="K173" s="850"/>
      <c r="L173" s="850"/>
      <c r="M173" s="833"/>
      <c r="N173" s="833"/>
      <c r="O173" s="850"/>
      <c r="P173" s="850"/>
      <c r="Q173" s="838"/>
      <c r="R173" s="851"/>
    </row>
    <row r="174" spans="1:18" ht="14.45" customHeight="1" x14ac:dyDescent="0.2">
      <c r="A174" s="832" t="s">
        <v>3594</v>
      </c>
      <c r="B174" s="833" t="s">
        <v>3595</v>
      </c>
      <c r="C174" s="833" t="s">
        <v>591</v>
      </c>
      <c r="D174" s="833" t="s">
        <v>3468</v>
      </c>
      <c r="E174" s="833" t="s">
        <v>3613</v>
      </c>
      <c r="F174" s="833" t="s">
        <v>3614</v>
      </c>
      <c r="G174" s="850">
        <v>13</v>
      </c>
      <c r="H174" s="850">
        <v>4940</v>
      </c>
      <c r="I174" s="833">
        <v>4.3181818181818183</v>
      </c>
      <c r="J174" s="833">
        <v>380</v>
      </c>
      <c r="K174" s="850">
        <v>3</v>
      </c>
      <c r="L174" s="850">
        <v>1144</v>
      </c>
      <c r="M174" s="833">
        <v>1</v>
      </c>
      <c r="N174" s="833">
        <v>381.33333333333331</v>
      </c>
      <c r="O174" s="850">
        <v>7</v>
      </c>
      <c r="P174" s="850">
        <v>2695</v>
      </c>
      <c r="Q174" s="838">
        <v>2.3557692307692308</v>
      </c>
      <c r="R174" s="851">
        <v>385</v>
      </c>
    </row>
    <row r="175" spans="1:18" ht="14.45" customHeight="1" x14ac:dyDescent="0.2">
      <c r="A175" s="832" t="s">
        <v>3594</v>
      </c>
      <c r="B175" s="833" t="s">
        <v>3595</v>
      </c>
      <c r="C175" s="833" t="s">
        <v>591</v>
      </c>
      <c r="D175" s="833" t="s">
        <v>3468</v>
      </c>
      <c r="E175" s="833" t="s">
        <v>3615</v>
      </c>
      <c r="F175" s="833" t="s">
        <v>3616</v>
      </c>
      <c r="G175" s="850">
        <v>2</v>
      </c>
      <c r="H175" s="850">
        <v>328</v>
      </c>
      <c r="I175" s="833">
        <v>0.66666666666666663</v>
      </c>
      <c r="J175" s="833">
        <v>164</v>
      </c>
      <c r="K175" s="850">
        <v>3</v>
      </c>
      <c r="L175" s="850">
        <v>492</v>
      </c>
      <c r="M175" s="833">
        <v>1</v>
      </c>
      <c r="N175" s="833">
        <v>164</v>
      </c>
      <c r="O175" s="850"/>
      <c r="P175" s="850"/>
      <c r="Q175" s="838"/>
      <c r="R175" s="851"/>
    </row>
    <row r="176" spans="1:18" ht="14.45" customHeight="1" x14ac:dyDescent="0.2">
      <c r="A176" s="832" t="s">
        <v>3594</v>
      </c>
      <c r="B176" s="833" t="s">
        <v>3595</v>
      </c>
      <c r="C176" s="833" t="s">
        <v>591</v>
      </c>
      <c r="D176" s="833" t="s">
        <v>3468</v>
      </c>
      <c r="E176" s="833" t="s">
        <v>3617</v>
      </c>
      <c r="F176" s="833" t="s">
        <v>3618</v>
      </c>
      <c r="G176" s="850">
        <v>2</v>
      </c>
      <c r="H176" s="850">
        <v>328</v>
      </c>
      <c r="I176" s="833">
        <v>2</v>
      </c>
      <c r="J176" s="833">
        <v>164</v>
      </c>
      <c r="K176" s="850">
        <v>1</v>
      </c>
      <c r="L176" s="850">
        <v>164</v>
      </c>
      <c r="M176" s="833">
        <v>1</v>
      </c>
      <c r="N176" s="833">
        <v>164</v>
      </c>
      <c r="O176" s="850"/>
      <c r="P176" s="850"/>
      <c r="Q176" s="838"/>
      <c r="R176" s="851"/>
    </row>
    <row r="177" spans="1:18" ht="14.45" customHeight="1" x14ac:dyDescent="0.2">
      <c r="A177" s="832" t="s">
        <v>3594</v>
      </c>
      <c r="B177" s="833" t="s">
        <v>3595</v>
      </c>
      <c r="C177" s="833" t="s">
        <v>591</v>
      </c>
      <c r="D177" s="833" t="s">
        <v>3468</v>
      </c>
      <c r="E177" s="833" t="s">
        <v>3619</v>
      </c>
      <c r="F177" s="833" t="s">
        <v>3620</v>
      </c>
      <c r="G177" s="850">
        <v>1</v>
      </c>
      <c r="H177" s="850">
        <v>300</v>
      </c>
      <c r="I177" s="833"/>
      <c r="J177" s="833">
        <v>300</v>
      </c>
      <c r="K177" s="850"/>
      <c r="L177" s="850"/>
      <c r="M177" s="833"/>
      <c r="N177" s="833"/>
      <c r="O177" s="850"/>
      <c r="P177" s="850"/>
      <c r="Q177" s="838"/>
      <c r="R177" s="851"/>
    </row>
    <row r="178" spans="1:18" ht="14.45" customHeight="1" x14ac:dyDescent="0.2">
      <c r="A178" s="832" t="s">
        <v>3594</v>
      </c>
      <c r="B178" s="833" t="s">
        <v>3595</v>
      </c>
      <c r="C178" s="833" t="s">
        <v>591</v>
      </c>
      <c r="D178" s="833" t="s">
        <v>3468</v>
      </c>
      <c r="E178" s="833" t="s">
        <v>3621</v>
      </c>
      <c r="F178" s="833" t="s">
        <v>3622</v>
      </c>
      <c r="G178" s="850">
        <v>3</v>
      </c>
      <c r="H178" s="850">
        <v>441</v>
      </c>
      <c r="I178" s="833"/>
      <c r="J178" s="833">
        <v>147</v>
      </c>
      <c r="K178" s="850"/>
      <c r="L178" s="850"/>
      <c r="M178" s="833"/>
      <c r="N178" s="833"/>
      <c r="O178" s="850">
        <v>32</v>
      </c>
      <c r="P178" s="850">
        <v>4832</v>
      </c>
      <c r="Q178" s="838"/>
      <c r="R178" s="851">
        <v>151</v>
      </c>
    </row>
    <row r="179" spans="1:18" ht="14.45" customHeight="1" x14ac:dyDescent="0.2">
      <c r="A179" s="832" t="s">
        <v>3594</v>
      </c>
      <c r="B179" s="833" t="s">
        <v>3595</v>
      </c>
      <c r="C179" s="833" t="s">
        <v>591</v>
      </c>
      <c r="D179" s="833" t="s">
        <v>3468</v>
      </c>
      <c r="E179" s="833" t="s">
        <v>3623</v>
      </c>
      <c r="F179" s="833" t="s">
        <v>3624</v>
      </c>
      <c r="G179" s="850">
        <v>494</v>
      </c>
      <c r="H179" s="850">
        <v>41002</v>
      </c>
      <c r="I179" s="833">
        <v>1.1569086651053864</v>
      </c>
      <c r="J179" s="833">
        <v>83</v>
      </c>
      <c r="K179" s="850">
        <v>427</v>
      </c>
      <c r="L179" s="850">
        <v>35441</v>
      </c>
      <c r="M179" s="833">
        <v>1</v>
      </c>
      <c r="N179" s="833">
        <v>83</v>
      </c>
      <c r="O179" s="850">
        <v>485</v>
      </c>
      <c r="P179" s="850">
        <v>40740</v>
      </c>
      <c r="Q179" s="838">
        <v>1.1495160971755876</v>
      </c>
      <c r="R179" s="851">
        <v>84</v>
      </c>
    </row>
    <row r="180" spans="1:18" ht="14.45" customHeight="1" x14ac:dyDescent="0.2">
      <c r="A180" s="832" t="s">
        <v>3594</v>
      </c>
      <c r="B180" s="833" t="s">
        <v>3595</v>
      </c>
      <c r="C180" s="833" t="s">
        <v>591</v>
      </c>
      <c r="D180" s="833" t="s">
        <v>3468</v>
      </c>
      <c r="E180" s="833" t="s">
        <v>3625</v>
      </c>
      <c r="F180" s="833" t="s">
        <v>3626</v>
      </c>
      <c r="G180" s="850">
        <v>1307</v>
      </c>
      <c r="H180" s="850">
        <v>48359</v>
      </c>
      <c r="I180" s="833">
        <v>1.0660685154975531</v>
      </c>
      <c r="J180" s="833">
        <v>37</v>
      </c>
      <c r="K180" s="850">
        <v>1226</v>
      </c>
      <c r="L180" s="850">
        <v>45362</v>
      </c>
      <c r="M180" s="833">
        <v>1</v>
      </c>
      <c r="N180" s="833">
        <v>37</v>
      </c>
      <c r="O180" s="850">
        <v>1348</v>
      </c>
      <c r="P180" s="850">
        <v>51224</v>
      </c>
      <c r="Q180" s="838">
        <v>1.1292271063886072</v>
      </c>
      <c r="R180" s="851">
        <v>38</v>
      </c>
    </row>
    <row r="181" spans="1:18" ht="14.45" customHeight="1" x14ac:dyDescent="0.2">
      <c r="A181" s="832" t="s">
        <v>3594</v>
      </c>
      <c r="B181" s="833" t="s">
        <v>3595</v>
      </c>
      <c r="C181" s="833" t="s">
        <v>591</v>
      </c>
      <c r="D181" s="833" t="s">
        <v>3468</v>
      </c>
      <c r="E181" s="833" t="s">
        <v>3627</v>
      </c>
      <c r="F181" s="833" t="s">
        <v>3628</v>
      </c>
      <c r="G181" s="850">
        <v>5</v>
      </c>
      <c r="H181" s="850">
        <v>5160</v>
      </c>
      <c r="I181" s="833">
        <v>1.2475822050290135</v>
      </c>
      <c r="J181" s="833">
        <v>1032</v>
      </c>
      <c r="K181" s="850">
        <v>4</v>
      </c>
      <c r="L181" s="850">
        <v>4136</v>
      </c>
      <c r="M181" s="833">
        <v>1</v>
      </c>
      <c r="N181" s="833">
        <v>1034</v>
      </c>
      <c r="O181" s="850">
        <v>9</v>
      </c>
      <c r="P181" s="850">
        <v>9360</v>
      </c>
      <c r="Q181" s="838">
        <v>2.263056092843327</v>
      </c>
      <c r="R181" s="851">
        <v>1040</v>
      </c>
    </row>
    <row r="182" spans="1:18" ht="14.45" customHeight="1" x14ac:dyDescent="0.2">
      <c r="A182" s="832" t="s">
        <v>3594</v>
      </c>
      <c r="B182" s="833" t="s">
        <v>3595</v>
      </c>
      <c r="C182" s="833" t="s">
        <v>591</v>
      </c>
      <c r="D182" s="833" t="s">
        <v>3468</v>
      </c>
      <c r="E182" s="833" t="s">
        <v>3629</v>
      </c>
      <c r="F182" s="833" t="s">
        <v>3630</v>
      </c>
      <c r="G182" s="850">
        <v>1</v>
      </c>
      <c r="H182" s="850">
        <v>251</v>
      </c>
      <c r="I182" s="833">
        <v>0.33201058201058203</v>
      </c>
      <c r="J182" s="833">
        <v>251</v>
      </c>
      <c r="K182" s="850">
        <v>3</v>
      </c>
      <c r="L182" s="850">
        <v>756</v>
      </c>
      <c r="M182" s="833">
        <v>1</v>
      </c>
      <c r="N182" s="833">
        <v>252</v>
      </c>
      <c r="O182" s="850"/>
      <c r="P182" s="850"/>
      <c r="Q182" s="838"/>
      <c r="R182" s="851"/>
    </row>
    <row r="183" spans="1:18" ht="14.45" customHeight="1" x14ac:dyDescent="0.2">
      <c r="A183" s="832" t="s">
        <v>3594</v>
      </c>
      <c r="B183" s="833" t="s">
        <v>3595</v>
      </c>
      <c r="C183" s="833" t="s">
        <v>591</v>
      </c>
      <c r="D183" s="833" t="s">
        <v>3468</v>
      </c>
      <c r="E183" s="833" t="s">
        <v>3631</v>
      </c>
      <c r="F183" s="833" t="s">
        <v>3632</v>
      </c>
      <c r="G183" s="850">
        <v>749</v>
      </c>
      <c r="H183" s="850">
        <v>94374</v>
      </c>
      <c r="I183" s="833">
        <v>0.98179434896591899</v>
      </c>
      <c r="J183" s="833">
        <v>126</v>
      </c>
      <c r="K183" s="850">
        <v>759</v>
      </c>
      <c r="L183" s="850">
        <v>96124</v>
      </c>
      <c r="M183" s="833">
        <v>1</v>
      </c>
      <c r="N183" s="833">
        <v>126.6455862977602</v>
      </c>
      <c r="O183" s="850">
        <v>813</v>
      </c>
      <c r="P183" s="850">
        <v>102438</v>
      </c>
      <c r="Q183" s="838">
        <v>1.0656859889309642</v>
      </c>
      <c r="R183" s="851">
        <v>126</v>
      </c>
    </row>
    <row r="184" spans="1:18" ht="14.45" customHeight="1" x14ac:dyDescent="0.2">
      <c r="A184" s="832" t="s">
        <v>3594</v>
      </c>
      <c r="B184" s="833" t="s">
        <v>3595</v>
      </c>
      <c r="C184" s="833" t="s">
        <v>591</v>
      </c>
      <c r="D184" s="833" t="s">
        <v>3468</v>
      </c>
      <c r="E184" s="833" t="s">
        <v>3534</v>
      </c>
      <c r="F184" s="833" t="s">
        <v>3535</v>
      </c>
      <c r="G184" s="850">
        <v>648</v>
      </c>
      <c r="H184" s="850">
        <v>21600</v>
      </c>
      <c r="I184" s="833">
        <v>1.1760433437307907</v>
      </c>
      <c r="J184" s="833">
        <v>33.333333333333336</v>
      </c>
      <c r="K184" s="850">
        <v>551</v>
      </c>
      <c r="L184" s="850">
        <v>18366.669999999998</v>
      </c>
      <c r="M184" s="833">
        <v>1</v>
      </c>
      <c r="N184" s="833">
        <v>33.333339382940103</v>
      </c>
      <c r="O184" s="850">
        <v>773</v>
      </c>
      <c r="P184" s="850">
        <v>25766.620000000014</v>
      </c>
      <c r="Q184" s="838">
        <v>1.4029010158074391</v>
      </c>
      <c r="R184" s="851">
        <v>33.333272962483846</v>
      </c>
    </row>
    <row r="185" spans="1:18" ht="14.45" customHeight="1" x14ac:dyDescent="0.2">
      <c r="A185" s="832" t="s">
        <v>3594</v>
      </c>
      <c r="B185" s="833" t="s">
        <v>3595</v>
      </c>
      <c r="C185" s="833" t="s">
        <v>591</v>
      </c>
      <c r="D185" s="833" t="s">
        <v>3468</v>
      </c>
      <c r="E185" s="833" t="s">
        <v>3633</v>
      </c>
      <c r="F185" s="833" t="s">
        <v>3634</v>
      </c>
      <c r="G185" s="850">
        <v>47</v>
      </c>
      <c r="H185" s="850">
        <v>1739</v>
      </c>
      <c r="I185" s="833">
        <v>1.2051282051282051</v>
      </c>
      <c r="J185" s="833">
        <v>37</v>
      </c>
      <c r="K185" s="850">
        <v>39</v>
      </c>
      <c r="L185" s="850">
        <v>1443</v>
      </c>
      <c r="M185" s="833">
        <v>1</v>
      </c>
      <c r="N185" s="833">
        <v>37</v>
      </c>
      <c r="O185" s="850">
        <v>23</v>
      </c>
      <c r="P185" s="850">
        <v>874</v>
      </c>
      <c r="Q185" s="838">
        <v>0.60568260568260568</v>
      </c>
      <c r="R185" s="851">
        <v>38</v>
      </c>
    </row>
    <row r="186" spans="1:18" ht="14.45" customHeight="1" x14ac:dyDescent="0.2">
      <c r="A186" s="832" t="s">
        <v>3594</v>
      </c>
      <c r="B186" s="833" t="s">
        <v>3595</v>
      </c>
      <c r="C186" s="833" t="s">
        <v>591</v>
      </c>
      <c r="D186" s="833" t="s">
        <v>3468</v>
      </c>
      <c r="E186" s="833" t="s">
        <v>3635</v>
      </c>
      <c r="F186" s="833" t="s">
        <v>3636</v>
      </c>
      <c r="G186" s="850">
        <v>26</v>
      </c>
      <c r="H186" s="850">
        <v>2236</v>
      </c>
      <c r="I186" s="833">
        <v>1.3</v>
      </c>
      <c r="J186" s="833">
        <v>86</v>
      </c>
      <c r="K186" s="850">
        <v>20</v>
      </c>
      <c r="L186" s="850">
        <v>1720</v>
      </c>
      <c r="M186" s="833">
        <v>1</v>
      </c>
      <c r="N186" s="833">
        <v>86</v>
      </c>
      <c r="O186" s="850">
        <v>24</v>
      </c>
      <c r="P186" s="850">
        <v>2088</v>
      </c>
      <c r="Q186" s="838">
        <v>1.213953488372093</v>
      </c>
      <c r="R186" s="851">
        <v>87</v>
      </c>
    </row>
    <row r="187" spans="1:18" ht="14.45" customHeight="1" x14ac:dyDescent="0.2">
      <c r="A187" s="832" t="s">
        <v>3594</v>
      </c>
      <c r="B187" s="833" t="s">
        <v>3595</v>
      </c>
      <c r="C187" s="833" t="s">
        <v>591</v>
      </c>
      <c r="D187" s="833" t="s">
        <v>3468</v>
      </c>
      <c r="E187" s="833" t="s">
        <v>3637</v>
      </c>
      <c r="F187" s="833" t="s">
        <v>3638</v>
      </c>
      <c r="G187" s="850">
        <v>82</v>
      </c>
      <c r="H187" s="850">
        <v>2624</v>
      </c>
      <c r="I187" s="833">
        <v>0.95348837209302328</v>
      </c>
      <c r="J187" s="833">
        <v>32</v>
      </c>
      <c r="K187" s="850">
        <v>86</v>
      </c>
      <c r="L187" s="850">
        <v>2752</v>
      </c>
      <c r="M187" s="833">
        <v>1</v>
      </c>
      <c r="N187" s="833">
        <v>32</v>
      </c>
      <c r="O187" s="850">
        <v>93</v>
      </c>
      <c r="P187" s="850">
        <v>3069</v>
      </c>
      <c r="Q187" s="838">
        <v>1.1151889534883721</v>
      </c>
      <c r="R187" s="851">
        <v>33</v>
      </c>
    </row>
    <row r="188" spans="1:18" ht="14.45" customHeight="1" x14ac:dyDescent="0.2">
      <c r="A188" s="832" t="s">
        <v>3594</v>
      </c>
      <c r="B188" s="833" t="s">
        <v>3595</v>
      </c>
      <c r="C188" s="833" t="s">
        <v>591</v>
      </c>
      <c r="D188" s="833" t="s">
        <v>3468</v>
      </c>
      <c r="E188" s="833" t="s">
        <v>3639</v>
      </c>
      <c r="F188" s="833" t="s">
        <v>3640</v>
      </c>
      <c r="G188" s="850"/>
      <c r="H188" s="850"/>
      <c r="I188" s="833"/>
      <c r="J188" s="833"/>
      <c r="K188" s="850">
        <v>1</v>
      </c>
      <c r="L188" s="850">
        <v>132</v>
      </c>
      <c r="M188" s="833">
        <v>1</v>
      </c>
      <c r="N188" s="833">
        <v>132</v>
      </c>
      <c r="O188" s="850"/>
      <c r="P188" s="850"/>
      <c r="Q188" s="838"/>
      <c r="R188" s="851"/>
    </row>
    <row r="189" spans="1:18" ht="14.45" customHeight="1" x14ac:dyDescent="0.2">
      <c r="A189" s="832" t="s">
        <v>3594</v>
      </c>
      <c r="B189" s="833" t="s">
        <v>3595</v>
      </c>
      <c r="C189" s="833" t="s">
        <v>591</v>
      </c>
      <c r="D189" s="833" t="s">
        <v>3468</v>
      </c>
      <c r="E189" s="833" t="s">
        <v>3641</v>
      </c>
      <c r="F189" s="833" t="s">
        <v>3642</v>
      </c>
      <c r="G189" s="850"/>
      <c r="H189" s="850"/>
      <c r="I189" s="833"/>
      <c r="J189" s="833"/>
      <c r="K189" s="850">
        <v>1</v>
      </c>
      <c r="L189" s="850">
        <v>59</v>
      </c>
      <c r="M189" s="833">
        <v>1</v>
      </c>
      <c r="N189" s="833">
        <v>59</v>
      </c>
      <c r="O189" s="850">
        <v>1</v>
      </c>
      <c r="P189" s="850">
        <v>61</v>
      </c>
      <c r="Q189" s="838">
        <v>1.0338983050847457</v>
      </c>
      <c r="R189" s="851">
        <v>61</v>
      </c>
    </row>
    <row r="190" spans="1:18" ht="14.45" customHeight="1" x14ac:dyDescent="0.2">
      <c r="A190" s="832" t="s">
        <v>3594</v>
      </c>
      <c r="B190" s="833" t="s">
        <v>3595</v>
      </c>
      <c r="C190" s="833" t="s">
        <v>591</v>
      </c>
      <c r="D190" s="833" t="s">
        <v>3468</v>
      </c>
      <c r="E190" s="833" t="s">
        <v>3643</v>
      </c>
      <c r="F190" s="833" t="s">
        <v>3644</v>
      </c>
      <c r="G190" s="850">
        <v>7</v>
      </c>
      <c r="H190" s="850">
        <v>861</v>
      </c>
      <c r="I190" s="833">
        <v>1.3887096774193548</v>
      </c>
      <c r="J190" s="833">
        <v>123</v>
      </c>
      <c r="K190" s="850">
        <v>5</v>
      </c>
      <c r="L190" s="850">
        <v>620</v>
      </c>
      <c r="M190" s="833">
        <v>1</v>
      </c>
      <c r="N190" s="833">
        <v>124</v>
      </c>
      <c r="O190" s="850">
        <v>3</v>
      </c>
      <c r="P190" s="850">
        <v>375</v>
      </c>
      <c r="Q190" s="838">
        <v>0.60483870967741937</v>
      </c>
      <c r="R190" s="851">
        <v>125</v>
      </c>
    </row>
    <row r="191" spans="1:18" ht="14.45" customHeight="1" x14ac:dyDescent="0.2">
      <c r="A191" s="832" t="s">
        <v>3594</v>
      </c>
      <c r="B191" s="833" t="s">
        <v>3595</v>
      </c>
      <c r="C191" s="833" t="s">
        <v>591</v>
      </c>
      <c r="D191" s="833" t="s">
        <v>3468</v>
      </c>
      <c r="E191" s="833" t="s">
        <v>3645</v>
      </c>
      <c r="F191" s="833" t="s">
        <v>3646</v>
      </c>
      <c r="G191" s="850">
        <v>2</v>
      </c>
      <c r="H191" s="850">
        <v>118</v>
      </c>
      <c r="I191" s="833">
        <v>0.49789029535864981</v>
      </c>
      <c r="J191" s="833">
        <v>59</v>
      </c>
      <c r="K191" s="850">
        <v>4</v>
      </c>
      <c r="L191" s="850">
        <v>237</v>
      </c>
      <c r="M191" s="833">
        <v>1</v>
      </c>
      <c r="N191" s="833">
        <v>59.25</v>
      </c>
      <c r="O191" s="850"/>
      <c r="P191" s="850"/>
      <c r="Q191" s="838"/>
      <c r="R191" s="851"/>
    </row>
    <row r="192" spans="1:18" ht="14.45" customHeight="1" x14ac:dyDescent="0.2">
      <c r="A192" s="832" t="s">
        <v>3594</v>
      </c>
      <c r="B192" s="833" t="s">
        <v>3595</v>
      </c>
      <c r="C192" s="833" t="s">
        <v>591</v>
      </c>
      <c r="D192" s="833" t="s">
        <v>3468</v>
      </c>
      <c r="E192" s="833" t="s">
        <v>3647</v>
      </c>
      <c r="F192" s="833" t="s">
        <v>3648</v>
      </c>
      <c r="G192" s="850">
        <v>43</v>
      </c>
      <c r="H192" s="850">
        <v>14362</v>
      </c>
      <c r="I192" s="833">
        <v>1.3007879721039761</v>
      </c>
      <c r="J192" s="833">
        <v>334</v>
      </c>
      <c r="K192" s="850">
        <v>33</v>
      </c>
      <c r="L192" s="850">
        <v>11041</v>
      </c>
      <c r="M192" s="833">
        <v>1</v>
      </c>
      <c r="N192" s="833">
        <v>334.57575757575756</v>
      </c>
      <c r="O192" s="850">
        <v>39</v>
      </c>
      <c r="P192" s="850">
        <v>13104</v>
      </c>
      <c r="Q192" s="838">
        <v>1.1868490172991577</v>
      </c>
      <c r="R192" s="851">
        <v>336</v>
      </c>
    </row>
    <row r="193" spans="1:18" ht="14.45" customHeight="1" x14ac:dyDescent="0.2">
      <c r="A193" s="832" t="s">
        <v>3594</v>
      </c>
      <c r="B193" s="833" t="s">
        <v>3595</v>
      </c>
      <c r="C193" s="833" t="s">
        <v>591</v>
      </c>
      <c r="D193" s="833" t="s">
        <v>3468</v>
      </c>
      <c r="E193" s="833" t="s">
        <v>3649</v>
      </c>
      <c r="F193" s="833" t="s">
        <v>3650</v>
      </c>
      <c r="G193" s="850">
        <v>37</v>
      </c>
      <c r="H193" s="850">
        <v>11470</v>
      </c>
      <c r="I193" s="833">
        <v>2.1694722905239265</v>
      </c>
      <c r="J193" s="833">
        <v>310</v>
      </c>
      <c r="K193" s="850">
        <v>17</v>
      </c>
      <c r="L193" s="850">
        <v>5287</v>
      </c>
      <c r="M193" s="833">
        <v>1</v>
      </c>
      <c r="N193" s="833">
        <v>311</v>
      </c>
      <c r="O193" s="850">
        <v>12</v>
      </c>
      <c r="P193" s="850">
        <v>3792</v>
      </c>
      <c r="Q193" s="838">
        <v>0.71723094382447516</v>
      </c>
      <c r="R193" s="851">
        <v>316</v>
      </c>
    </row>
    <row r="194" spans="1:18" ht="14.45" customHeight="1" x14ac:dyDescent="0.2">
      <c r="A194" s="832" t="s">
        <v>3594</v>
      </c>
      <c r="B194" s="833" t="s">
        <v>3595</v>
      </c>
      <c r="C194" s="833" t="s">
        <v>3447</v>
      </c>
      <c r="D194" s="833" t="s">
        <v>3596</v>
      </c>
      <c r="E194" s="833" t="s">
        <v>3651</v>
      </c>
      <c r="F194" s="833" t="s">
        <v>627</v>
      </c>
      <c r="G194" s="850"/>
      <c r="H194" s="850"/>
      <c r="I194" s="833"/>
      <c r="J194" s="833"/>
      <c r="K194" s="850"/>
      <c r="L194" s="850"/>
      <c r="M194" s="833"/>
      <c r="N194" s="833"/>
      <c r="O194" s="850">
        <v>0.1</v>
      </c>
      <c r="P194" s="850">
        <v>4.74</v>
      </c>
      <c r="Q194" s="838"/>
      <c r="R194" s="851">
        <v>47.4</v>
      </c>
    </row>
    <row r="195" spans="1:18" ht="14.45" customHeight="1" x14ac:dyDescent="0.2">
      <c r="A195" s="832" t="s">
        <v>3594</v>
      </c>
      <c r="B195" s="833" t="s">
        <v>3595</v>
      </c>
      <c r="C195" s="833" t="s">
        <v>3447</v>
      </c>
      <c r="D195" s="833" t="s">
        <v>3596</v>
      </c>
      <c r="E195" s="833" t="s">
        <v>3601</v>
      </c>
      <c r="F195" s="833" t="s">
        <v>3602</v>
      </c>
      <c r="G195" s="850"/>
      <c r="H195" s="850"/>
      <c r="I195" s="833"/>
      <c r="J195" s="833"/>
      <c r="K195" s="850"/>
      <c r="L195" s="850"/>
      <c r="M195" s="833"/>
      <c r="N195" s="833"/>
      <c r="O195" s="850">
        <v>0.2</v>
      </c>
      <c r="P195" s="850">
        <v>36.32</v>
      </c>
      <c r="Q195" s="838"/>
      <c r="R195" s="851">
        <v>181.6</v>
      </c>
    </row>
    <row r="196" spans="1:18" ht="14.45" customHeight="1" x14ac:dyDescent="0.2">
      <c r="A196" s="832" t="s">
        <v>3594</v>
      </c>
      <c r="B196" s="833" t="s">
        <v>3595</v>
      </c>
      <c r="C196" s="833" t="s">
        <v>3447</v>
      </c>
      <c r="D196" s="833" t="s">
        <v>3596</v>
      </c>
      <c r="E196" s="833" t="s">
        <v>3603</v>
      </c>
      <c r="F196" s="833" t="s">
        <v>675</v>
      </c>
      <c r="G196" s="850"/>
      <c r="H196" s="850"/>
      <c r="I196" s="833"/>
      <c r="J196" s="833"/>
      <c r="K196" s="850"/>
      <c r="L196" s="850"/>
      <c r="M196" s="833"/>
      <c r="N196" s="833"/>
      <c r="O196" s="850">
        <v>0.2</v>
      </c>
      <c r="P196" s="850">
        <v>12</v>
      </c>
      <c r="Q196" s="838"/>
      <c r="R196" s="851">
        <v>60</v>
      </c>
    </row>
    <row r="197" spans="1:18" ht="14.45" customHeight="1" x14ac:dyDescent="0.2">
      <c r="A197" s="832" t="s">
        <v>3594</v>
      </c>
      <c r="B197" s="833" t="s">
        <v>3595</v>
      </c>
      <c r="C197" s="833" t="s">
        <v>3447</v>
      </c>
      <c r="D197" s="833" t="s">
        <v>3596</v>
      </c>
      <c r="E197" s="833" t="s">
        <v>3606</v>
      </c>
      <c r="F197" s="833" t="s">
        <v>905</v>
      </c>
      <c r="G197" s="850">
        <v>3.5</v>
      </c>
      <c r="H197" s="850">
        <v>826.36</v>
      </c>
      <c r="I197" s="833">
        <v>0.90427208264028713</v>
      </c>
      <c r="J197" s="833">
        <v>236.10285714285715</v>
      </c>
      <c r="K197" s="850">
        <v>4.0999999999999996</v>
      </c>
      <c r="L197" s="850">
        <v>913.84</v>
      </c>
      <c r="M197" s="833">
        <v>1</v>
      </c>
      <c r="N197" s="833">
        <v>222.8878048780488</v>
      </c>
      <c r="O197" s="850">
        <v>3.4999999999999996</v>
      </c>
      <c r="P197" s="850">
        <v>586.05999999999995</v>
      </c>
      <c r="Q197" s="838">
        <v>0.64131576643613752</v>
      </c>
      <c r="R197" s="851">
        <v>167.4457142857143</v>
      </c>
    </row>
    <row r="198" spans="1:18" ht="14.45" customHeight="1" x14ac:dyDescent="0.2">
      <c r="A198" s="832" t="s">
        <v>3594</v>
      </c>
      <c r="B198" s="833" t="s">
        <v>3595</v>
      </c>
      <c r="C198" s="833" t="s">
        <v>3447</v>
      </c>
      <c r="D198" s="833" t="s">
        <v>3468</v>
      </c>
      <c r="E198" s="833" t="s">
        <v>3652</v>
      </c>
      <c r="F198" s="833" t="s">
        <v>3653</v>
      </c>
      <c r="G198" s="850"/>
      <c r="H198" s="850"/>
      <c r="I198" s="833"/>
      <c r="J198" s="833"/>
      <c r="K198" s="850"/>
      <c r="L198" s="850"/>
      <c r="M198" s="833"/>
      <c r="N198" s="833"/>
      <c r="O198" s="850">
        <v>1</v>
      </c>
      <c r="P198" s="850">
        <v>139</v>
      </c>
      <c r="Q198" s="838"/>
      <c r="R198" s="851">
        <v>139</v>
      </c>
    </row>
    <row r="199" spans="1:18" ht="14.45" customHeight="1" x14ac:dyDescent="0.2">
      <c r="A199" s="832" t="s">
        <v>3594</v>
      </c>
      <c r="B199" s="833" t="s">
        <v>3595</v>
      </c>
      <c r="C199" s="833" t="s">
        <v>3447</v>
      </c>
      <c r="D199" s="833" t="s">
        <v>3468</v>
      </c>
      <c r="E199" s="833" t="s">
        <v>3654</v>
      </c>
      <c r="F199" s="833" t="s">
        <v>3655</v>
      </c>
      <c r="G199" s="850"/>
      <c r="H199" s="850"/>
      <c r="I199" s="833"/>
      <c r="J199" s="833"/>
      <c r="K199" s="850"/>
      <c r="L199" s="850"/>
      <c r="M199" s="833"/>
      <c r="N199" s="833"/>
      <c r="O199" s="850">
        <v>1</v>
      </c>
      <c r="P199" s="850">
        <v>97</v>
      </c>
      <c r="Q199" s="838"/>
      <c r="R199" s="851">
        <v>97</v>
      </c>
    </row>
    <row r="200" spans="1:18" ht="14.45" customHeight="1" x14ac:dyDescent="0.2">
      <c r="A200" s="832" t="s">
        <v>3594</v>
      </c>
      <c r="B200" s="833" t="s">
        <v>3595</v>
      </c>
      <c r="C200" s="833" t="s">
        <v>3447</v>
      </c>
      <c r="D200" s="833" t="s">
        <v>3468</v>
      </c>
      <c r="E200" s="833" t="s">
        <v>3656</v>
      </c>
      <c r="F200" s="833" t="s">
        <v>3657</v>
      </c>
      <c r="G200" s="850"/>
      <c r="H200" s="850"/>
      <c r="I200" s="833"/>
      <c r="J200" s="833"/>
      <c r="K200" s="850">
        <v>1</v>
      </c>
      <c r="L200" s="850">
        <v>1474</v>
      </c>
      <c r="M200" s="833">
        <v>1</v>
      </c>
      <c r="N200" s="833">
        <v>1474</v>
      </c>
      <c r="O200" s="850">
        <v>1</v>
      </c>
      <c r="P200" s="850">
        <v>1486</v>
      </c>
      <c r="Q200" s="838">
        <v>1.0081411126187245</v>
      </c>
      <c r="R200" s="851">
        <v>1486</v>
      </c>
    </row>
    <row r="201" spans="1:18" ht="14.45" customHeight="1" x14ac:dyDescent="0.2">
      <c r="A201" s="832" t="s">
        <v>3594</v>
      </c>
      <c r="B201" s="833" t="s">
        <v>3595</v>
      </c>
      <c r="C201" s="833" t="s">
        <v>3447</v>
      </c>
      <c r="D201" s="833" t="s">
        <v>3468</v>
      </c>
      <c r="E201" s="833" t="s">
        <v>3609</v>
      </c>
      <c r="F201" s="833" t="s">
        <v>3610</v>
      </c>
      <c r="G201" s="850">
        <v>1</v>
      </c>
      <c r="H201" s="850">
        <v>751</v>
      </c>
      <c r="I201" s="833"/>
      <c r="J201" s="833">
        <v>751</v>
      </c>
      <c r="K201" s="850"/>
      <c r="L201" s="850"/>
      <c r="M201" s="833"/>
      <c r="N201" s="833"/>
      <c r="O201" s="850"/>
      <c r="P201" s="850"/>
      <c r="Q201" s="838"/>
      <c r="R201" s="851"/>
    </row>
    <row r="202" spans="1:18" ht="14.45" customHeight="1" x14ac:dyDescent="0.2">
      <c r="A202" s="832" t="s">
        <v>3594</v>
      </c>
      <c r="B202" s="833" t="s">
        <v>3595</v>
      </c>
      <c r="C202" s="833" t="s">
        <v>3447</v>
      </c>
      <c r="D202" s="833" t="s">
        <v>3468</v>
      </c>
      <c r="E202" s="833" t="s">
        <v>3658</v>
      </c>
      <c r="F202" s="833" t="s">
        <v>3659</v>
      </c>
      <c r="G202" s="850">
        <v>2</v>
      </c>
      <c r="H202" s="850">
        <v>3828</v>
      </c>
      <c r="I202" s="833"/>
      <c r="J202" s="833">
        <v>1914</v>
      </c>
      <c r="K202" s="850"/>
      <c r="L202" s="850"/>
      <c r="M202" s="833"/>
      <c r="N202" s="833"/>
      <c r="O202" s="850">
        <v>2</v>
      </c>
      <c r="P202" s="850">
        <v>3866</v>
      </c>
      <c r="Q202" s="838"/>
      <c r="R202" s="851">
        <v>1933</v>
      </c>
    </row>
    <row r="203" spans="1:18" ht="14.45" customHeight="1" x14ac:dyDescent="0.2">
      <c r="A203" s="832" t="s">
        <v>3594</v>
      </c>
      <c r="B203" s="833" t="s">
        <v>3595</v>
      </c>
      <c r="C203" s="833" t="s">
        <v>3447</v>
      </c>
      <c r="D203" s="833" t="s">
        <v>3468</v>
      </c>
      <c r="E203" s="833" t="s">
        <v>3621</v>
      </c>
      <c r="F203" s="833" t="s">
        <v>3622</v>
      </c>
      <c r="G203" s="850"/>
      <c r="H203" s="850"/>
      <c r="I203" s="833"/>
      <c r="J203" s="833"/>
      <c r="K203" s="850"/>
      <c r="L203" s="850"/>
      <c r="M203" s="833"/>
      <c r="N203" s="833"/>
      <c r="O203" s="850">
        <v>4</v>
      </c>
      <c r="P203" s="850">
        <v>604</v>
      </c>
      <c r="Q203" s="838"/>
      <c r="R203" s="851">
        <v>151</v>
      </c>
    </row>
    <row r="204" spans="1:18" ht="14.45" customHeight="1" x14ac:dyDescent="0.2">
      <c r="A204" s="832" t="s">
        <v>3594</v>
      </c>
      <c r="B204" s="833" t="s">
        <v>3595</v>
      </c>
      <c r="C204" s="833" t="s">
        <v>3447</v>
      </c>
      <c r="D204" s="833" t="s">
        <v>3468</v>
      </c>
      <c r="E204" s="833" t="s">
        <v>3625</v>
      </c>
      <c r="F204" s="833" t="s">
        <v>3626</v>
      </c>
      <c r="G204" s="850">
        <v>19</v>
      </c>
      <c r="H204" s="850">
        <v>703</v>
      </c>
      <c r="I204" s="833">
        <v>1.1176470588235294</v>
      </c>
      <c r="J204" s="833">
        <v>37</v>
      </c>
      <c r="K204" s="850">
        <v>17</v>
      </c>
      <c r="L204" s="850">
        <v>629</v>
      </c>
      <c r="M204" s="833">
        <v>1</v>
      </c>
      <c r="N204" s="833">
        <v>37</v>
      </c>
      <c r="O204" s="850">
        <v>24</v>
      </c>
      <c r="P204" s="850">
        <v>912</v>
      </c>
      <c r="Q204" s="838">
        <v>1.4499205087440381</v>
      </c>
      <c r="R204" s="851">
        <v>38</v>
      </c>
    </row>
    <row r="205" spans="1:18" ht="14.45" customHeight="1" x14ac:dyDescent="0.2">
      <c r="A205" s="832" t="s">
        <v>3594</v>
      </c>
      <c r="B205" s="833" t="s">
        <v>3595</v>
      </c>
      <c r="C205" s="833" t="s">
        <v>3447</v>
      </c>
      <c r="D205" s="833" t="s">
        <v>3468</v>
      </c>
      <c r="E205" s="833" t="s">
        <v>3627</v>
      </c>
      <c r="F205" s="833" t="s">
        <v>3628</v>
      </c>
      <c r="G205" s="850">
        <v>127</v>
      </c>
      <c r="H205" s="850">
        <v>131064</v>
      </c>
      <c r="I205" s="833">
        <v>1.111880280973226</v>
      </c>
      <c r="J205" s="833">
        <v>1032</v>
      </c>
      <c r="K205" s="850">
        <v>114</v>
      </c>
      <c r="L205" s="850">
        <v>117876</v>
      </c>
      <c r="M205" s="833">
        <v>1</v>
      </c>
      <c r="N205" s="833">
        <v>1034</v>
      </c>
      <c r="O205" s="850">
        <v>154</v>
      </c>
      <c r="P205" s="850">
        <v>160160</v>
      </c>
      <c r="Q205" s="838">
        <v>1.358715938783128</v>
      </c>
      <c r="R205" s="851">
        <v>1040</v>
      </c>
    </row>
    <row r="206" spans="1:18" ht="14.45" customHeight="1" x14ac:dyDescent="0.2">
      <c r="A206" s="832" t="s">
        <v>3594</v>
      </c>
      <c r="B206" s="833" t="s">
        <v>3595</v>
      </c>
      <c r="C206" s="833" t="s">
        <v>3447</v>
      </c>
      <c r="D206" s="833" t="s">
        <v>3468</v>
      </c>
      <c r="E206" s="833" t="s">
        <v>3660</v>
      </c>
      <c r="F206" s="833" t="s">
        <v>3661</v>
      </c>
      <c r="G206" s="850"/>
      <c r="H206" s="850"/>
      <c r="I206" s="833"/>
      <c r="J206" s="833"/>
      <c r="K206" s="850">
        <v>2</v>
      </c>
      <c r="L206" s="850">
        <v>4206</v>
      </c>
      <c r="M206" s="833">
        <v>1</v>
      </c>
      <c r="N206" s="833">
        <v>2103</v>
      </c>
      <c r="O206" s="850"/>
      <c r="P206" s="850"/>
      <c r="Q206" s="838"/>
      <c r="R206" s="851"/>
    </row>
    <row r="207" spans="1:18" ht="14.45" customHeight="1" x14ac:dyDescent="0.2">
      <c r="A207" s="832" t="s">
        <v>3594</v>
      </c>
      <c r="B207" s="833" t="s">
        <v>3595</v>
      </c>
      <c r="C207" s="833" t="s">
        <v>3447</v>
      </c>
      <c r="D207" s="833" t="s">
        <v>3468</v>
      </c>
      <c r="E207" s="833" t="s">
        <v>3631</v>
      </c>
      <c r="F207" s="833" t="s">
        <v>3632</v>
      </c>
      <c r="G207" s="850"/>
      <c r="H207" s="850"/>
      <c r="I207" s="833"/>
      <c r="J207" s="833"/>
      <c r="K207" s="850">
        <v>1</v>
      </c>
      <c r="L207" s="850">
        <v>127</v>
      </c>
      <c r="M207" s="833">
        <v>1</v>
      </c>
      <c r="N207" s="833">
        <v>127</v>
      </c>
      <c r="O207" s="850"/>
      <c r="P207" s="850"/>
      <c r="Q207" s="838"/>
      <c r="R207" s="851"/>
    </row>
    <row r="208" spans="1:18" ht="14.45" customHeight="1" x14ac:dyDescent="0.2">
      <c r="A208" s="832" t="s">
        <v>3594</v>
      </c>
      <c r="B208" s="833" t="s">
        <v>3595</v>
      </c>
      <c r="C208" s="833" t="s">
        <v>3447</v>
      </c>
      <c r="D208" s="833" t="s">
        <v>3468</v>
      </c>
      <c r="E208" s="833" t="s">
        <v>3635</v>
      </c>
      <c r="F208" s="833" t="s">
        <v>3636</v>
      </c>
      <c r="G208" s="850">
        <v>101</v>
      </c>
      <c r="H208" s="850">
        <v>8686</v>
      </c>
      <c r="I208" s="833">
        <v>1.1744186046511629</v>
      </c>
      <c r="J208" s="833">
        <v>86</v>
      </c>
      <c r="K208" s="850">
        <v>86</v>
      </c>
      <c r="L208" s="850">
        <v>7396</v>
      </c>
      <c r="M208" s="833">
        <v>1</v>
      </c>
      <c r="N208" s="833">
        <v>86</v>
      </c>
      <c r="O208" s="850">
        <v>147</v>
      </c>
      <c r="P208" s="850">
        <v>12789</v>
      </c>
      <c r="Q208" s="838">
        <v>1.7291779340183884</v>
      </c>
      <c r="R208" s="851">
        <v>87</v>
      </c>
    </row>
    <row r="209" spans="1:18" ht="14.45" customHeight="1" x14ac:dyDescent="0.2">
      <c r="A209" s="832" t="s">
        <v>3594</v>
      </c>
      <c r="B209" s="833" t="s">
        <v>3595</v>
      </c>
      <c r="C209" s="833" t="s">
        <v>3447</v>
      </c>
      <c r="D209" s="833" t="s">
        <v>3468</v>
      </c>
      <c r="E209" s="833" t="s">
        <v>3643</v>
      </c>
      <c r="F209" s="833" t="s">
        <v>3644</v>
      </c>
      <c r="G209" s="850"/>
      <c r="H209" s="850"/>
      <c r="I209" s="833"/>
      <c r="J209" s="833"/>
      <c r="K209" s="850">
        <v>2</v>
      </c>
      <c r="L209" s="850">
        <v>248</v>
      </c>
      <c r="M209" s="833">
        <v>1</v>
      </c>
      <c r="N209" s="833">
        <v>124</v>
      </c>
      <c r="O209" s="850">
        <v>1</v>
      </c>
      <c r="P209" s="850">
        <v>125</v>
      </c>
      <c r="Q209" s="838">
        <v>0.50403225806451613</v>
      </c>
      <c r="R209" s="851">
        <v>125</v>
      </c>
    </row>
    <row r="210" spans="1:18" ht="14.45" customHeight="1" x14ac:dyDescent="0.2">
      <c r="A210" s="832" t="s">
        <v>3594</v>
      </c>
      <c r="B210" s="833" t="s">
        <v>3595</v>
      </c>
      <c r="C210" s="833" t="s">
        <v>3447</v>
      </c>
      <c r="D210" s="833" t="s">
        <v>3468</v>
      </c>
      <c r="E210" s="833" t="s">
        <v>3662</v>
      </c>
      <c r="F210" s="833" t="s">
        <v>3663</v>
      </c>
      <c r="G210" s="850">
        <v>1</v>
      </c>
      <c r="H210" s="850">
        <v>91</v>
      </c>
      <c r="I210" s="833"/>
      <c r="J210" s="833">
        <v>91</v>
      </c>
      <c r="K210" s="850"/>
      <c r="L210" s="850"/>
      <c r="M210" s="833"/>
      <c r="N210" s="833"/>
      <c r="O210" s="850"/>
      <c r="P210" s="850"/>
      <c r="Q210" s="838"/>
      <c r="R210" s="851"/>
    </row>
    <row r="211" spans="1:18" ht="14.45" customHeight="1" x14ac:dyDescent="0.2">
      <c r="A211" s="832" t="s">
        <v>3594</v>
      </c>
      <c r="B211" s="833" t="s">
        <v>3595</v>
      </c>
      <c r="C211" s="833" t="s">
        <v>3447</v>
      </c>
      <c r="D211" s="833" t="s">
        <v>3468</v>
      </c>
      <c r="E211" s="833" t="s">
        <v>3664</v>
      </c>
      <c r="F211" s="833" t="s">
        <v>3665</v>
      </c>
      <c r="G211" s="850"/>
      <c r="H211" s="850"/>
      <c r="I211" s="833"/>
      <c r="J211" s="833"/>
      <c r="K211" s="850"/>
      <c r="L211" s="850"/>
      <c r="M211" s="833"/>
      <c r="N211" s="833"/>
      <c r="O211" s="850">
        <v>4</v>
      </c>
      <c r="P211" s="850">
        <v>11108</v>
      </c>
      <c r="Q211" s="838"/>
      <c r="R211" s="851">
        <v>2777</v>
      </c>
    </row>
    <row r="212" spans="1:18" ht="14.45" customHeight="1" x14ac:dyDescent="0.2">
      <c r="A212" s="832" t="s">
        <v>3594</v>
      </c>
      <c r="B212" s="833" t="s">
        <v>3595</v>
      </c>
      <c r="C212" s="833" t="s">
        <v>3447</v>
      </c>
      <c r="D212" s="833" t="s">
        <v>3468</v>
      </c>
      <c r="E212" s="833" t="s">
        <v>3666</v>
      </c>
      <c r="F212" s="833" t="s">
        <v>3667</v>
      </c>
      <c r="G212" s="850"/>
      <c r="H212" s="850"/>
      <c r="I212" s="833"/>
      <c r="J212" s="833"/>
      <c r="K212" s="850"/>
      <c r="L212" s="850"/>
      <c r="M212" s="833"/>
      <c r="N212" s="833"/>
      <c r="O212" s="850">
        <v>6</v>
      </c>
      <c r="P212" s="850">
        <v>600</v>
      </c>
      <c r="Q212" s="838"/>
      <c r="R212" s="851">
        <v>100</v>
      </c>
    </row>
    <row r="213" spans="1:18" ht="14.45" customHeight="1" thickBot="1" x14ac:dyDescent="0.25">
      <c r="A213" s="840" t="s">
        <v>3594</v>
      </c>
      <c r="B213" s="841" t="s">
        <v>3668</v>
      </c>
      <c r="C213" s="841" t="s">
        <v>3447</v>
      </c>
      <c r="D213" s="841" t="s">
        <v>3468</v>
      </c>
      <c r="E213" s="841" t="s">
        <v>3669</v>
      </c>
      <c r="F213" s="841" t="s">
        <v>3670</v>
      </c>
      <c r="G213" s="852"/>
      <c r="H213" s="852"/>
      <c r="I213" s="841"/>
      <c r="J213" s="841"/>
      <c r="K213" s="852"/>
      <c r="L213" s="852"/>
      <c r="M213" s="841"/>
      <c r="N213" s="841"/>
      <c r="O213" s="852">
        <v>0</v>
      </c>
      <c r="P213" s="852">
        <v>0</v>
      </c>
      <c r="Q213" s="846"/>
      <c r="R213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48C7993-5EF1-42DD-BD40-23223B89F17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3672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105942</v>
      </c>
      <c r="I3" s="208">
        <f t="shared" si="0"/>
        <v>26611448.930000018</v>
      </c>
      <c r="J3" s="78"/>
      <c r="K3" s="78"/>
      <c r="L3" s="208">
        <f t="shared" si="0"/>
        <v>112028.40000000001</v>
      </c>
      <c r="M3" s="208">
        <f t="shared" si="0"/>
        <v>27503692.810000069</v>
      </c>
      <c r="N3" s="78"/>
      <c r="O3" s="78"/>
      <c r="P3" s="208">
        <f t="shared" si="0"/>
        <v>119351.86000000003</v>
      </c>
      <c r="Q3" s="208">
        <f t="shared" si="0"/>
        <v>28990121.240000021</v>
      </c>
      <c r="R3" s="79">
        <f>IF(M3=0,0,Q3/M3)</f>
        <v>1.0540446855725316</v>
      </c>
      <c r="S3" s="209">
        <f>IF(P3=0,0,Q3/P3)</f>
        <v>242.89626688683373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/>
      <c r="B6" s="826" t="s">
        <v>3467</v>
      </c>
      <c r="C6" s="826" t="s">
        <v>594</v>
      </c>
      <c r="D6" s="826" t="s">
        <v>1486</v>
      </c>
      <c r="E6" s="826" t="s">
        <v>3468</v>
      </c>
      <c r="F6" s="826" t="s">
        <v>3469</v>
      </c>
      <c r="G6" s="826" t="s">
        <v>3470</v>
      </c>
      <c r="H6" s="225">
        <v>1</v>
      </c>
      <c r="I6" s="225">
        <v>344.44</v>
      </c>
      <c r="J6" s="826"/>
      <c r="K6" s="826">
        <v>344.44</v>
      </c>
      <c r="L6" s="225"/>
      <c r="M6" s="225"/>
      <c r="N6" s="826"/>
      <c r="O6" s="826"/>
      <c r="P6" s="225"/>
      <c r="Q6" s="225"/>
      <c r="R6" s="831"/>
      <c r="S6" s="849"/>
    </row>
    <row r="7" spans="1:19" ht="14.45" customHeight="1" x14ac:dyDescent="0.2">
      <c r="A7" s="832"/>
      <c r="B7" s="833" t="s">
        <v>3471</v>
      </c>
      <c r="C7" s="833" t="s">
        <v>591</v>
      </c>
      <c r="D7" s="833" t="s">
        <v>1462</v>
      </c>
      <c r="E7" s="833" t="s">
        <v>3472</v>
      </c>
      <c r="F7" s="833" t="s">
        <v>3474</v>
      </c>
      <c r="G7" s="833"/>
      <c r="H7" s="850"/>
      <c r="I7" s="850"/>
      <c r="J7" s="833"/>
      <c r="K7" s="833"/>
      <c r="L7" s="850"/>
      <c r="M7" s="850"/>
      <c r="N7" s="833"/>
      <c r="O7" s="833"/>
      <c r="P7" s="850">
        <v>25</v>
      </c>
      <c r="Q7" s="850">
        <v>14025</v>
      </c>
      <c r="R7" s="838"/>
      <c r="S7" s="851">
        <v>561</v>
      </c>
    </row>
    <row r="8" spans="1:19" ht="14.45" customHeight="1" x14ac:dyDescent="0.2">
      <c r="A8" s="832"/>
      <c r="B8" s="833" t="s">
        <v>3471</v>
      </c>
      <c r="C8" s="833" t="s">
        <v>591</v>
      </c>
      <c r="D8" s="833" t="s">
        <v>1462</v>
      </c>
      <c r="E8" s="833" t="s">
        <v>3472</v>
      </c>
      <c r="F8" s="833" t="s">
        <v>3476</v>
      </c>
      <c r="G8" s="833"/>
      <c r="H8" s="850"/>
      <c r="I8" s="850"/>
      <c r="J8" s="833"/>
      <c r="K8" s="833"/>
      <c r="L8" s="850"/>
      <c r="M8" s="850"/>
      <c r="N8" s="833"/>
      <c r="O8" s="833"/>
      <c r="P8" s="850">
        <v>2</v>
      </c>
      <c r="Q8" s="850">
        <v>642</v>
      </c>
      <c r="R8" s="838"/>
      <c r="S8" s="851">
        <v>321</v>
      </c>
    </row>
    <row r="9" spans="1:19" ht="14.45" customHeight="1" x14ac:dyDescent="0.2">
      <c r="A9" s="832"/>
      <c r="B9" s="833" t="s">
        <v>3471</v>
      </c>
      <c r="C9" s="833" t="s">
        <v>591</v>
      </c>
      <c r="D9" s="833" t="s">
        <v>1462</v>
      </c>
      <c r="E9" s="833" t="s">
        <v>3472</v>
      </c>
      <c r="F9" s="833" t="s">
        <v>3477</v>
      </c>
      <c r="G9" s="833"/>
      <c r="H9" s="850"/>
      <c r="I9" s="850"/>
      <c r="J9" s="833"/>
      <c r="K9" s="833"/>
      <c r="L9" s="850"/>
      <c r="M9" s="850"/>
      <c r="N9" s="833"/>
      <c r="O9" s="833"/>
      <c r="P9" s="850">
        <v>3</v>
      </c>
      <c r="Q9" s="850">
        <v>846</v>
      </c>
      <c r="R9" s="838"/>
      <c r="S9" s="851">
        <v>282</v>
      </c>
    </row>
    <row r="10" spans="1:19" ht="14.45" customHeight="1" x14ac:dyDescent="0.2">
      <c r="A10" s="832"/>
      <c r="B10" s="833" t="s">
        <v>3471</v>
      </c>
      <c r="C10" s="833" t="s">
        <v>591</v>
      </c>
      <c r="D10" s="833" t="s">
        <v>1462</v>
      </c>
      <c r="E10" s="833" t="s">
        <v>3472</v>
      </c>
      <c r="F10" s="833" t="s">
        <v>3481</v>
      </c>
      <c r="G10" s="833"/>
      <c r="H10" s="850"/>
      <c r="I10" s="850"/>
      <c r="J10" s="833"/>
      <c r="K10" s="833"/>
      <c r="L10" s="850"/>
      <c r="M10" s="850"/>
      <c r="N10" s="833"/>
      <c r="O10" s="833"/>
      <c r="P10" s="850">
        <v>2</v>
      </c>
      <c r="Q10" s="850">
        <v>7800</v>
      </c>
      <c r="R10" s="838"/>
      <c r="S10" s="851">
        <v>3900</v>
      </c>
    </row>
    <row r="11" spans="1:19" ht="14.45" customHeight="1" x14ac:dyDescent="0.2">
      <c r="A11" s="832"/>
      <c r="B11" s="833" t="s">
        <v>3471</v>
      </c>
      <c r="C11" s="833" t="s">
        <v>591</v>
      </c>
      <c r="D11" s="833" t="s">
        <v>1462</v>
      </c>
      <c r="E11" s="833" t="s">
        <v>3472</v>
      </c>
      <c r="F11" s="833" t="s">
        <v>3483</v>
      </c>
      <c r="G11" s="833"/>
      <c r="H11" s="850"/>
      <c r="I11" s="850"/>
      <c r="J11" s="833"/>
      <c r="K11" s="833"/>
      <c r="L11" s="850"/>
      <c r="M11" s="850"/>
      <c r="N11" s="833"/>
      <c r="O11" s="833"/>
      <c r="P11" s="850">
        <v>3</v>
      </c>
      <c r="Q11" s="850">
        <v>4053</v>
      </c>
      <c r="R11" s="838"/>
      <c r="S11" s="851">
        <v>1351</v>
      </c>
    </row>
    <row r="12" spans="1:19" ht="14.45" customHeight="1" x14ac:dyDescent="0.2">
      <c r="A12" s="832"/>
      <c r="B12" s="833" t="s">
        <v>3471</v>
      </c>
      <c r="C12" s="833" t="s">
        <v>591</v>
      </c>
      <c r="D12" s="833" t="s">
        <v>1462</v>
      </c>
      <c r="E12" s="833" t="s">
        <v>3472</v>
      </c>
      <c r="F12" s="833" t="s">
        <v>3493</v>
      </c>
      <c r="G12" s="833"/>
      <c r="H12" s="850"/>
      <c r="I12" s="850"/>
      <c r="J12" s="833"/>
      <c r="K12" s="833"/>
      <c r="L12" s="850"/>
      <c r="M12" s="850"/>
      <c r="N12" s="833"/>
      <c r="O12" s="833"/>
      <c r="P12" s="850">
        <v>1</v>
      </c>
      <c r="Q12" s="850">
        <v>470</v>
      </c>
      <c r="R12" s="838"/>
      <c r="S12" s="851">
        <v>470</v>
      </c>
    </row>
    <row r="13" spans="1:19" ht="14.45" customHeight="1" x14ac:dyDescent="0.2">
      <c r="A13" s="832"/>
      <c r="B13" s="833" t="s">
        <v>3471</v>
      </c>
      <c r="C13" s="833" t="s">
        <v>591</v>
      </c>
      <c r="D13" s="833" t="s">
        <v>1462</v>
      </c>
      <c r="E13" s="833" t="s">
        <v>3472</v>
      </c>
      <c r="F13" s="833" t="s">
        <v>3494</v>
      </c>
      <c r="G13" s="833"/>
      <c r="H13" s="850"/>
      <c r="I13" s="850"/>
      <c r="J13" s="833"/>
      <c r="K13" s="833"/>
      <c r="L13" s="850"/>
      <c r="M13" s="850"/>
      <c r="N13" s="833"/>
      <c r="O13" s="833"/>
      <c r="P13" s="850">
        <v>1</v>
      </c>
      <c r="Q13" s="850">
        <v>1326</v>
      </c>
      <c r="R13" s="838"/>
      <c r="S13" s="851">
        <v>1326</v>
      </c>
    </row>
    <row r="14" spans="1:19" ht="14.45" customHeight="1" x14ac:dyDescent="0.2">
      <c r="A14" s="832"/>
      <c r="B14" s="833" t="s">
        <v>3471</v>
      </c>
      <c r="C14" s="833" t="s">
        <v>591</v>
      </c>
      <c r="D14" s="833" t="s">
        <v>1462</v>
      </c>
      <c r="E14" s="833" t="s">
        <v>3468</v>
      </c>
      <c r="F14" s="833" t="s">
        <v>3501</v>
      </c>
      <c r="G14" s="833" t="s">
        <v>3502</v>
      </c>
      <c r="H14" s="850"/>
      <c r="I14" s="850"/>
      <c r="J14" s="833"/>
      <c r="K14" s="833"/>
      <c r="L14" s="850"/>
      <c r="M14" s="850"/>
      <c r="N14" s="833"/>
      <c r="O14" s="833"/>
      <c r="P14" s="850">
        <v>39</v>
      </c>
      <c r="Q14" s="850">
        <v>3033.3399999999997</v>
      </c>
      <c r="R14" s="838"/>
      <c r="S14" s="851">
        <v>77.777948717948703</v>
      </c>
    </row>
    <row r="15" spans="1:19" ht="14.45" customHeight="1" x14ac:dyDescent="0.2">
      <c r="A15" s="832"/>
      <c r="B15" s="833" t="s">
        <v>3471</v>
      </c>
      <c r="C15" s="833" t="s">
        <v>591</v>
      </c>
      <c r="D15" s="833" t="s">
        <v>1462</v>
      </c>
      <c r="E15" s="833" t="s">
        <v>3468</v>
      </c>
      <c r="F15" s="833" t="s">
        <v>3503</v>
      </c>
      <c r="G15" s="833" t="s">
        <v>3504</v>
      </c>
      <c r="H15" s="850"/>
      <c r="I15" s="850"/>
      <c r="J15" s="833"/>
      <c r="K15" s="833"/>
      <c r="L15" s="850"/>
      <c r="M15" s="850"/>
      <c r="N15" s="833"/>
      <c r="O15" s="833"/>
      <c r="P15" s="850">
        <v>1</v>
      </c>
      <c r="Q15" s="850">
        <v>250</v>
      </c>
      <c r="R15" s="838"/>
      <c r="S15" s="851">
        <v>250</v>
      </c>
    </row>
    <row r="16" spans="1:19" ht="14.45" customHeight="1" x14ac:dyDescent="0.2">
      <c r="A16" s="832"/>
      <c r="B16" s="833" t="s">
        <v>3471</v>
      </c>
      <c r="C16" s="833" t="s">
        <v>591</v>
      </c>
      <c r="D16" s="833" t="s">
        <v>1462</v>
      </c>
      <c r="E16" s="833" t="s">
        <v>3468</v>
      </c>
      <c r="F16" s="833" t="s">
        <v>3505</v>
      </c>
      <c r="G16" s="833" t="s">
        <v>3506</v>
      </c>
      <c r="H16" s="850"/>
      <c r="I16" s="850"/>
      <c r="J16" s="833"/>
      <c r="K16" s="833"/>
      <c r="L16" s="850"/>
      <c r="M16" s="850"/>
      <c r="N16" s="833"/>
      <c r="O16" s="833"/>
      <c r="P16" s="850">
        <v>2</v>
      </c>
      <c r="Q16" s="850">
        <v>233.34</v>
      </c>
      <c r="R16" s="838"/>
      <c r="S16" s="851">
        <v>116.67</v>
      </c>
    </row>
    <row r="17" spans="1:19" ht="14.45" customHeight="1" x14ac:dyDescent="0.2">
      <c r="A17" s="832"/>
      <c r="B17" s="833" t="s">
        <v>3471</v>
      </c>
      <c r="C17" s="833" t="s">
        <v>591</v>
      </c>
      <c r="D17" s="833" t="s">
        <v>1462</v>
      </c>
      <c r="E17" s="833" t="s">
        <v>3468</v>
      </c>
      <c r="F17" s="833" t="s">
        <v>3515</v>
      </c>
      <c r="G17" s="833" t="s">
        <v>3516</v>
      </c>
      <c r="H17" s="850">
        <v>0</v>
      </c>
      <c r="I17" s="850">
        <v>0</v>
      </c>
      <c r="J17" s="833"/>
      <c r="K17" s="833"/>
      <c r="L17" s="850"/>
      <c r="M17" s="850"/>
      <c r="N17" s="833"/>
      <c r="O17" s="833"/>
      <c r="P17" s="850"/>
      <c r="Q17" s="850"/>
      <c r="R17" s="838"/>
      <c r="S17" s="851"/>
    </row>
    <row r="18" spans="1:19" ht="14.45" customHeight="1" x14ac:dyDescent="0.2">
      <c r="A18" s="832"/>
      <c r="B18" s="833" t="s">
        <v>3471</v>
      </c>
      <c r="C18" s="833" t="s">
        <v>591</v>
      </c>
      <c r="D18" s="833" t="s">
        <v>1462</v>
      </c>
      <c r="E18" s="833" t="s">
        <v>3468</v>
      </c>
      <c r="F18" s="833" t="s">
        <v>3524</v>
      </c>
      <c r="G18" s="833" t="s">
        <v>3525</v>
      </c>
      <c r="H18" s="850"/>
      <c r="I18" s="850"/>
      <c r="J18" s="833"/>
      <c r="K18" s="833"/>
      <c r="L18" s="850"/>
      <c r="M18" s="850"/>
      <c r="N18" s="833"/>
      <c r="O18" s="833"/>
      <c r="P18" s="850">
        <v>95</v>
      </c>
      <c r="Q18" s="850">
        <v>5805.55</v>
      </c>
      <c r="R18" s="838"/>
      <c r="S18" s="851">
        <v>61.11105263157895</v>
      </c>
    </row>
    <row r="19" spans="1:19" ht="14.45" customHeight="1" x14ac:dyDescent="0.2">
      <c r="A19" s="832"/>
      <c r="B19" s="833" t="s">
        <v>3471</v>
      </c>
      <c r="C19" s="833" t="s">
        <v>591</v>
      </c>
      <c r="D19" s="833" t="s">
        <v>1462</v>
      </c>
      <c r="E19" s="833" t="s">
        <v>3468</v>
      </c>
      <c r="F19" s="833" t="s">
        <v>3530</v>
      </c>
      <c r="G19" s="833" t="s">
        <v>3531</v>
      </c>
      <c r="H19" s="850"/>
      <c r="I19" s="850"/>
      <c r="J19" s="833"/>
      <c r="K19" s="833"/>
      <c r="L19" s="850"/>
      <c r="M19" s="850"/>
      <c r="N19" s="833"/>
      <c r="O19" s="833"/>
      <c r="P19" s="850">
        <v>26</v>
      </c>
      <c r="Q19" s="850">
        <v>0</v>
      </c>
      <c r="R19" s="838"/>
      <c r="S19" s="851">
        <v>0</v>
      </c>
    </row>
    <row r="20" spans="1:19" ht="14.45" customHeight="1" x14ac:dyDescent="0.2">
      <c r="A20" s="832"/>
      <c r="B20" s="833" t="s">
        <v>3471</v>
      </c>
      <c r="C20" s="833" t="s">
        <v>591</v>
      </c>
      <c r="D20" s="833" t="s">
        <v>1462</v>
      </c>
      <c r="E20" s="833" t="s">
        <v>3468</v>
      </c>
      <c r="F20" s="833" t="s">
        <v>3532</v>
      </c>
      <c r="G20" s="833" t="s">
        <v>3533</v>
      </c>
      <c r="H20" s="850"/>
      <c r="I20" s="850"/>
      <c r="J20" s="833"/>
      <c r="K20" s="833"/>
      <c r="L20" s="850"/>
      <c r="M20" s="850"/>
      <c r="N20" s="833"/>
      <c r="O20" s="833"/>
      <c r="P20" s="850">
        <v>1</v>
      </c>
      <c r="Q20" s="850">
        <v>305.56</v>
      </c>
      <c r="R20" s="838"/>
      <c r="S20" s="851">
        <v>305.56</v>
      </c>
    </row>
    <row r="21" spans="1:19" ht="14.45" customHeight="1" x14ac:dyDescent="0.2">
      <c r="A21" s="832"/>
      <c r="B21" s="833" t="s">
        <v>3471</v>
      </c>
      <c r="C21" s="833" t="s">
        <v>591</v>
      </c>
      <c r="D21" s="833" t="s">
        <v>1462</v>
      </c>
      <c r="E21" s="833" t="s">
        <v>3468</v>
      </c>
      <c r="F21" s="833" t="s">
        <v>3534</v>
      </c>
      <c r="G21" s="833" t="s">
        <v>3535</v>
      </c>
      <c r="H21" s="850"/>
      <c r="I21" s="850"/>
      <c r="J21" s="833"/>
      <c r="K21" s="833"/>
      <c r="L21" s="850"/>
      <c r="M21" s="850"/>
      <c r="N21" s="833"/>
      <c r="O21" s="833"/>
      <c r="P21" s="850">
        <v>1</v>
      </c>
      <c r="Q21" s="850">
        <v>33.33</v>
      </c>
      <c r="R21" s="838"/>
      <c r="S21" s="851">
        <v>33.33</v>
      </c>
    </row>
    <row r="22" spans="1:19" ht="14.45" customHeight="1" x14ac:dyDescent="0.2">
      <c r="A22" s="832"/>
      <c r="B22" s="833" t="s">
        <v>3471</v>
      </c>
      <c r="C22" s="833" t="s">
        <v>591</v>
      </c>
      <c r="D22" s="833" t="s">
        <v>1462</v>
      </c>
      <c r="E22" s="833" t="s">
        <v>3468</v>
      </c>
      <c r="F22" s="833" t="s">
        <v>3536</v>
      </c>
      <c r="G22" s="833" t="s">
        <v>3537</v>
      </c>
      <c r="H22" s="850">
        <v>0</v>
      </c>
      <c r="I22" s="850">
        <v>0</v>
      </c>
      <c r="J22" s="833"/>
      <c r="K22" s="833"/>
      <c r="L22" s="850"/>
      <c r="M22" s="850"/>
      <c r="N22" s="833"/>
      <c r="O22" s="833"/>
      <c r="P22" s="850">
        <v>16</v>
      </c>
      <c r="Q22" s="850">
        <v>7288.9000000000015</v>
      </c>
      <c r="R22" s="838"/>
      <c r="S22" s="851">
        <v>455.55625000000009</v>
      </c>
    </row>
    <row r="23" spans="1:19" ht="14.45" customHeight="1" x14ac:dyDescent="0.2">
      <c r="A23" s="832"/>
      <c r="B23" s="833" t="s">
        <v>3471</v>
      </c>
      <c r="C23" s="833" t="s">
        <v>591</v>
      </c>
      <c r="D23" s="833" t="s">
        <v>1462</v>
      </c>
      <c r="E23" s="833" t="s">
        <v>3468</v>
      </c>
      <c r="F23" s="833" t="s">
        <v>3542</v>
      </c>
      <c r="G23" s="833" t="s">
        <v>3543</v>
      </c>
      <c r="H23" s="850"/>
      <c r="I23" s="850"/>
      <c r="J23" s="833"/>
      <c r="K23" s="833"/>
      <c r="L23" s="850"/>
      <c r="M23" s="850"/>
      <c r="N23" s="833"/>
      <c r="O23" s="833"/>
      <c r="P23" s="850">
        <v>1</v>
      </c>
      <c r="Q23" s="850">
        <v>77.78</v>
      </c>
      <c r="R23" s="838"/>
      <c r="S23" s="851">
        <v>77.78</v>
      </c>
    </row>
    <row r="24" spans="1:19" ht="14.45" customHeight="1" x14ac:dyDescent="0.2">
      <c r="A24" s="832"/>
      <c r="B24" s="833" t="s">
        <v>3471</v>
      </c>
      <c r="C24" s="833" t="s">
        <v>591</v>
      </c>
      <c r="D24" s="833" t="s">
        <v>1462</v>
      </c>
      <c r="E24" s="833" t="s">
        <v>3468</v>
      </c>
      <c r="F24" s="833" t="s">
        <v>3546</v>
      </c>
      <c r="G24" s="833" t="s">
        <v>3547</v>
      </c>
      <c r="H24" s="850">
        <v>0</v>
      </c>
      <c r="I24" s="850">
        <v>0</v>
      </c>
      <c r="J24" s="833"/>
      <c r="K24" s="833"/>
      <c r="L24" s="850"/>
      <c r="M24" s="850"/>
      <c r="N24" s="833"/>
      <c r="O24" s="833"/>
      <c r="P24" s="850">
        <v>20</v>
      </c>
      <c r="Q24" s="850">
        <v>1888.8799999999999</v>
      </c>
      <c r="R24" s="838"/>
      <c r="S24" s="851">
        <v>94.443999999999988</v>
      </c>
    </row>
    <row r="25" spans="1:19" ht="14.45" customHeight="1" x14ac:dyDescent="0.2">
      <c r="A25" s="832"/>
      <c r="B25" s="833" t="s">
        <v>3471</v>
      </c>
      <c r="C25" s="833" t="s">
        <v>591</v>
      </c>
      <c r="D25" s="833" t="s">
        <v>1462</v>
      </c>
      <c r="E25" s="833" t="s">
        <v>3468</v>
      </c>
      <c r="F25" s="833" t="s">
        <v>3566</v>
      </c>
      <c r="G25" s="833" t="s">
        <v>3567</v>
      </c>
      <c r="H25" s="850"/>
      <c r="I25" s="850"/>
      <c r="J25" s="833"/>
      <c r="K25" s="833"/>
      <c r="L25" s="850"/>
      <c r="M25" s="850"/>
      <c r="N25" s="833"/>
      <c r="O25" s="833"/>
      <c r="P25" s="850">
        <v>1</v>
      </c>
      <c r="Q25" s="850">
        <v>292.22000000000003</v>
      </c>
      <c r="R25" s="838"/>
      <c r="S25" s="851">
        <v>292.22000000000003</v>
      </c>
    </row>
    <row r="26" spans="1:19" ht="14.45" customHeight="1" x14ac:dyDescent="0.2">
      <c r="A26" s="832"/>
      <c r="B26" s="833" t="s">
        <v>3471</v>
      </c>
      <c r="C26" s="833" t="s">
        <v>591</v>
      </c>
      <c r="D26" s="833" t="s">
        <v>1465</v>
      </c>
      <c r="E26" s="833" t="s">
        <v>3468</v>
      </c>
      <c r="F26" s="833" t="s">
        <v>3497</v>
      </c>
      <c r="G26" s="833" t="s">
        <v>3498</v>
      </c>
      <c r="H26" s="850"/>
      <c r="I26" s="850"/>
      <c r="J26" s="833"/>
      <c r="K26" s="833"/>
      <c r="L26" s="850"/>
      <c r="M26" s="850"/>
      <c r="N26" s="833"/>
      <c r="O26" s="833"/>
      <c r="P26" s="850">
        <v>1</v>
      </c>
      <c r="Q26" s="850">
        <v>508.89</v>
      </c>
      <c r="R26" s="838"/>
      <c r="S26" s="851">
        <v>508.89</v>
      </c>
    </row>
    <row r="27" spans="1:19" ht="14.45" customHeight="1" x14ac:dyDescent="0.2">
      <c r="A27" s="832"/>
      <c r="B27" s="833" t="s">
        <v>3471</v>
      </c>
      <c r="C27" s="833" t="s">
        <v>591</v>
      </c>
      <c r="D27" s="833" t="s">
        <v>1465</v>
      </c>
      <c r="E27" s="833" t="s">
        <v>3468</v>
      </c>
      <c r="F27" s="833" t="s">
        <v>3501</v>
      </c>
      <c r="G27" s="833" t="s">
        <v>3502</v>
      </c>
      <c r="H27" s="850"/>
      <c r="I27" s="850"/>
      <c r="J27" s="833"/>
      <c r="K27" s="833"/>
      <c r="L27" s="850"/>
      <c r="M27" s="850"/>
      <c r="N27" s="833"/>
      <c r="O27" s="833"/>
      <c r="P27" s="850">
        <v>4</v>
      </c>
      <c r="Q27" s="850">
        <v>311.12</v>
      </c>
      <c r="R27" s="838"/>
      <c r="S27" s="851">
        <v>77.78</v>
      </c>
    </row>
    <row r="28" spans="1:19" ht="14.45" customHeight="1" x14ac:dyDescent="0.2">
      <c r="A28" s="832"/>
      <c r="B28" s="833" t="s">
        <v>3471</v>
      </c>
      <c r="C28" s="833" t="s">
        <v>591</v>
      </c>
      <c r="D28" s="833" t="s">
        <v>1465</v>
      </c>
      <c r="E28" s="833" t="s">
        <v>3468</v>
      </c>
      <c r="F28" s="833" t="s">
        <v>3503</v>
      </c>
      <c r="G28" s="833" t="s">
        <v>3504</v>
      </c>
      <c r="H28" s="850"/>
      <c r="I28" s="850"/>
      <c r="J28" s="833"/>
      <c r="K28" s="833"/>
      <c r="L28" s="850"/>
      <c r="M28" s="850"/>
      <c r="N28" s="833"/>
      <c r="O28" s="833"/>
      <c r="P28" s="850">
        <v>63</v>
      </c>
      <c r="Q28" s="850">
        <v>15750</v>
      </c>
      <c r="R28" s="838"/>
      <c r="S28" s="851">
        <v>250</v>
      </c>
    </row>
    <row r="29" spans="1:19" ht="14.45" customHeight="1" x14ac:dyDescent="0.2">
      <c r="A29" s="832"/>
      <c r="B29" s="833" t="s">
        <v>3471</v>
      </c>
      <c r="C29" s="833" t="s">
        <v>591</v>
      </c>
      <c r="D29" s="833" t="s">
        <v>1465</v>
      </c>
      <c r="E29" s="833" t="s">
        <v>3468</v>
      </c>
      <c r="F29" s="833" t="s">
        <v>3505</v>
      </c>
      <c r="G29" s="833" t="s">
        <v>3506</v>
      </c>
      <c r="H29" s="850">
        <v>2</v>
      </c>
      <c r="I29" s="850">
        <v>233.33</v>
      </c>
      <c r="J29" s="833"/>
      <c r="K29" s="833">
        <v>116.66500000000001</v>
      </c>
      <c r="L29" s="850"/>
      <c r="M29" s="850"/>
      <c r="N29" s="833"/>
      <c r="O29" s="833"/>
      <c r="P29" s="850">
        <v>166</v>
      </c>
      <c r="Q29" s="850">
        <v>19366.669999999998</v>
      </c>
      <c r="R29" s="838"/>
      <c r="S29" s="851">
        <v>116.66668674698793</v>
      </c>
    </row>
    <row r="30" spans="1:19" ht="14.45" customHeight="1" x14ac:dyDescent="0.2">
      <c r="A30" s="832"/>
      <c r="B30" s="833" t="s">
        <v>3471</v>
      </c>
      <c r="C30" s="833" t="s">
        <v>591</v>
      </c>
      <c r="D30" s="833" t="s">
        <v>1465</v>
      </c>
      <c r="E30" s="833" t="s">
        <v>3468</v>
      </c>
      <c r="F30" s="833" t="s">
        <v>3517</v>
      </c>
      <c r="G30" s="833" t="s">
        <v>3518</v>
      </c>
      <c r="H30" s="850">
        <v>1</v>
      </c>
      <c r="I30" s="850">
        <v>583.33000000000004</v>
      </c>
      <c r="J30" s="833"/>
      <c r="K30" s="833">
        <v>583.33000000000004</v>
      </c>
      <c r="L30" s="850"/>
      <c r="M30" s="850"/>
      <c r="N30" s="833"/>
      <c r="O30" s="833"/>
      <c r="P30" s="850">
        <v>350</v>
      </c>
      <c r="Q30" s="850">
        <v>204166.66</v>
      </c>
      <c r="R30" s="838"/>
      <c r="S30" s="851">
        <v>583.33331428571432</v>
      </c>
    </row>
    <row r="31" spans="1:19" ht="14.45" customHeight="1" x14ac:dyDescent="0.2">
      <c r="A31" s="832"/>
      <c r="B31" s="833" t="s">
        <v>3471</v>
      </c>
      <c r="C31" s="833" t="s">
        <v>591</v>
      </c>
      <c r="D31" s="833" t="s">
        <v>1465</v>
      </c>
      <c r="E31" s="833" t="s">
        <v>3468</v>
      </c>
      <c r="F31" s="833" t="s">
        <v>3519</v>
      </c>
      <c r="G31" s="833" t="s">
        <v>3520</v>
      </c>
      <c r="H31" s="850"/>
      <c r="I31" s="850"/>
      <c r="J31" s="833"/>
      <c r="K31" s="833"/>
      <c r="L31" s="850"/>
      <c r="M31" s="850"/>
      <c r="N31" s="833"/>
      <c r="O31" s="833"/>
      <c r="P31" s="850">
        <v>23</v>
      </c>
      <c r="Q31" s="850">
        <v>10733.33</v>
      </c>
      <c r="R31" s="838"/>
      <c r="S31" s="851">
        <v>466.66652173913042</v>
      </c>
    </row>
    <row r="32" spans="1:19" ht="14.45" customHeight="1" x14ac:dyDescent="0.2">
      <c r="A32" s="832"/>
      <c r="B32" s="833" t="s">
        <v>3471</v>
      </c>
      <c r="C32" s="833" t="s">
        <v>591</v>
      </c>
      <c r="D32" s="833" t="s">
        <v>1465</v>
      </c>
      <c r="E32" s="833" t="s">
        <v>3468</v>
      </c>
      <c r="F32" s="833" t="s">
        <v>3521</v>
      </c>
      <c r="G32" s="833" t="s">
        <v>3520</v>
      </c>
      <c r="H32" s="850"/>
      <c r="I32" s="850"/>
      <c r="J32" s="833"/>
      <c r="K32" s="833"/>
      <c r="L32" s="850"/>
      <c r="M32" s="850"/>
      <c r="N32" s="833"/>
      <c r="O32" s="833"/>
      <c r="P32" s="850">
        <v>2</v>
      </c>
      <c r="Q32" s="850">
        <v>2000</v>
      </c>
      <c r="R32" s="838"/>
      <c r="S32" s="851">
        <v>1000</v>
      </c>
    </row>
    <row r="33" spans="1:19" ht="14.45" customHeight="1" x14ac:dyDescent="0.2">
      <c r="A33" s="832"/>
      <c r="B33" s="833" t="s">
        <v>3471</v>
      </c>
      <c r="C33" s="833" t="s">
        <v>591</v>
      </c>
      <c r="D33" s="833" t="s">
        <v>1465</v>
      </c>
      <c r="E33" s="833" t="s">
        <v>3468</v>
      </c>
      <c r="F33" s="833" t="s">
        <v>3522</v>
      </c>
      <c r="G33" s="833" t="s">
        <v>3523</v>
      </c>
      <c r="H33" s="850"/>
      <c r="I33" s="850"/>
      <c r="J33" s="833"/>
      <c r="K33" s="833"/>
      <c r="L33" s="850"/>
      <c r="M33" s="850"/>
      <c r="N33" s="833"/>
      <c r="O33" s="833"/>
      <c r="P33" s="850">
        <v>1</v>
      </c>
      <c r="Q33" s="850">
        <v>666.67</v>
      </c>
      <c r="R33" s="838"/>
      <c r="S33" s="851">
        <v>666.67</v>
      </c>
    </row>
    <row r="34" spans="1:19" ht="14.45" customHeight="1" x14ac:dyDescent="0.2">
      <c r="A34" s="832"/>
      <c r="B34" s="833" t="s">
        <v>3471</v>
      </c>
      <c r="C34" s="833" t="s">
        <v>591</v>
      </c>
      <c r="D34" s="833" t="s">
        <v>1465</v>
      </c>
      <c r="E34" s="833" t="s">
        <v>3468</v>
      </c>
      <c r="F34" s="833" t="s">
        <v>3524</v>
      </c>
      <c r="G34" s="833" t="s">
        <v>3525</v>
      </c>
      <c r="H34" s="850">
        <v>2</v>
      </c>
      <c r="I34" s="850">
        <v>100</v>
      </c>
      <c r="J34" s="833">
        <v>2</v>
      </c>
      <c r="K34" s="833">
        <v>50</v>
      </c>
      <c r="L34" s="850">
        <v>1</v>
      </c>
      <c r="M34" s="850">
        <v>50</v>
      </c>
      <c r="N34" s="833">
        <v>1</v>
      </c>
      <c r="O34" s="833">
        <v>50</v>
      </c>
      <c r="P34" s="850">
        <v>204</v>
      </c>
      <c r="Q34" s="850">
        <v>12466.68</v>
      </c>
      <c r="R34" s="838">
        <v>249.33360000000002</v>
      </c>
      <c r="S34" s="851">
        <v>61.111176470588234</v>
      </c>
    </row>
    <row r="35" spans="1:19" ht="14.45" customHeight="1" x14ac:dyDescent="0.2">
      <c r="A35" s="832"/>
      <c r="B35" s="833" t="s">
        <v>3471</v>
      </c>
      <c r="C35" s="833" t="s">
        <v>591</v>
      </c>
      <c r="D35" s="833" t="s">
        <v>1465</v>
      </c>
      <c r="E35" s="833" t="s">
        <v>3468</v>
      </c>
      <c r="F35" s="833" t="s">
        <v>3526</v>
      </c>
      <c r="G35" s="833" t="s">
        <v>3527</v>
      </c>
      <c r="H35" s="850"/>
      <c r="I35" s="850"/>
      <c r="J35" s="833"/>
      <c r="K35" s="833"/>
      <c r="L35" s="850"/>
      <c r="M35" s="850"/>
      <c r="N35" s="833"/>
      <c r="O35" s="833"/>
      <c r="P35" s="850">
        <v>1</v>
      </c>
      <c r="Q35" s="850">
        <v>5.5600000000000005</v>
      </c>
      <c r="R35" s="838"/>
      <c r="S35" s="851">
        <v>5.5600000000000005</v>
      </c>
    </row>
    <row r="36" spans="1:19" ht="14.45" customHeight="1" x14ac:dyDescent="0.2">
      <c r="A36" s="832"/>
      <c r="B36" s="833" t="s">
        <v>3471</v>
      </c>
      <c r="C36" s="833" t="s">
        <v>591</v>
      </c>
      <c r="D36" s="833" t="s">
        <v>1465</v>
      </c>
      <c r="E36" s="833" t="s">
        <v>3468</v>
      </c>
      <c r="F36" s="833" t="s">
        <v>3528</v>
      </c>
      <c r="G36" s="833" t="s">
        <v>3529</v>
      </c>
      <c r="H36" s="850"/>
      <c r="I36" s="850"/>
      <c r="J36" s="833"/>
      <c r="K36" s="833"/>
      <c r="L36" s="850"/>
      <c r="M36" s="850"/>
      <c r="N36" s="833"/>
      <c r="O36" s="833"/>
      <c r="P36" s="850">
        <v>1</v>
      </c>
      <c r="Q36" s="850">
        <v>127.78</v>
      </c>
      <c r="R36" s="838"/>
      <c r="S36" s="851">
        <v>127.78</v>
      </c>
    </row>
    <row r="37" spans="1:19" ht="14.45" customHeight="1" x14ac:dyDescent="0.2">
      <c r="A37" s="832"/>
      <c r="B37" s="833" t="s">
        <v>3471</v>
      </c>
      <c r="C37" s="833" t="s">
        <v>591</v>
      </c>
      <c r="D37" s="833" t="s">
        <v>1465</v>
      </c>
      <c r="E37" s="833" t="s">
        <v>3468</v>
      </c>
      <c r="F37" s="833" t="s">
        <v>3532</v>
      </c>
      <c r="G37" s="833" t="s">
        <v>3533</v>
      </c>
      <c r="H37" s="850">
        <v>3</v>
      </c>
      <c r="I37" s="850">
        <v>916.67</v>
      </c>
      <c r="J37" s="833"/>
      <c r="K37" s="833">
        <v>305.55666666666667</v>
      </c>
      <c r="L37" s="850"/>
      <c r="M37" s="850"/>
      <c r="N37" s="833"/>
      <c r="O37" s="833"/>
      <c r="P37" s="850">
        <v>134</v>
      </c>
      <c r="Q37" s="850">
        <v>40944.44</v>
      </c>
      <c r="R37" s="838"/>
      <c r="S37" s="851">
        <v>305.55552238805973</v>
      </c>
    </row>
    <row r="38" spans="1:19" ht="14.45" customHeight="1" x14ac:dyDescent="0.2">
      <c r="A38" s="832"/>
      <c r="B38" s="833" t="s">
        <v>3471</v>
      </c>
      <c r="C38" s="833" t="s">
        <v>591</v>
      </c>
      <c r="D38" s="833" t="s">
        <v>1465</v>
      </c>
      <c r="E38" s="833" t="s">
        <v>3468</v>
      </c>
      <c r="F38" s="833" t="s">
        <v>3536</v>
      </c>
      <c r="G38" s="833" t="s">
        <v>3537</v>
      </c>
      <c r="H38" s="850">
        <v>3</v>
      </c>
      <c r="I38" s="850">
        <v>1366.67</v>
      </c>
      <c r="J38" s="833"/>
      <c r="K38" s="833">
        <v>455.55666666666667</v>
      </c>
      <c r="L38" s="850"/>
      <c r="M38" s="850"/>
      <c r="N38" s="833"/>
      <c r="O38" s="833"/>
      <c r="P38" s="850">
        <v>542</v>
      </c>
      <c r="Q38" s="850">
        <v>246911.11000000002</v>
      </c>
      <c r="R38" s="838"/>
      <c r="S38" s="851">
        <v>455.5555535055351</v>
      </c>
    </row>
    <row r="39" spans="1:19" ht="14.45" customHeight="1" x14ac:dyDescent="0.2">
      <c r="A39" s="832"/>
      <c r="B39" s="833" t="s">
        <v>3471</v>
      </c>
      <c r="C39" s="833" t="s">
        <v>591</v>
      </c>
      <c r="D39" s="833" t="s">
        <v>1465</v>
      </c>
      <c r="E39" s="833" t="s">
        <v>3468</v>
      </c>
      <c r="F39" s="833" t="s">
        <v>3540</v>
      </c>
      <c r="G39" s="833" t="s">
        <v>3541</v>
      </c>
      <c r="H39" s="850"/>
      <c r="I39" s="850"/>
      <c r="J39" s="833"/>
      <c r="K39" s="833"/>
      <c r="L39" s="850"/>
      <c r="M39" s="850"/>
      <c r="N39" s="833"/>
      <c r="O39" s="833"/>
      <c r="P39" s="850">
        <v>2</v>
      </c>
      <c r="Q39" s="850">
        <v>117.78</v>
      </c>
      <c r="R39" s="838"/>
      <c r="S39" s="851">
        <v>58.89</v>
      </c>
    </row>
    <row r="40" spans="1:19" ht="14.45" customHeight="1" x14ac:dyDescent="0.2">
      <c r="A40" s="832"/>
      <c r="B40" s="833" t="s">
        <v>3471</v>
      </c>
      <c r="C40" s="833" t="s">
        <v>591</v>
      </c>
      <c r="D40" s="833" t="s">
        <v>1465</v>
      </c>
      <c r="E40" s="833" t="s">
        <v>3468</v>
      </c>
      <c r="F40" s="833" t="s">
        <v>3542</v>
      </c>
      <c r="G40" s="833" t="s">
        <v>3543</v>
      </c>
      <c r="H40" s="850">
        <v>3</v>
      </c>
      <c r="I40" s="850">
        <v>233.33</v>
      </c>
      <c r="J40" s="833"/>
      <c r="K40" s="833">
        <v>77.776666666666671</v>
      </c>
      <c r="L40" s="850"/>
      <c r="M40" s="850"/>
      <c r="N40" s="833"/>
      <c r="O40" s="833"/>
      <c r="P40" s="850">
        <v>414</v>
      </c>
      <c r="Q40" s="850">
        <v>32199.999999999996</v>
      </c>
      <c r="R40" s="838"/>
      <c r="S40" s="851">
        <v>77.777777777777771</v>
      </c>
    </row>
    <row r="41" spans="1:19" ht="14.45" customHeight="1" x14ac:dyDescent="0.2">
      <c r="A41" s="832"/>
      <c r="B41" s="833" t="s">
        <v>3471</v>
      </c>
      <c r="C41" s="833" t="s">
        <v>591</v>
      </c>
      <c r="D41" s="833" t="s">
        <v>1465</v>
      </c>
      <c r="E41" s="833" t="s">
        <v>3468</v>
      </c>
      <c r="F41" s="833" t="s">
        <v>3546</v>
      </c>
      <c r="G41" s="833" t="s">
        <v>3547</v>
      </c>
      <c r="H41" s="850">
        <v>2</v>
      </c>
      <c r="I41" s="850">
        <v>188.89</v>
      </c>
      <c r="J41" s="833"/>
      <c r="K41" s="833">
        <v>94.444999999999993</v>
      </c>
      <c r="L41" s="850"/>
      <c r="M41" s="850"/>
      <c r="N41" s="833"/>
      <c r="O41" s="833"/>
      <c r="P41" s="850">
        <v>339</v>
      </c>
      <c r="Q41" s="850">
        <v>32016.660000000003</v>
      </c>
      <c r="R41" s="838"/>
      <c r="S41" s="851">
        <v>94.444424778761075</v>
      </c>
    </row>
    <row r="42" spans="1:19" ht="14.45" customHeight="1" x14ac:dyDescent="0.2">
      <c r="A42" s="832"/>
      <c r="B42" s="833" t="s">
        <v>3471</v>
      </c>
      <c r="C42" s="833" t="s">
        <v>591</v>
      </c>
      <c r="D42" s="833" t="s">
        <v>1465</v>
      </c>
      <c r="E42" s="833" t="s">
        <v>3468</v>
      </c>
      <c r="F42" s="833" t="s">
        <v>3550</v>
      </c>
      <c r="G42" s="833" t="s">
        <v>3551</v>
      </c>
      <c r="H42" s="850"/>
      <c r="I42" s="850"/>
      <c r="J42" s="833"/>
      <c r="K42" s="833"/>
      <c r="L42" s="850"/>
      <c r="M42" s="850"/>
      <c r="N42" s="833"/>
      <c r="O42" s="833"/>
      <c r="P42" s="850">
        <v>1</v>
      </c>
      <c r="Q42" s="850">
        <v>96.67</v>
      </c>
      <c r="R42" s="838"/>
      <c r="S42" s="851">
        <v>96.67</v>
      </c>
    </row>
    <row r="43" spans="1:19" ht="14.45" customHeight="1" x14ac:dyDescent="0.2">
      <c r="A43" s="832"/>
      <c r="B43" s="833" t="s">
        <v>3471</v>
      </c>
      <c r="C43" s="833" t="s">
        <v>591</v>
      </c>
      <c r="D43" s="833" t="s">
        <v>1465</v>
      </c>
      <c r="E43" s="833" t="s">
        <v>3468</v>
      </c>
      <c r="F43" s="833" t="s">
        <v>3552</v>
      </c>
      <c r="G43" s="833" t="s">
        <v>3553</v>
      </c>
      <c r="H43" s="850"/>
      <c r="I43" s="850"/>
      <c r="J43" s="833"/>
      <c r="K43" s="833"/>
      <c r="L43" s="850"/>
      <c r="M43" s="850"/>
      <c r="N43" s="833"/>
      <c r="O43" s="833"/>
      <c r="P43" s="850">
        <v>142</v>
      </c>
      <c r="Q43" s="850">
        <v>47333.320000000007</v>
      </c>
      <c r="R43" s="838"/>
      <c r="S43" s="851">
        <v>333.33323943661975</v>
      </c>
    </row>
    <row r="44" spans="1:19" ht="14.45" customHeight="1" x14ac:dyDescent="0.2">
      <c r="A44" s="832"/>
      <c r="B44" s="833" t="s">
        <v>3471</v>
      </c>
      <c r="C44" s="833" t="s">
        <v>591</v>
      </c>
      <c r="D44" s="833" t="s">
        <v>1465</v>
      </c>
      <c r="E44" s="833" t="s">
        <v>3468</v>
      </c>
      <c r="F44" s="833" t="s">
        <v>3556</v>
      </c>
      <c r="G44" s="833" t="s">
        <v>3557</v>
      </c>
      <c r="H44" s="850"/>
      <c r="I44" s="850"/>
      <c r="J44" s="833"/>
      <c r="K44" s="833"/>
      <c r="L44" s="850"/>
      <c r="M44" s="850"/>
      <c r="N44" s="833"/>
      <c r="O44" s="833"/>
      <c r="P44" s="850">
        <v>0</v>
      </c>
      <c r="Q44" s="850">
        <v>0</v>
      </c>
      <c r="R44" s="838"/>
      <c r="S44" s="851"/>
    </row>
    <row r="45" spans="1:19" ht="14.45" customHeight="1" x14ac:dyDescent="0.2">
      <c r="A45" s="832"/>
      <c r="B45" s="833" t="s">
        <v>3471</v>
      </c>
      <c r="C45" s="833" t="s">
        <v>591</v>
      </c>
      <c r="D45" s="833" t="s">
        <v>1465</v>
      </c>
      <c r="E45" s="833" t="s">
        <v>3468</v>
      </c>
      <c r="F45" s="833" t="s">
        <v>3558</v>
      </c>
      <c r="G45" s="833" t="s">
        <v>3559</v>
      </c>
      <c r="H45" s="850">
        <v>2</v>
      </c>
      <c r="I45" s="850">
        <v>2566.67</v>
      </c>
      <c r="J45" s="833"/>
      <c r="K45" s="833">
        <v>1283.335</v>
      </c>
      <c r="L45" s="850"/>
      <c r="M45" s="850"/>
      <c r="N45" s="833"/>
      <c r="O45" s="833"/>
      <c r="P45" s="850">
        <v>158</v>
      </c>
      <c r="Q45" s="850">
        <v>202766.66999999998</v>
      </c>
      <c r="R45" s="838"/>
      <c r="S45" s="851">
        <v>1283.3333544303796</v>
      </c>
    </row>
    <row r="46" spans="1:19" ht="14.45" customHeight="1" x14ac:dyDescent="0.2">
      <c r="A46" s="832"/>
      <c r="B46" s="833" t="s">
        <v>3471</v>
      </c>
      <c r="C46" s="833" t="s">
        <v>591</v>
      </c>
      <c r="D46" s="833" t="s">
        <v>1465</v>
      </c>
      <c r="E46" s="833" t="s">
        <v>3468</v>
      </c>
      <c r="F46" s="833" t="s">
        <v>3560</v>
      </c>
      <c r="G46" s="833" t="s">
        <v>3561</v>
      </c>
      <c r="H46" s="850"/>
      <c r="I46" s="850"/>
      <c r="J46" s="833"/>
      <c r="K46" s="833"/>
      <c r="L46" s="850"/>
      <c r="M46" s="850"/>
      <c r="N46" s="833"/>
      <c r="O46" s="833"/>
      <c r="P46" s="850">
        <v>1</v>
      </c>
      <c r="Q46" s="850">
        <v>466.67</v>
      </c>
      <c r="R46" s="838"/>
      <c r="S46" s="851">
        <v>466.67</v>
      </c>
    </row>
    <row r="47" spans="1:19" ht="14.45" customHeight="1" x14ac:dyDescent="0.2">
      <c r="A47" s="832"/>
      <c r="B47" s="833" t="s">
        <v>3471</v>
      </c>
      <c r="C47" s="833" t="s">
        <v>591</v>
      </c>
      <c r="D47" s="833" t="s">
        <v>1465</v>
      </c>
      <c r="E47" s="833" t="s">
        <v>3468</v>
      </c>
      <c r="F47" s="833" t="s">
        <v>3562</v>
      </c>
      <c r="G47" s="833" t="s">
        <v>3563</v>
      </c>
      <c r="H47" s="850">
        <v>1</v>
      </c>
      <c r="I47" s="850">
        <v>116.67</v>
      </c>
      <c r="J47" s="833"/>
      <c r="K47" s="833">
        <v>116.67</v>
      </c>
      <c r="L47" s="850"/>
      <c r="M47" s="850"/>
      <c r="N47" s="833"/>
      <c r="O47" s="833"/>
      <c r="P47" s="850">
        <v>10</v>
      </c>
      <c r="Q47" s="850">
        <v>1333.3200000000002</v>
      </c>
      <c r="R47" s="838"/>
      <c r="S47" s="851">
        <v>133.33200000000002</v>
      </c>
    </row>
    <row r="48" spans="1:19" ht="14.45" customHeight="1" x14ac:dyDescent="0.2">
      <c r="A48" s="832"/>
      <c r="B48" s="833" t="s">
        <v>3471</v>
      </c>
      <c r="C48" s="833" t="s">
        <v>591</v>
      </c>
      <c r="D48" s="833" t="s">
        <v>1465</v>
      </c>
      <c r="E48" s="833" t="s">
        <v>3468</v>
      </c>
      <c r="F48" s="833" t="s">
        <v>3568</v>
      </c>
      <c r="G48" s="833" t="s">
        <v>3527</v>
      </c>
      <c r="H48" s="850"/>
      <c r="I48" s="850"/>
      <c r="J48" s="833"/>
      <c r="K48" s="833"/>
      <c r="L48" s="850"/>
      <c r="M48" s="850"/>
      <c r="N48" s="833"/>
      <c r="O48" s="833"/>
      <c r="P48" s="850">
        <v>1</v>
      </c>
      <c r="Q48" s="850">
        <v>5.5600000000000005</v>
      </c>
      <c r="R48" s="838"/>
      <c r="S48" s="851">
        <v>5.5600000000000005</v>
      </c>
    </row>
    <row r="49" spans="1:19" ht="14.45" customHeight="1" x14ac:dyDescent="0.2">
      <c r="A49" s="832"/>
      <c r="B49" s="833" t="s">
        <v>3471</v>
      </c>
      <c r="C49" s="833" t="s">
        <v>591</v>
      </c>
      <c r="D49" s="833" t="s">
        <v>3445</v>
      </c>
      <c r="E49" s="833" t="s">
        <v>3472</v>
      </c>
      <c r="F49" s="833" t="s">
        <v>3473</v>
      </c>
      <c r="G49" s="833"/>
      <c r="H49" s="850">
        <v>13</v>
      </c>
      <c r="I49" s="850">
        <v>13104</v>
      </c>
      <c r="J49" s="833">
        <v>2.6</v>
      </c>
      <c r="K49" s="833">
        <v>1008</v>
      </c>
      <c r="L49" s="850">
        <v>5</v>
      </c>
      <c r="M49" s="850">
        <v>5040</v>
      </c>
      <c r="N49" s="833">
        <v>1</v>
      </c>
      <c r="O49" s="833">
        <v>1008</v>
      </c>
      <c r="P49" s="850"/>
      <c r="Q49" s="850"/>
      <c r="R49" s="838"/>
      <c r="S49" s="851"/>
    </row>
    <row r="50" spans="1:19" ht="14.45" customHeight="1" x14ac:dyDescent="0.2">
      <c r="A50" s="832"/>
      <c r="B50" s="833" t="s">
        <v>3471</v>
      </c>
      <c r="C50" s="833" t="s">
        <v>591</v>
      </c>
      <c r="D50" s="833" t="s">
        <v>3445</v>
      </c>
      <c r="E50" s="833" t="s">
        <v>3472</v>
      </c>
      <c r="F50" s="833" t="s">
        <v>3474</v>
      </c>
      <c r="G50" s="833"/>
      <c r="H50" s="850">
        <v>45</v>
      </c>
      <c r="I50" s="850">
        <v>25245</v>
      </c>
      <c r="J50" s="833">
        <v>0.43689320388349512</v>
      </c>
      <c r="K50" s="833">
        <v>561</v>
      </c>
      <c r="L50" s="850">
        <v>103</v>
      </c>
      <c r="M50" s="850">
        <v>57783</v>
      </c>
      <c r="N50" s="833">
        <v>1</v>
      </c>
      <c r="O50" s="833">
        <v>561</v>
      </c>
      <c r="P50" s="850">
        <v>13</v>
      </c>
      <c r="Q50" s="850">
        <v>7293</v>
      </c>
      <c r="R50" s="838">
        <v>0.12621359223300971</v>
      </c>
      <c r="S50" s="851">
        <v>561</v>
      </c>
    </row>
    <row r="51" spans="1:19" ht="14.45" customHeight="1" x14ac:dyDescent="0.2">
      <c r="A51" s="832"/>
      <c r="B51" s="833" t="s">
        <v>3471</v>
      </c>
      <c r="C51" s="833" t="s">
        <v>591</v>
      </c>
      <c r="D51" s="833" t="s">
        <v>3445</v>
      </c>
      <c r="E51" s="833" t="s">
        <v>3472</v>
      </c>
      <c r="F51" s="833" t="s">
        <v>3475</v>
      </c>
      <c r="G51" s="833"/>
      <c r="H51" s="850">
        <v>1</v>
      </c>
      <c r="I51" s="850">
        <v>519</v>
      </c>
      <c r="J51" s="833"/>
      <c r="K51" s="833">
        <v>519</v>
      </c>
      <c r="L51" s="850"/>
      <c r="M51" s="850"/>
      <c r="N51" s="833"/>
      <c r="O51" s="833"/>
      <c r="P51" s="850">
        <v>2</v>
      </c>
      <c r="Q51" s="850">
        <v>1038</v>
      </c>
      <c r="R51" s="838"/>
      <c r="S51" s="851">
        <v>519</v>
      </c>
    </row>
    <row r="52" spans="1:19" ht="14.45" customHeight="1" x14ac:dyDescent="0.2">
      <c r="A52" s="832"/>
      <c r="B52" s="833" t="s">
        <v>3471</v>
      </c>
      <c r="C52" s="833" t="s">
        <v>591</v>
      </c>
      <c r="D52" s="833" t="s">
        <v>3445</v>
      </c>
      <c r="E52" s="833" t="s">
        <v>3472</v>
      </c>
      <c r="F52" s="833" t="s">
        <v>3476</v>
      </c>
      <c r="G52" s="833"/>
      <c r="H52" s="850">
        <v>9</v>
      </c>
      <c r="I52" s="850">
        <v>2889</v>
      </c>
      <c r="J52" s="833">
        <v>0.16363636363636364</v>
      </c>
      <c r="K52" s="833">
        <v>321</v>
      </c>
      <c r="L52" s="850">
        <v>55</v>
      </c>
      <c r="M52" s="850">
        <v>17655</v>
      </c>
      <c r="N52" s="833">
        <v>1</v>
      </c>
      <c r="O52" s="833">
        <v>321</v>
      </c>
      <c r="P52" s="850">
        <v>2</v>
      </c>
      <c r="Q52" s="850">
        <v>642</v>
      </c>
      <c r="R52" s="838">
        <v>3.6363636363636362E-2</v>
      </c>
      <c r="S52" s="851">
        <v>321</v>
      </c>
    </row>
    <row r="53" spans="1:19" ht="14.45" customHeight="1" x14ac:dyDescent="0.2">
      <c r="A53" s="832"/>
      <c r="B53" s="833" t="s">
        <v>3471</v>
      </c>
      <c r="C53" s="833" t="s">
        <v>591</v>
      </c>
      <c r="D53" s="833" t="s">
        <v>3445</v>
      </c>
      <c r="E53" s="833" t="s">
        <v>3472</v>
      </c>
      <c r="F53" s="833" t="s">
        <v>3477</v>
      </c>
      <c r="G53" s="833"/>
      <c r="H53" s="850">
        <v>5</v>
      </c>
      <c r="I53" s="850">
        <v>1410</v>
      </c>
      <c r="J53" s="833">
        <v>0.625</v>
      </c>
      <c r="K53" s="833">
        <v>282</v>
      </c>
      <c r="L53" s="850">
        <v>8</v>
      </c>
      <c r="M53" s="850">
        <v>2256</v>
      </c>
      <c r="N53" s="833">
        <v>1</v>
      </c>
      <c r="O53" s="833">
        <v>282</v>
      </c>
      <c r="P53" s="850"/>
      <c r="Q53" s="850"/>
      <c r="R53" s="838"/>
      <c r="S53" s="851"/>
    </row>
    <row r="54" spans="1:19" ht="14.45" customHeight="1" x14ac:dyDescent="0.2">
      <c r="A54" s="832"/>
      <c r="B54" s="833" t="s">
        <v>3471</v>
      </c>
      <c r="C54" s="833" t="s">
        <v>591</v>
      </c>
      <c r="D54" s="833" t="s">
        <v>3445</v>
      </c>
      <c r="E54" s="833" t="s">
        <v>3472</v>
      </c>
      <c r="F54" s="833" t="s">
        <v>3478</v>
      </c>
      <c r="G54" s="833"/>
      <c r="H54" s="850">
        <v>1</v>
      </c>
      <c r="I54" s="850">
        <v>679</v>
      </c>
      <c r="J54" s="833">
        <v>1</v>
      </c>
      <c r="K54" s="833">
        <v>679</v>
      </c>
      <c r="L54" s="850">
        <v>1</v>
      </c>
      <c r="M54" s="850">
        <v>679</v>
      </c>
      <c r="N54" s="833">
        <v>1</v>
      </c>
      <c r="O54" s="833">
        <v>679</v>
      </c>
      <c r="P54" s="850"/>
      <c r="Q54" s="850"/>
      <c r="R54" s="838"/>
      <c r="S54" s="851"/>
    </row>
    <row r="55" spans="1:19" ht="14.45" customHeight="1" x14ac:dyDescent="0.2">
      <c r="A55" s="832"/>
      <c r="B55" s="833" t="s">
        <v>3471</v>
      </c>
      <c r="C55" s="833" t="s">
        <v>591</v>
      </c>
      <c r="D55" s="833" t="s">
        <v>3445</v>
      </c>
      <c r="E55" s="833" t="s">
        <v>3472</v>
      </c>
      <c r="F55" s="833" t="s">
        <v>3479</v>
      </c>
      <c r="G55" s="833"/>
      <c r="H55" s="850">
        <v>0</v>
      </c>
      <c r="I55" s="850">
        <v>0</v>
      </c>
      <c r="J55" s="833"/>
      <c r="K55" s="833"/>
      <c r="L55" s="850"/>
      <c r="M55" s="850"/>
      <c r="N55" s="833"/>
      <c r="O55" s="833"/>
      <c r="P55" s="850"/>
      <c r="Q55" s="850"/>
      <c r="R55" s="838"/>
      <c r="S55" s="851"/>
    </row>
    <row r="56" spans="1:19" ht="14.45" customHeight="1" x14ac:dyDescent="0.2">
      <c r="A56" s="832"/>
      <c r="B56" s="833" t="s">
        <v>3471</v>
      </c>
      <c r="C56" s="833" t="s">
        <v>591</v>
      </c>
      <c r="D56" s="833" t="s">
        <v>3445</v>
      </c>
      <c r="E56" s="833" t="s">
        <v>3472</v>
      </c>
      <c r="F56" s="833" t="s">
        <v>3480</v>
      </c>
      <c r="G56" s="833"/>
      <c r="H56" s="850">
        <v>5</v>
      </c>
      <c r="I56" s="850">
        <v>10120</v>
      </c>
      <c r="J56" s="833"/>
      <c r="K56" s="833">
        <v>2024</v>
      </c>
      <c r="L56" s="850"/>
      <c r="M56" s="850"/>
      <c r="N56" s="833"/>
      <c r="O56" s="833"/>
      <c r="P56" s="850"/>
      <c r="Q56" s="850"/>
      <c r="R56" s="838"/>
      <c r="S56" s="851"/>
    </row>
    <row r="57" spans="1:19" ht="14.45" customHeight="1" x14ac:dyDescent="0.2">
      <c r="A57" s="832"/>
      <c r="B57" s="833" t="s">
        <v>3471</v>
      </c>
      <c r="C57" s="833" t="s">
        <v>591</v>
      </c>
      <c r="D57" s="833" t="s">
        <v>3445</v>
      </c>
      <c r="E57" s="833" t="s">
        <v>3472</v>
      </c>
      <c r="F57" s="833" t="s">
        <v>3481</v>
      </c>
      <c r="G57" s="833"/>
      <c r="H57" s="850">
        <v>9</v>
      </c>
      <c r="I57" s="850">
        <v>35100</v>
      </c>
      <c r="J57" s="833">
        <v>2.25</v>
      </c>
      <c r="K57" s="833">
        <v>3900</v>
      </c>
      <c r="L57" s="850">
        <v>4</v>
      </c>
      <c r="M57" s="850">
        <v>15600</v>
      </c>
      <c r="N57" s="833">
        <v>1</v>
      </c>
      <c r="O57" s="833">
        <v>3900</v>
      </c>
      <c r="P57" s="850">
        <v>1</v>
      </c>
      <c r="Q57" s="850">
        <v>3900</v>
      </c>
      <c r="R57" s="838">
        <v>0.25</v>
      </c>
      <c r="S57" s="851">
        <v>3900</v>
      </c>
    </row>
    <row r="58" spans="1:19" ht="14.45" customHeight="1" x14ac:dyDescent="0.2">
      <c r="A58" s="832"/>
      <c r="B58" s="833" t="s">
        <v>3471</v>
      </c>
      <c r="C58" s="833" t="s">
        <v>591</v>
      </c>
      <c r="D58" s="833" t="s">
        <v>3445</v>
      </c>
      <c r="E58" s="833" t="s">
        <v>3472</v>
      </c>
      <c r="F58" s="833" t="s">
        <v>3482</v>
      </c>
      <c r="G58" s="833"/>
      <c r="H58" s="850">
        <v>1</v>
      </c>
      <c r="I58" s="850">
        <v>3900</v>
      </c>
      <c r="J58" s="833">
        <v>0.33333333333333331</v>
      </c>
      <c r="K58" s="833">
        <v>3900</v>
      </c>
      <c r="L58" s="850">
        <v>3</v>
      </c>
      <c r="M58" s="850">
        <v>11700</v>
      </c>
      <c r="N58" s="833">
        <v>1</v>
      </c>
      <c r="O58" s="833">
        <v>3900</v>
      </c>
      <c r="P58" s="850"/>
      <c r="Q58" s="850"/>
      <c r="R58" s="838"/>
      <c r="S58" s="851"/>
    </row>
    <row r="59" spans="1:19" ht="14.45" customHeight="1" x14ac:dyDescent="0.2">
      <c r="A59" s="832"/>
      <c r="B59" s="833" t="s">
        <v>3471</v>
      </c>
      <c r="C59" s="833" t="s">
        <v>591</v>
      </c>
      <c r="D59" s="833" t="s">
        <v>3445</v>
      </c>
      <c r="E59" s="833" t="s">
        <v>3472</v>
      </c>
      <c r="F59" s="833" t="s">
        <v>3483</v>
      </c>
      <c r="G59" s="833"/>
      <c r="H59" s="850">
        <v>7</v>
      </c>
      <c r="I59" s="850">
        <v>9457</v>
      </c>
      <c r="J59" s="833">
        <v>3.5</v>
      </c>
      <c r="K59" s="833">
        <v>1351</v>
      </c>
      <c r="L59" s="850">
        <v>2</v>
      </c>
      <c r="M59" s="850">
        <v>2702</v>
      </c>
      <c r="N59" s="833">
        <v>1</v>
      </c>
      <c r="O59" s="833">
        <v>1351</v>
      </c>
      <c r="P59" s="850"/>
      <c r="Q59" s="850"/>
      <c r="R59" s="838"/>
      <c r="S59" s="851"/>
    </row>
    <row r="60" spans="1:19" ht="14.45" customHeight="1" x14ac:dyDescent="0.2">
      <c r="A60" s="832"/>
      <c r="B60" s="833" t="s">
        <v>3471</v>
      </c>
      <c r="C60" s="833" t="s">
        <v>591</v>
      </c>
      <c r="D60" s="833" t="s">
        <v>3445</v>
      </c>
      <c r="E60" s="833" t="s">
        <v>3472</v>
      </c>
      <c r="F60" s="833" t="s">
        <v>3485</v>
      </c>
      <c r="G60" s="833"/>
      <c r="H60" s="850">
        <v>1</v>
      </c>
      <c r="I60" s="850">
        <v>225</v>
      </c>
      <c r="J60" s="833">
        <v>1</v>
      </c>
      <c r="K60" s="833">
        <v>225</v>
      </c>
      <c r="L60" s="850">
        <v>1</v>
      </c>
      <c r="M60" s="850">
        <v>225</v>
      </c>
      <c r="N60" s="833">
        <v>1</v>
      </c>
      <c r="O60" s="833">
        <v>225</v>
      </c>
      <c r="P60" s="850"/>
      <c r="Q60" s="850"/>
      <c r="R60" s="838"/>
      <c r="S60" s="851"/>
    </row>
    <row r="61" spans="1:19" ht="14.45" customHeight="1" x14ac:dyDescent="0.2">
      <c r="A61" s="832"/>
      <c r="B61" s="833" t="s">
        <v>3471</v>
      </c>
      <c r="C61" s="833" t="s">
        <v>591</v>
      </c>
      <c r="D61" s="833" t="s">
        <v>3445</v>
      </c>
      <c r="E61" s="833" t="s">
        <v>3472</v>
      </c>
      <c r="F61" s="833" t="s">
        <v>3486</v>
      </c>
      <c r="G61" s="833"/>
      <c r="H61" s="850">
        <v>1</v>
      </c>
      <c r="I61" s="850">
        <v>587</v>
      </c>
      <c r="J61" s="833"/>
      <c r="K61" s="833">
        <v>587</v>
      </c>
      <c r="L61" s="850"/>
      <c r="M61" s="850"/>
      <c r="N61" s="833"/>
      <c r="O61" s="833"/>
      <c r="P61" s="850"/>
      <c r="Q61" s="850"/>
      <c r="R61" s="838"/>
      <c r="S61" s="851"/>
    </row>
    <row r="62" spans="1:19" ht="14.45" customHeight="1" x14ac:dyDescent="0.2">
      <c r="A62" s="832"/>
      <c r="B62" s="833" t="s">
        <v>3471</v>
      </c>
      <c r="C62" s="833" t="s">
        <v>591</v>
      </c>
      <c r="D62" s="833" t="s">
        <v>3445</v>
      </c>
      <c r="E62" s="833" t="s">
        <v>3472</v>
      </c>
      <c r="F62" s="833" t="s">
        <v>3487</v>
      </c>
      <c r="G62" s="833"/>
      <c r="H62" s="850">
        <v>1</v>
      </c>
      <c r="I62" s="850">
        <v>1107</v>
      </c>
      <c r="J62" s="833"/>
      <c r="K62" s="833">
        <v>1107</v>
      </c>
      <c r="L62" s="850"/>
      <c r="M62" s="850"/>
      <c r="N62" s="833"/>
      <c r="O62" s="833"/>
      <c r="P62" s="850"/>
      <c r="Q62" s="850"/>
      <c r="R62" s="838"/>
      <c r="S62" s="851"/>
    </row>
    <row r="63" spans="1:19" ht="14.45" customHeight="1" x14ac:dyDescent="0.2">
      <c r="A63" s="832"/>
      <c r="B63" s="833" t="s">
        <v>3471</v>
      </c>
      <c r="C63" s="833" t="s">
        <v>591</v>
      </c>
      <c r="D63" s="833" t="s">
        <v>3445</v>
      </c>
      <c r="E63" s="833" t="s">
        <v>3472</v>
      </c>
      <c r="F63" s="833" t="s">
        <v>3488</v>
      </c>
      <c r="G63" s="833"/>
      <c r="H63" s="850">
        <v>194</v>
      </c>
      <c r="I63" s="850">
        <v>195552</v>
      </c>
      <c r="J63" s="833">
        <v>1.2933333333333332</v>
      </c>
      <c r="K63" s="833">
        <v>1008</v>
      </c>
      <c r="L63" s="850">
        <v>150</v>
      </c>
      <c r="M63" s="850">
        <v>151200</v>
      </c>
      <c r="N63" s="833">
        <v>1</v>
      </c>
      <c r="O63" s="833">
        <v>1008</v>
      </c>
      <c r="P63" s="850">
        <v>6</v>
      </c>
      <c r="Q63" s="850">
        <v>6048</v>
      </c>
      <c r="R63" s="838">
        <v>0.04</v>
      </c>
      <c r="S63" s="851">
        <v>1008</v>
      </c>
    </row>
    <row r="64" spans="1:19" ht="14.45" customHeight="1" x14ac:dyDescent="0.2">
      <c r="A64" s="832"/>
      <c r="B64" s="833" t="s">
        <v>3471</v>
      </c>
      <c r="C64" s="833" t="s">
        <v>591</v>
      </c>
      <c r="D64" s="833" t="s">
        <v>3445</v>
      </c>
      <c r="E64" s="833" t="s">
        <v>3472</v>
      </c>
      <c r="F64" s="833" t="s">
        <v>3489</v>
      </c>
      <c r="G64" s="833"/>
      <c r="H64" s="850">
        <v>4</v>
      </c>
      <c r="I64" s="850">
        <v>2812</v>
      </c>
      <c r="J64" s="833">
        <v>1.3333333333333333</v>
      </c>
      <c r="K64" s="833">
        <v>703</v>
      </c>
      <c r="L64" s="850">
        <v>3</v>
      </c>
      <c r="M64" s="850">
        <v>2109</v>
      </c>
      <c r="N64" s="833">
        <v>1</v>
      </c>
      <c r="O64" s="833">
        <v>703</v>
      </c>
      <c r="P64" s="850">
        <v>1</v>
      </c>
      <c r="Q64" s="850">
        <v>703</v>
      </c>
      <c r="R64" s="838">
        <v>0.33333333333333331</v>
      </c>
      <c r="S64" s="851">
        <v>703</v>
      </c>
    </row>
    <row r="65" spans="1:19" ht="14.45" customHeight="1" x14ac:dyDescent="0.2">
      <c r="A65" s="832"/>
      <c r="B65" s="833" t="s">
        <v>3471</v>
      </c>
      <c r="C65" s="833" t="s">
        <v>591</v>
      </c>
      <c r="D65" s="833" t="s">
        <v>3445</v>
      </c>
      <c r="E65" s="833" t="s">
        <v>3472</v>
      </c>
      <c r="F65" s="833" t="s">
        <v>3490</v>
      </c>
      <c r="G65" s="833"/>
      <c r="H65" s="850"/>
      <c r="I65" s="850"/>
      <c r="J65" s="833"/>
      <c r="K65" s="833"/>
      <c r="L65" s="850">
        <v>2</v>
      </c>
      <c r="M65" s="850">
        <v>1122</v>
      </c>
      <c r="N65" s="833">
        <v>1</v>
      </c>
      <c r="O65" s="833">
        <v>561</v>
      </c>
      <c r="P65" s="850"/>
      <c r="Q65" s="850"/>
      <c r="R65" s="838"/>
      <c r="S65" s="851"/>
    </row>
    <row r="66" spans="1:19" ht="14.45" customHeight="1" x14ac:dyDescent="0.2">
      <c r="A66" s="832"/>
      <c r="B66" s="833" t="s">
        <v>3471</v>
      </c>
      <c r="C66" s="833" t="s">
        <v>591</v>
      </c>
      <c r="D66" s="833" t="s">
        <v>3445</v>
      </c>
      <c r="E66" s="833" t="s">
        <v>3472</v>
      </c>
      <c r="F66" s="833" t="s">
        <v>3491</v>
      </c>
      <c r="G66" s="833"/>
      <c r="H66" s="850">
        <v>1</v>
      </c>
      <c r="I66" s="850">
        <v>1122</v>
      </c>
      <c r="J66" s="833"/>
      <c r="K66" s="833">
        <v>1122</v>
      </c>
      <c r="L66" s="850"/>
      <c r="M66" s="850"/>
      <c r="N66" s="833"/>
      <c r="O66" s="833"/>
      <c r="P66" s="850"/>
      <c r="Q66" s="850"/>
      <c r="R66" s="838"/>
      <c r="S66" s="851"/>
    </row>
    <row r="67" spans="1:19" ht="14.45" customHeight="1" x14ac:dyDescent="0.2">
      <c r="A67" s="832"/>
      <c r="B67" s="833" t="s">
        <v>3471</v>
      </c>
      <c r="C67" s="833" t="s">
        <v>591</v>
      </c>
      <c r="D67" s="833" t="s">
        <v>3445</v>
      </c>
      <c r="E67" s="833" t="s">
        <v>3472</v>
      </c>
      <c r="F67" s="833" t="s">
        <v>3492</v>
      </c>
      <c r="G67" s="833"/>
      <c r="H67" s="850"/>
      <c r="I67" s="850"/>
      <c r="J67" s="833"/>
      <c r="K67" s="833"/>
      <c r="L67" s="850">
        <v>6</v>
      </c>
      <c r="M67" s="850">
        <v>3366</v>
      </c>
      <c r="N67" s="833">
        <v>1</v>
      </c>
      <c r="O67" s="833">
        <v>561</v>
      </c>
      <c r="P67" s="850"/>
      <c r="Q67" s="850"/>
      <c r="R67" s="838"/>
      <c r="S67" s="851"/>
    </row>
    <row r="68" spans="1:19" ht="14.45" customHeight="1" x14ac:dyDescent="0.2">
      <c r="A68" s="832"/>
      <c r="B68" s="833" t="s">
        <v>3471</v>
      </c>
      <c r="C68" s="833" t="s">
        <v>591</v>
      </c>
      <c r="D68" s="833" t="s">
        <v>3445</v>
      </c>
      <c r="E68" s="833" t="s">
        <v>3472</v>
      </c>
      <c r="F68" s="833" t="s">
        <v>3494</v>
      </c>
      <c r="G68" s="833"/>
      <c r="H68" s="850">
        <v>1</v>
      </c>
      <c r="I68" s="850">
        <v>1326</v>
      </c>
      <c r="J68" s="833"/>
      <c r="K68" s="833">
        <v>1326</v>
      </c>
      <c r="L68" s="850"/>
      <c r="M68" s="850"/>
      <c r="N68" s="833"/>
      <c r="O68" s="833"/>
      <c r="P68" s="850">
        <v>1</v>
      </c>
      <c r="Q68" s="850">
        <v>1326</v>
      </c>
      <c r="R68" s="838"/>
      <c r="S68" s="851">
        <v>1326</v>
      </c>
    </row>
    <row r="69" spans="1:19" ht="14.45" customHeight="1" x14ac:dyDescent="0.2">
      <c r="A69" s="832"/>
      <c r="B69" s="833" t="s">
        <v>3471</v>
      </c>
      <c r="C69" s="833" t="s">
        <v>591</v>
      </c>
      <c r="D69" s="833" t="s">
        <v>3445</v>
      </c>
      <c r="E69" s="833" t="s">
        <v>3472</v>
      </c>
      <c r="F69" s="833" t="s">
        <v>3495</v>
      </c>
      <c r="G69" s="833"/>
      <c r="H69" s="850"/>
      <c r="I69" s="850"/>
      <c r="J69" s="833"/>
      <c r="K69" s="833"/>
      <c r="L69" s="850">
        <v>2</v>
      </c>
      <c r="M69" s="850">
        <v>4148</v>
      </c>
      <c r="N69" s="833">
        <v>1</v>
      </c>
      <c r="O69" s="833">
        <v>2074</v>
      </c>
      <c r="P69" s="850"/>
      <c r="Q69" s="850"/>
      <c r="R69" s="838"/>
      <c r="S69" s="851"/>
    </row>
    <row r="70" spans="1:19" ht="14.45" customHeight="1" x14ac:dyDescent="0.2">
      <c r="A70" s="832"/>
      <c r="B70" s="833" t="s">
        <v>3471</v>
      </c>
      <c r="C70" s="833" t="s">
        <v>591</v>
      </c>
      <c r="D70" s="833" t="s">
        <v>3445</v>
      </c>
      <c r="E70" s="833" t="s">
        <v>3472</v>
      </c>
      <c r="F70" s="833" t="s">
        <v>3496</v>
      </c>
      <c r="G70" s="833"/>
      <c r="H70" s="850">
        <v>1</v>
      </c>
      <c r="I70" s="850">
        <v>1281</v>
      </c>
      <c r="J70" s="833"/>
      <c r="K70" s="833">
        <v>1281</v>
      </c>
      <c r="L70" s="850"/>
      <c r="M70" s="850"/>
      <c r="N70" s="833"/>
      <c r="O70" s="833"/>
      <c r="P70" s="850"/>
      <c r="Q70" s="850"/>
      <c r="R70" s="838"/>
      <c r="S70" s="851"/>
    </row>
    <row r="71" spans="1:19" ht="14.45" customHeight="1" x14ac:dyDescent="0.2">
      <c r="A71" s="832"/>
      <c r="B71" s="833" t="s">
        <v>3471</v>
      </c>
      <c r="C71" s="833" t="s">
        <v>591</v>
      </c>
      <c r="D71" s="833" t="s">
        <v>3445</v>
      </c>
      <c r="E71" s="833" t="s">
        <v>3468</v>
      </c>
      <c r="F71" s="833" t="s">
        <v>3497</v>
      </c>
      <c r="G71" s="833" t="s">
        <v>3498</v>
      </c>
      <c r="H71" s="850"/>
      <c r="I71" s="850"/>
      <c r="J71" s="833"/>
      <c r="K71" s="833"/>
      <c r="L71" s="850">
        <v>1</v>
      </c>
      <c r="M71" s="850">
        <v>508.89</v>
      </c>
      <c r="N71" s="833">
        <v>1</v>
      </c>
      <c r="O71" s="833">
        <v>508.89</v>
      </c>
      <c r="P71" s="850"/>
      <c r="Q71" s="850"/>
      <c r="R71" s="838"/>
      <c r="S71" s="851"/>
    </row>
    <row r="72" spans="1:19" ht="14.45" customHeight="1" x14ac:dyDescent="0.2">
      <c r="A72" s="832"/>
      <c r="B72" s="833" t="s">
        <v>3471</v>
      </c>
      <c r="C72" s="833" t="s">
        <v>591</v>
      </c>
      <c r="D72" s="833" t="s">
        <v>3445</v>
      </c>
      <c r="E72" s="833" t="s">
        <v>3468</v>
      </c>
      <c r="F72" s="833" t="s">
        <v>3499</v>
      </c>
      <c r="G72" s="833" t="s">
        <v>3500</v>
      </c>
      <c r="H72" s="850"/>
      <c r="I72" s="850"/>
      <c r="J72" s="833"/>
      <c r="K72" s="833"/>
      <c r="L72" s="850">
        <v>2</v>
      </c>
      <c r="M72" s="850">
        <v>211.11</v>
      </c>
      <c r="N72" s="833">
        <v>1</v>
      </c>
      <c r="O72" s="833">
        <v>105.55500000000001</v>
      </c>
      <c r="P72" s="850"/>
      <c r="Q72" s="850"/>
      <c r="R72" s="838"/>
      <c r="S72" s="851"/>
    </row>
    <row r="73" spans="1:19" ht="14.45" customHeight="1" x14ac:dyDescent="0.2">
      <c r="A73" s="832"/>
      <c r="B73" s="833" t="s">
        <v>3471</v>
      </c>
      <c r="C73" s="833" t="s">
        <v>591</v>
      </c>
      <c r="D73" s="833" t="s">
        <v>3445</v>
      </c>
      <c r="E73" s="833" t="s">
        <v>3468</v>
      </c>
      <c r="F73" s="833" t="s">
        <v>3501</v>
      </c>
      <c r="G73" s="833" t="s">
        <v>3502</v>
      </c>
      <c r="H73" s="850">
        <v>386</v>
      </c>
      <c r="I73" s="850">
        <v>30022.22</v>
      </c>
      <c r="J73" s="833">
        <v>0.93462469281388394</v>
      </c>
      <c r="K73" s="833">
        <v>77.777772020725394</v>
      </c>
      <c r="L73" s="850">
        <v>413</v>
      </c>
      <c r="M73" s="850">
        <v>32122.22</v>
      </c>
      <c r="N73" s="833">
        <v>1</v>
      </c>
      <c r="O73" s="833">
        <v>77.777772397094438</v>
      </c>
      <c r="P73" s="850">
        <v>90</v>
      </c>
      <c r="Q73" s="850">
        <v>7000</v>
      </c>
      <c r="R73" s="838">
        <v>0.21791769062038674</v>
      </c>
      <c r="S73" s="851">
        <v>77.777777777777771</v>
      </c>
    </row>
    <row r="74" spans="1:19" ht="14.45" customHeight="1" x14ac:dyDescent="0.2">
      <c r="A74" s="832"/>
      <c r="B74" s="833" t="s">
        <v>3471</v>
      </c>
      <c r="C74" s="833" t="s">
        <v>591</v>
      </c>
      <c r="D74" s="833" t="s">
        <v>3445</v>
      </c>
      <c r="E74" s="833" t="s">
        <v>3468</v>
      </c>
      <c r="F74" s="833" t="s">
        <v>3503</v>
      </c>
      <c r="G74" s="833" t="s">
        <v>3504</v>
      </c>
      <c r="H74" s="850">
        <v>598</v>
      </c>
      <c r="I74" s="850">
        <v>149500</v>
      </c>
      <c r="J74" s="833">
        <v>1.0170068027210883</v>
      </c>
      <c r="K74" s="833">
        <v>250</v>
      </c>
      <c r="L74" s="850">
        <v>588</v>
      </c>
      <c r="M74" s="850">
        <v>147000</v>
      </c>
      <c r="N74" s="833">
        <v>1</v>
      </c>
      <c r="O74" s="833">
        <v>250</v>
      </c>
      <c r="P74" s="850">
        <v>188</v>
      </c>
      <c r="Q74" s="850">
        <v>47000</v>
      </c>
      <c r="R74" s="838">
        <v>0.31972789115646261</v>
      </c>
      <c r="S74" s="851">
        <v>250</v>
      </c>
    </row>
    <row r="75" spans="1:19" ht="14.45" customHeight="1" x14ac:dyDescent="0.2">
      <c r="A75" s="832"/>
      <c r="B75" s="833" t="s">
        <v>3471</v>
      </c>
      <c r="C75" s="833" t="s">
        <v>591</v>
      </c>
      <c r="D75" s="833" t="s">
        <v>3445</v>
      </c>
      <c r="E75" s="833" t="s">
        <v>3468</v>
      </c>
      <c r="F75" s="833" t="s">
        <v>3505</v>
      </c>
      <c r="G75" s="833" t="s">
        <v>3506</v>
      </c>
      <c r="H75" s="850">
        <v>4020</v>
      </c>
      <c r="I75" s="850">
        <v>469000.01</v>
      </c>
      <c r="J75" s="833">
        <v>1.0161779645214797</v>
      </c>
      <c r="K75" s="833">
        <v>116.66666915422886</v>
      </c>
      <c r="L75" s="850">
        <v>3956</v>
      </c>
      <c r="M75" s="850">
        <v>461533.33999999997</v>
      </c>
      <c r="N75" s="833">
        <v>1</v>
      </c>
      <c r="O75" s="833">
        <v>116.66666835187057</v>
      </c>
      <c r="P75" s="850">
        <v>1307</v>
      </c>
      <c r="Q75" s="850">
        <v>152483.33000000002</v>
      </c>
      <c r="R75" s="838">
        <v>0.33038421449683358</v>
      </c>
      <c r="S75" s="851">
        <v>116.66666411629687</v>
      </c>
    </row>
    <row r="76" spans="1:19" ht="14.45" customHeight="1" x14ac:dyDescent="0.2">
      <c r="A76" s="832"/>
      <c r="B76" s="833" t="s">
        <v>3471</v>
      </c>
      <c r="C76" s="833" t="s">
        <v>591</v>
      </c>
      <c r="D76" s="833" t="s">
        <v>3445</v>
      </c>
      <c r="E76" s="833" t="s">
        <v>3468</v>
      </c>
      <c r="F76" s="833" t="s">
        <v>3507</v>
      </c>
      <c r="G76" s="833" t="s">
        <v>3508</v>
      </c>
      <c r="H76" s="850">
        <v>0</v>
      </c>
      <c r="I76" s="850">
        <v>0</v>
      </c>
      <c r="J76" s="833"/>
      <c r="K76" s="833"/>
      <c r="L76" s="850"/>
      <c r="M76" s="850"/>
      <c r="N76" s="833"/>
      <c r="O76" s="833"/>
      <c r="P76" s="850"/>
      <c r="Q76" s="850"/>
      <c r="R76" s="838"/>
      <c r="S76" s="851"/>
    </row>
    <row r="77" spans="1:19" ht="14.45" customHeight="1" x14ac:dyDescent="0.2">
      <c r="A77" s="832"/>
      <c r="B77" s="833" t="s">
        <v>3471</v>
      </c>
      <c r="C77" s="833" t="s">
        <v>591</v>
      </c>
      <c r="D77" s="833" t="s">
        <v>3445</v>
      </c>
      <c r="E77" s="833" t="s">
        <v>3468</v>
      </c>
      <c r="F77" s="833" t="s">
        <v>3509</v>
      </c>
      <c r="G77" s="833" t="s">
        <v>3510</v>
      </c>
      <c r="H77" s="850">
        <v>2</v>
      </c>
      <c r="I77" s="850">
        <v>600</v>
      </c>
      <c r="J77" s="833">
        <v>0.4</v>
      </c>
      <c r="K77" s="833">
        <v>300</v>
      </c>
      <c r="L77" s="850">
        <v>5</v>
      </c>
      <c r="M77" s="850">
        <v>1500</v>
      </c>
      <c r="N77" s="833">
        <v>1</v>
      </c>
      <c r="O77" s="833">
        <v>300</v>
      </c>
      <c r="P77" s="850">
        <v>1</v>
      </c>
      <c r="Q77" s="850">
        <v>550</v>
      </c>
      <c r="R77" s="838">
        <v>0.36666666666666664</v>
      </c>
      <c r="S77" s="851">
        <v>550</v>
      </c>
    </row>
    <row r="78" spans="1:19" ht="14.45" customHeight="1" x14ac:dyDescent="0.2">
      <c r="A78" s="832"/>
      <c r="B78" s="833" t="s">
        <v>3471</v>
      </c>
      <c r="C78" s="833" t="s">
        <v>591</v>
      </c>
      <c r="D78" s="833" t="s">
        <v>3445</v>
      </c>
      <c r="E78" s="833" t="s">
        <v>3468</v>
      </c>
      <c r="F78" s="833" t="s">
        <v>3511</v>
      </c>
      <c r="G78" s="833" t="s">
        <v>3512</v>
      </c>
      <c r="H78" s="850">
        <v>1</v>
      </c>
      <c r="I78" s="850">
        <v>666.67</v>
      </c>
      <c r="J78" s="833"/>
      <c r="K78" s="833">
        <v>666.67</v>
      </c>
      <c r="L78" s="850"/>
      <c r="M78" s="850"/>
      <c r="N78" s="833"/>
      <c r="O78" s="833"/>
      <c r="P78" s="850"/>
      <c r="Q78" s="850"/>
      <c r="R78" s="838"/>
      <c r="S78" s="851"/>
    </row>
    <row r="79" spans="1:19" ht="14.45" customHeight="1" x14ac:dyDescent="0.2">
      <c r="A79" s="832"/>
      <c r="B79" s="833" t="s">
        <v>3471</v>
      </c>
      <c r="C79" s="833" t="s">
        <v>591</v>
      </c>
      <c r="D79" s="833" t="s">
        <v>3445</v>
      </c>
      <c r="E79" s="833" t="s">
        <v>3468</v>
      </c>
      <c r="F79" s="833" t="s">
        <v>3515</v>
      </c>
      <c r="G79" s="833" t="s">
        <v>3516</v>
      </c>
      <c r="H79" s="850">
        <v>2486</v>
      </c>
      <c r="I79" s="850">
        <v>524822.22</v>
      </c>
      <c r="J79" s="833">
        <v>1.2067961083117114</v>
      </c>
      <c r="K79" s="833">
        <v>211.11111021721641</v>
      </c>
      <c r="L79" s="850">
        <v>2060</v>
      </c>
      <c r="M79" s="850">
        <v>434888.89</v>
      </c>
      <c r="N79" s="833">
        <v>1</v>
      </c>
      <c r="O79" s="833">
        <v>211.11111165048544</v>
      </c>
      <c r="P79" s="850">
        <v>761</v>
      </c>
      <c r="Q79" s="850">
        <v>169111.12</v>
      </c>
      <c r="R79" s="838">
        <v>0.38886052021241563</v>
      </c>
      <c r="S79" s="851">
        <v>222.22223390275951</v>
      </c>
    </row>
    <row r="80" spans="1:19" ht="14.45" customHeight="1" x14ac:dyDescent="0.2">
      <c r="A80" s="832"/>
      <c r="B80" s="833" t="s">
        <v>3471</v>
      </c>
      <c r="C80" s="833" t="s">
        <v>591</v>
      </c>
      <c r="D80" s="833" t="s">
        <v>3445</v>
      </c>
      <c r="E80" s="833" t="s">
        <v>3468</v>
      </c>
      <c r="F80" s="833" t="s">
        <v>3517</v>
      </c>
      <c r="G80" s="833" t="s">
        <v>3518</v>
      </c>
      <c r="H80" s="850">
        <v>4894</v>
      </c>
      <c r="I80" s="850">
        <v>2854833.3499999996</v>
      </c>
      <c r="J80" s="833">
        <v>1.111767382068495</v>
      </c>
      <c r="K80" s="833">
        <v>583.33333673886386</v>
      </c>
      <c r="L80" s="850">
        <v>4402</v>
      </c>
      <c r="M80" s="850">
        <v>2567833.34</v>
      </c>
      <c r="N80" s="833">
        <v>1</v>
      </c>
      <c r="O80" s="833">
        <v>583.33333484779644</v>
      </c>
      <c r="P80" s="850">
        <v>1550</v>
      </c>
      <c r="Q80" s="850">
        <v>904166.65999999992</v>
      </c>
      <c r="R80" s="838">
        <v>0.35211267254595269</v>
      </c>
      <c r="S80" s="851">
        <v>583.33332903225801</v>
      </c>
    </row>
    <row r="81" spans="1:19" ht="14.45" customHeight="1" x14ac:dyDescent="0.2">
      <c r="A81" s="832"/>
      <c r="B81" s="833" t="s">
        <v>3471</v>
      </c>
      <c r="C81" s="833" t="s">
        <v>591</v>
      </c>
      <c r="D81" s="833" t="s">
        <v>3445</v>
      </c>
      <c r="E81" s="833" t="s">
        <v>3468</v>
      </c>
      <c r="F81" s="833" t="s">
        <v>3519</v>
      </c>
      <c r="G81" s="833" t="s">
        <v>3520</v>
      </c>
      <c r="H81" s="850">
        <v>406</v>
      </c>
      <c r="I81" s="850">
        <v>189466.66999999998</v>
      </c>
      <c r="J81" s="833">
        <v>1.1277778647486825</v>
      </c>
      <c r="K81" s="833">
        <v>466.66667487684725</v>
      </c>
      <c r="L81" s="850">
        <v>360</v>
      </c>
      <c r="M81" s="850">
        <v>167999.99</v>
      </c>
      <c r="N81" s="833">
        <v>1</v>
      </c>
      <c r="O81" s="833">
        <v>466.66663888888888</v>
      </c>
      <c r="P81" s="850">
        <v>124</v>
      </c>
      <c r="Q81" s="850">
        <v>57866.67</v>
      </c>
      <c r="R81" s="838">
        <v>0.3444444847883622</v>
      </c>
      <c r="S81" s="851">
        <v>466.66669354838706</v>
      </c>
    </row>
    <row r="82" spans="1:19" ht="14.45" customHeight="1" x14ac:dyDescent="0.2">
      <c r="A82" s="832"/>
      <c r="B82" s="833" t="s">
        <v>3471</v>
      </c>
      <c r="C82" s="833" t="s">
        <v>591</v>
      </c>
      <c r="D82" s="833" t="s">
        <v>3445</v>
      </c>
      <c r="E82" s="833" t="s">
        <v>3468</v>
      </c>
      <c r="F82" s="833" t="s">
        <v>3521</v>
      </c>
      <c r="G82" s="833" t="s">
        <v>3520</v>
      </c>
      <c r="H82" s="850">
        <v>90</v>
      </c>
      <c r="I82" s="850">
        <v>90000</v>
      </c>
      <c r="J82" s="833">
        <v>1.4285714285714286</v>
      </c>
      <c r="K82" s="833">
        <v>1000</v>
      </c>
      <c r="L82" s="850">
        <v>63</v>
      </c>
      <c r="M82" s="850">
        <v>63000</v>
      </c>
      <c r="N82" s="833">
        <v>1</v>
      </c>
      <c r="O82" s="833">
        <v>1000</v>
      </c>
      <c r="P82" s="850">
        <v>29</v>
      </c>
      <c r="Q82" s="850">
        <v>29000</v>
      </c>
      <c r="R82" s="838">
        <v>0.46031746031746029</v>
      </c>
      <c r="S82" s="851">
        <v>1000</v>
      </c>
    </row>
    <row r="83" spans="1:19" ht="14.45" customHeight="1" x14ac:dyDescent="0.2">
      <c r="A83" s="832"/>
      <c r="B83" s="833" t="s">
        <v>3471</v>
      </c>
      <c r="C83" s="833" t="s">
        <v>591</v>
      </c>
      <c r="D83" s="833" t="s">
        <v>3445</v>
      </c>
      <c r="E83" s="833" t="s">
        <v>3468</v>
      </c>
      <c r="F83" s="833" t="s">
        <v>3522</v>
      </c>
      <c r="G83" s="833" t="s">
        <v>3523</v>
      </c>
      <c r="H83" s="850">
        <v>18</v>
      </c>
      <c r="I83" s="850">
        <v>12000.01</v>
      </c>
      <c r="J83" s="833">
        <v>2.5714288775508019</v>
      </c>
      <c r="K83" s="833">
        <v>666.66722222222222</v>
      </c>
      <c r="L83" s="850">
        <v>7</v>
      </c>
      <c r="M83" s="850">
        <v>4666.67</v>
      </c>
      <c r="N83" s="833">
        <v>1</v>
      </c>
      <c r="O83" s="833">
        <v>666.66714285714284</v>
      </c>
      <c r="P83" s="850">
        <v>5</v>
      </c>
      <c r="Q83" s="850">
        <v>3333.33</v>
      </c>
      <c r="R83" s="838">
        <v>0.71428448979679293</v>
      </c>
      <c r="S83" s="851">
        <v>666.66599999999994</v>
      </c>
    </row>
    <row r="84" spans="1:19" ht="14.45" customHeight="1" x14ac:dyDescent="0.2">
      <c r="A84" s="832"/>
      <c r="B84" s="833" t="s">
        <v>3471</v>
      </c>
      <c r="C84" s="833" t="s">
        <v>591</v>
      </c>
      <c r="D84" s="833" t="s">
        <v>3445</v>
      </c>
      <c r="E84" s="833" t="s">
        <v>3468</v>
      </c>
      <c r="F84" s="833" t="s">
        <v>3524</v>
      </c>
      <c r="G84" s="833" t="s">
        <v>3525</v>
      </c>
      <c r="H84" s="850">
        <v>4452</v>
      </c>
      <c r="I84" s="850">
        <v>222600</v>
      </c>
      <c r="J84" s="833">
        <v>1.0355896720167481</v>
      </c>
      <c r="K84" s="833">
        <v>50</v>
      </c>
      <c r="L84" s="850">
        <v>4299</v>
      </c>
      <c r="M84" s="850">
        <v>214950</v>
      </c>
      <c r="N84" s="833">
        <v>1</v>
      </c>
      <c r="O84" s="833">
        <v>50</v>
      </c>
      <c r="P84" s="850">
        <v>1236</v>
      </c>
      <c r="Q84" s="850">
        <v>75533.320000000007</v>
      </c>
      <c r="R84" s="838">
        <v>0.35139948825308215</v>
      </c>
      <c r="S84" s="851">
        <v>61.111100323624598</v>
      </c>
    </row>
    <row r="85" spans="1:19" ht="14.45" customHeight="1" x14ac:dyDescent="0.2">
      <c r="A85" s="832"/>
      <c r="B85" s="833" t="s">
        <v>3471</v>
      </c>
      <c r="C85" s="833" t="s">
        <v>591</v>
      </c>
      <c r="D85" s="833" t="s">
        <v>3445</v>
      </c>
      <c r="E85" s="833" t="s">
        <v>3468</v>
      </c>
      <c r="F85" s="833" t="s">
        <v>3526</v>
      </c>
      <c r="G85" s="833" t="s">
        <v>3527</v>
      </c>
      <c r="H85" s="850">
        <v>31</v>
      </c>
      <c r="I85" s="850">
        <v>172.23</v>
      </c>
      <c r="J85" s="833">
        <v>1.7224722472247225</v>
      </c>
      <c r="K85" s="833">
        <v>5.5558064516129031</v>
      </c>
      <c r="L85" s="850">
        <v>18</v>
      </c>
      <c r="M85" s="850">
        <v>99.99</v>
      </c>
      <c r="N85" s="833">
        <v>1</v>
      </c>
      <c r="O85" s="833">
        <v>5.5549999999999997</v>
      </c>
      <c r="P85" s="850">
        <v>9</v>
      </c>
      <c r="Q85" s="850">
        <v>50</v>
      </c>
      <c r="R85" s="838">
        <v>0.50005000500050012</v>
      </c>
      <c r="S85" s="851">
        <v>5.5555555555555554</v>
      </c>
    </row>
    <row r="86" spans="1:19" ht="14.45" customHeight="1" x14ac:dyDescent="0.2">
      <c r="A86" s="832"/>
      <c r="B86" s="833" t="s">
        <v>3471</v>
      </c>
      <c r="C86" s="833" t="s">
        <v>591</v>
      </c>
      <c r="D86" s="833" t="s">
        <v>3445</v>
      </c>
      <c r="E86" s="833" t="s">
        <v>3468</v>
      </c>
      <c r="F86" s="833" t="s">
        <v>3528</v>
      </c>
      <c r="G86" s="833" t="s">
        <v>3529</v>
      </c>
      <c r="H86" s="850">
        <v>119</v>
      </c>
      <c r="I86" s="850">
        <v>12032.220000000001</v>
      </c>
      <c r="J86" s="833">
        <v>1.5454553628195826</v>
      </c>
      <c r="K86" s="833">
        <v>101.1110924369748</v>
      </c>
      <c r="L86" s="850">
        <v>77</v>
      </c>
      <c r="M86" s="850">
        <v>7785.5499999999993</v>
      </c>
      <c r="N86" s="833">
        <v>1</v>
      </c>
      <c r="O86" s="833">
        <v>101.11103896103896</v>
      </c>
      <c r="P86" s="850">
        <v>16</v>
      </c>
      <c r="Q86" s="850">
        <v>2044.4500000000003</v>
      </c>
      <c r="R86" s="838">
        <v>0.26259544926177347</v>
      </c>
      <c r="S86" s="851">
        <v>127.77812500000002</v>
      </c>
    </row>
    <row r="87" spans="1:19" ht="14.45" customHeight="1" x14ac:dyDescent="0.2">
      <c r="A87" s="832"/>
      <c r="B87" s="833" t="s">
        <v>3471</v>
      </c>
      <c r="C87" s="833" t="s">
        <v>591</v>
      </c>
      <c r="D87" s="833" t="s">
        <v>3445</v>
      </c>
      <c r="E87" s="833" t="s">
        <v>3468</v>
      </c>
      <c r="F87" s="833" t="s">
        <v>3530</v>
      </c>
      <c r="G87" s="833" t="s">
        <v>3531</v>
      </c>
      <c r="H87" s="850">
        <v>264</v>
      </c>
      <c r="I87" s="850">
        <v>0</v>
      </c>
      <c r="J87" s="833"/>
      <c r="K87" s="833">
        <v>0</v>
      </c>
      <c r="L87" s="850">
        <v>236</v>
      </c>
      <c r="M87" s="850">
        <v>0</v>
      </c>
      <c r="N87" s="833"/>
      <c r="O87" s="833">
        <v>0</v>
      </c>
      <c r="P87" s="850">
        <v>22</v>
      </c>
      <c r="Q87" s="850">
        <v>0</v>
      </c>
      <c r="R87" s="838"/>
      <c r="S87" s="851">
        <v>0</v>
      </c>
    </row>
    <row r="88" spans="1:19" ht="14.45" customHeight="1" x14ac:dyDescent="0.2">
      <c r="A88" s="832"/>
      <c r="B88" s="833" t="s">
        <v>3471</v>
      </c>
      <c r="C88" s="833" t="s">
        <v>591</v>
      </c>
      <c r="D88" s="833" t="s">
        <v>3445</v>
      </c>
      <c r="E88" s="833" t="s">
        <v>3468</v>
      </c>
      <c r="F88" s="833" t="s">
        <v>3532</v>
      </c>
      <c r="G88" s="833" t="s">
        <v>3533</v>
      </c>
      <c r="H88" s="850">
        <v>2804</v>
      </c>
      <c r="I88" s="850">
        <v>856777.78</v>
      </c>
      <c r="J88" s="833">
        <v>1.0267301531826927</v>
      </c>
      <c r="K88" s="833">
        <v>305.55555634807416</v>
      </c>
      <c r="L88" s="850">
        <v>2731</v>
      </c>
      <c r="M88" s="850">
        <v>834472.21</v>
      </c>
      <c r="N88" s="833">
        <v>1</v>
      </c>
      <c r="O88" s="833">
        <v>305.55555108019041</v>
      </c>
      <c r="P88" s="850">
        <v>838</v>
      </c>
      <c r="Q88" s="850">
        <v>256055.55000000005</v>
      </c>
      <c r="R88" s="838">
        <v>0.30684730651485692</v>
      </c>
      <c r="S88" s="851">
        <v>305.55554892601435</v>
      </c>
    </row>
    <row r="89" spans="1:19" ht="14.45" customHeight="1" x14ac:dyDescent="0.2">
      <c r="A89" s="832"/>
      <c r="B89" s="833" t="s">
        <v>3471</v>
      </c>
      <c r="C89" s="833" t="s">
        <v>591</v>
      </c>
      <c r="D89" s="833" t="s">
        <v>3445</v>
      </c>
      <c r="E89" s="833" t="s">
        <v>3468</v>
      </c>
      <c r="F89" s="833" t="s">
        <v>3534</v>
      </c>
      <c r="G89" s="833" t="s">
        <v>3535</v>
      </c>
      <c r="H89" s="850">
        <v>1</v>
      </c>
      <c r="I89" s="850">
        <v>33.33</v>
      </c>
      <c r="J89" s="833"/>
      <c r="K89" s="833">
        <v>33.33</v>
      </c>
      <c r="L89" s="850"/>
      <c r="M89" s="850"/>
      <c r="N89" s="833"/>
      <c r="O89" s="833"/>
      <c r="P89" s="850">
        <v>1</v>
      </c>
      <c r="Q89" s="850">
        <v>33.33</v>
      </c>
      <c r="R89" s="838"/>
      <c r="S89" s="851">
        <v>33.33</v>
      </c>
    </row>
    <row r="90" spans="1:19" ht="14.45" customHeight="1" x14ac:dyDescent="0.2">
      <c r="A90" s="832"/>
      <c r="B90" s="833" t="s">
        <v>3471</v>
      </c>
      <c r="C90" s="833" t="s">
        <v>591</v>
      </c>
      <c r="D90" s="833" t="s">
        <v>3445</v>
      </c>
      <c r="E90" s="833" t="s">
        <v>3468</v>
      </c>
      <c r="F90" s="833" t="s">
        <v>3536</v>
      </c>
      <c r="G90" s="833" t="s">
        <v>3537</v>
      </c>
      <c r="H90" s="850">
        <v>11551</v>
      </c>
      <c r="I90" s="850">
        <v>5262122.2300000004</v>
      </c>
      <c r="J90" s="833">
        <v>1.0463810138571317</v>
      </c>
      <c r="K90" s="833">
        <v>455.55555622889796</v>
      </c>
      <c r="L90" s="850">
        <v>11039</v>
      </c>
      <c r="M90" s="850">
        <v>5028877.7799999993</v>
      </c>
      <c r="N90" s="833">
        <v>1</v>
      </c>
      <c r="O90" s="833">
        <v>455.55555575686196</v>
      </c>
      <c r="P90" s="850">
        <v>3729</v>
      </c>
      <c r="Q90" s="850">
        <v>1698766.6700000002</v>
      </c>
      <c r="R90" s="838">
        <v>0.33780233768178802</v>
      </c>
      <c r="S90" s="851">
        <v>455.55555644945031</v>
      </c>
    </row>
    <row r="91" spans="1:19" ht="14.45" customHeight="1" x14ac:dyDescent="0.2">
      <c r="A91" s="832"/>
      <c r="B91" s="833" t="s">
        <v>3471</v>
      </c>
      <c r="C91" s="833" t="s">
        <v>591</v>
      </c>
      <c r="D91" s="833" t="s">
        <v>3445</v>
      </c>
      <c r="E91" s="833" t="s">
        <v>3468</v>
      </c>
      <c r="F91" s="833" t="s">
        <v>3540</v>
      </c>
      <c r="G91" s="833" t="s">
        <v>3541</v>
      </c>
      <c r="H91" s="850">
        <v>47</v>
      </c>
      <c r="I91" s="850">
        <v>2767.78</v>
      </c>
      <c r="J91" s="833">
        <v>2.1363745127552005</v>
      </c>
      <c r="K91" s="833">
        <v>58.888936170212773</v>
      </c>
      <c r="L91" s="850">
        <v>22</v>
      </c>
      <c r="M91" s="850">
        <v>1295.55</v>
      </c>
      <c r="N91" s="833">
        <v>1</v>
      </c>
      <c r="O91" s="833">
        <v>58.888636363636358</v>
      </c>
      <c r="P91" s="850">
        <v>20</v>
      </c>
      <c r="Q91" s="850">
        <v>1177.77</v>
      </c>
      <c r="R91" s="838">
        <v>0.9090888039828644</v>
      </c>
      <c r="S91" s="851">
        <v>58.888500000000001</v>
      </c>
    </row>
    <row r="92" spans="1:19" ht="14.45" customHeight="1" x14ac:dyDescent="0.2">
      <c r="A92" s="832"/>
      <c r="B92" s="833" t="s">
        <v>3471</v>
      </c>
      <c r="C92" s="833" t="s">
        <v>591</v>
      </c>
      <c r="D92" s="833" t="s">
        <v>3445</v>
      </c>
      <c r="E92" s="833" t="s">
        <v>3468</v>
      </c>
      <c r="F92" s="833" t="s">
        <v>3542</v>
      </c>
      <c r="G92" s="833" t="s">
        <v>3543</v>
      </c>
      <c r="H92" s="850">
        <v>5687</v>
      </c>
      <c r="I92" s="850">
        <v>442322.23</v>
      </c>
      <c r="J92" s="833">
        <v>0.94171224061554681</v>
      </c>
      <c r="K92" s="833">
        <v>77.777779145419373</v>
      </c>
      <c r="L92" s="850">
        <v>6039</v>
      </c>
      <c r="M92" s="850">
        <v>469699.99000000005</v>
      </c>
      <c r="N92" s="833">
        <v>1</v>
      </c>
      <c r="O92" s="833">
        <v>77.777776121874496</v>
      </c>
      <c r="P92" s="850">
        <v>2001</v>
      </c>
      <c r="Q92" s="850">
        <v>155633.33000000002</v>
      </c>
      <c r="R92" s="838">
        <v>0.3313462493367309</v>
      </c>
      <c r="S92" s="851">
        <v>77.777776111944036</v>
      </c>
    </row>
    <row r="93" spans="1:19" ht="14.45" customHeight="1" x14ac:dyDescent="0.2">
      <c r="A93" s="832"/>
      <c r="B93" s="833" t="s">
        <v>3471</v>
      </c>
      <c r="C93" s="833" t="s">
        <v>591</v>
      </c>
      <c r="D93" s="833" t="s">
        <v>3445</v>
      </c>
      <c r="E93" s="833" t="s">
        <v>3468</v>
      </c>
      <c r="F93" s="833" t="s">
        <v>3544</v>
      </c>
      <c r="G93" s="833" t="s">
        <v>3545</v>
      </c>
      <c r="H93" s="850">
        <v>1</v>
      </c>
      <c r="I93" s="850">
        <v>270</v>
      </c>
      <c r="J93" s="833"/>
      <c r="K93" s="833">
        <v>270</v>
      </c>
      <c r="L93" s="850"/>
      <c r="M93" s="850"/>
      <c r="N93" s="833"/>
      <c r="O93" s="833"/>
      <c r="P93" s="850">
        <v>1</v>
      </c>
      <c r="Q93" s="850">
        <v>270</v>
      </c>
      <c r="R93" s="838"/>
      <c r="S93" s="851">
        <v>270</v>
      </c>
    </row>
    <row r="94" spans="1:19" ht="14.45" customHeight="1" x14ac:dyDescent="0.2">
      <c r="A94" s="832"/>
      <c r="B94" s="833" t="s">
        <v>3471</v>
      </c>
      <c r="C94" s="833" t="s">
        <v>591</v>
      </c>
      <c r="D94" s="833" t="s">
        <v>3445</v>
      </c>
      <c r="E94" s="833" t="s">
        <v>3468</v>
      </c>
      <c r="F94" s="833" t="s">
        <v>3546</v>
      </c>
      <c r="G94" s="833" t="s">
        <v>3547</v>
      </c>
      <c r="H94" s="850">
        <v>4308</v>
      </c>
      <c r="I94" s="850">
        <v>406866.67</v>
      </c>
      <c r="J94" s="833">
        <v>0.97070754415828597</v>
      </c>
      <c r="K94" s="833">
        <v>94.444445218198695</v>
      </c>
      <c r="L94" s="850">
        <v>4438</v>
      </c>
      <c r="M94" s="850">
        <v>419144.43999999994</v>
      </c>
      <c r="N94" s="833">
        <v>1</v>
      </c>
      <c r="O94" s="833">
        <v>94.444443442992323</v>
      </c>
      <c r="P94" s="850">
        <v>1524</v>
      </c>
      <c r="Q94" s="850">
        <v>143933.32999999999</v>
      </c>
      <c r="R94" s="838">
        <v>0.34339792268269143</v>
      </c>
      <c r="S94" s="851">
        <v>94.444442257217844</v>
      </c>
    </row>
    <row r="95" spans="1:19" ht="14.45" customHeight="1" x14ac:dyDescent="0.2">
      <c r="A95" s="832"/>
      <c r="B95" s="833" t="s">
        <v>3471</v>
      </c>
      <c r="C95" s="833" t="s">
        <v>591</v>
      </c>
      <c r="D95" s="833" t="s">
        <v>3445</v>
      </c>
      <c r="E95" s="833" t="s">
        <v>3468</v>
      </c>
      <c r="F95" s="833" t="s">
        <v>3548</v>
      </c>
      <c r="G95" s="833" t="s">
        <v>3549</v>
      </c>
      <c r="H95" s="850">
        <v>3</v>
      </c>
      <c r="I95" s="850">
        <v>130</v>
      </c>
      <c r="J95" s="833"/>
      <c r="K95" s="833">
        <v>43.333333333333336</v>
      </c>
      <c r="L95" s="850"/>
      <c r="M95" s="850"/>
      <c r="N95" s="833"/>
      <c r="O95" s="833"/>
      <c r="P95" s="850">
        <v>1</v>
      </c>
      <c r="Q95" s="850">
        <v>43.33</v>
      </c>
      <c r="R95" s="838"/>
      <c r="S95" s="851">
        <v>43.33</v>
      </c>
    </row>
    <row r="96" spans="1:19" ht="14.45" customHeight="1" x14ac:dyDescent="0.2">
      <c r="A96" s="832"/>
      <c r="B96" s="833" t="s">
        <v>3471</v>
      </c>
      <c r="C96" s="833" t="s">
        <v>591</v>
      </c>
      <c r="D96" s="833" t="s">
        <v>3445</v>
      </c>
      <c r="E96" s="833" t="s">
        <v>3468</v>
      </c>
      <c r="F96" s="833" t="s">
        <v>3550</v>
      </c>
      <c r="G96" s="833" t="s">
        <v>3551</v>
      </c>
      <c r="H96" s="850">
        <v>103</v>
      </c>
      <c r="I96" s="850">
        <v>9956.67</v>
      </c>
      <c r="J96" s="833">
        <v>1.7457612556852651</v>
      </c>
      <c r="K96" s="833">
        <v>96.666699029126221</v>
      </c>
      <c r="L96" s="850">
        <v>59</v>
      </c>
      <c r="M96" s="850">
        <v>5703.34</v>
      </c>
      <c r="N96" s="833">
        <v>1</v>
      </c>
      <c r="O96" s="833">
        <v>96.666779661016946</v>
      </c>
      <c r="P96" s="850">
        <v>18</v>
      </c>
      <c r="Q96" s="850">
        <v>1740.01</v>
      </c>
      <c r="R96" s="838">
        <v>0.30508614250597016</v>
      </c>
      <c r="S96" s="851">
        <v>96.667222222222222</v>
      </c>
    </row>
    <row r="97" spans="1:19" ht="14.45" customHeight="1" x14ac:dyDescent="0.2">
      <c r="A97" s="832"/>
      <c r="B97" s="833" t="s">
        <v>3471</v>
      </c>
      <c r="C97" s="833" t="s">
        <v>591</v>
      </c>
      <c r="D97" s="833" t="s">
        <v>3445</v>
      </c>
      <c r="E97" s="833" t="s">
        <v>3468</v>
      </c>
      <c r="F97" s="833" t="s">
        <v>3552</v>
      </c>
      <c r="G97" s="833" t="s">
        <v>3553</v>
      </c>
      <c r="H97" s="850">
        <v>1140</v>
      </c>
      <c r="I97" s="850">
        <v>380000.01</v>
      </c>
      <c r="J97" s="833">
        <v>1.3364596053512263</v>
      </c>
      <c r="K97" s="833">
        <v>333.33334210526317</v>
      </c>
      <c r="L97" s="850">
        <v>853</v>
      </c>
      <c r="M97" s="850">
        <v>284333.33</v>
      </c>
      <c r="N97" s="833">
        <v>1</v>
      </c>
      <c r="O97" s="833">
        <v>333.33332942555688</v>
      </c>
      <c r="P97" s="850">
        <v>230</v>
      </c>
      <c r="Q97" s="850">
        <v>76666.66</v>
      </c>
      <c r="R97" s="838">
        <v>0.26963655650218704</v>
      </c>
      <c r="S97" s="851">
        <v>333.33330434782613</v>
      </c>
    </row>
    <row r="98" spans="1:19" ht="14.45" customHeight="1" x14ac:dyDescent="0.2">
      <c r="A98" s="832"/>
      <c r="B98" s="833" t="s">
        <v>3471</v>
      </c>
      <c r="C98" s="833" t="s">
        <v>591</v>
      </c>
      <c r="D98" s="833" t="s">
        <v>3445</v>
      </c>
      <c r="E98" s="833" t="s">
        <v>3468</v>
      </c>
      <c r="F98" s="833" t="s">
        <v>3556</v>
      </c>
      <c r="G98" s="833" t="s">
        <v>3557</v>
      </c>
      <c r="H98" s="850">
        <v>0</v>
      </c>
      <c r="I98" s="850">
        <v>0</v>
      </c>
      <c r="J98" s="833"/>
      <c r="K98" s="833"/>
      <c r="L98" s="850">
        <v>0</v>
      </c>
      <c r="M98" s="850">
        <v>0</v>
      </c>
      <c r="N98" s="833"/>
      <c r="O98" s="833"/>
      <c r="P98" s="850"/>
      <c r="Q98" s="850"/>
      <c r="R98" s="838"/>
      <c r="S98" s="851"/>
    </row>
    <row r="99" spans="1:19" ht="14.45" customHeight="1" x14ac:dyDescent="0.2">
      <c r="A99" s="832"/>
      <c r="B99" s="833" t="s">
        <v>3471</v>
      </c>
      <c r="C99" s="833" t="s">
        <v>591</v>
      </c>
      <c r="D99" s="833" t="s">
        <v>3445</v>
      </c>
      <c r="E99" s="833" t="s">
        <v>3468</v>
      </c>
      <c r="F99" s="833" t="s">
        <v>3558</v>
      </c>
      <c r="G99" s="833" t="s">
        <v>3559</v>
      </c>
      <c r="H99" s="850">
        <v>2273</v>
      </c>
      <c r="I99" s="850">
        <v>2917016.67</v>
      </c>
      <c r="J99" s="833">
        <v>0.90234220217740946</v>
      </c>
      <c r="K99" s="833">
        <v>1283.3333347998239</v>
      </c>
      <c r="L99" s="850">
        <v>2519</v>
      </c>
      <c r="M99" s="850">
        <v>3232716.66</v>
      </c>
      <c r="N99" s="833">
        <v>1</v>
      </c>
      <c r="O99" s="833">
        <v>1283.3333306867805</v>
      </c>
      <c r="P99" s="850">
        <v>763</v>
      </c>
      <c r="Q99" s="850">
        <v>979183.33000000007</v>
      </c>
      <c r="R99" s="838">
        <v>0.30289797498058491</v>
      </c>
      <c r="S99" s="851">
        <v>1283.3333289646134</v>
      </c>
    </row>
    <row r="100" spans="1:19" ht="14.45" customHeight="1" x14ac:dyDescent="0.2">
      <c r="A100" s="832"/>
      <c r="B100" s="833" t="s">
        <v>3471</v>
      </c>
      <c r="C100" s="833" t="s">
        <v>591</v>
      </c>
      <c r="D100" s="833" t="s">
        <v>3445</v>
      </c>
      <c r="E100" s="833" t="s">
        <v>3468</v>
      </c>
      <c r="F100" s="833" t="s">
        <v>3560</v>
      </c>
      <c r="G100" s="833" t="s">
        <v>3561</v>
      </c>
      <c r="H100" s="850">
        <v>8</v>
      </c>
      <c r="I100" s="850">
        <v>3733.34</v>
      </c>
      <c r="J100" s="833">
        <v>1.142854518961147</v>
      </c>
      <c r="K100" s="833">
        <v>466.66750000000002</v>
      </c>
      <c r="L100" s="850">
        <v>7</v>
      </c>
      <c r="M100" s="850">
        <v>3266.6800000000003</v>
      </c>
      <c r="N100" s="833">
        <v>1</v>
      </c>
      <c r="O100" s="833">
        <v>466.66857142857145</v>
      </c>
      <c r="P100" s="850">
        <v>3</v>
      </c>
      <c r="Q100" s="850">
        <v>1400.01</v>
      </c>
      <c r="R100" s="838">
        <v>0.4285727405194264</v>
      </c>
      <c r="S100" s="851">
        <v>466.67</v>
      </c>
    </row>
    <row r="101" spans="1:19" ht="14.45" customHeight="1" x14ac:dyDescent="0.2">
      <c r="A101" s="832"/>
      <c r="B101" s="833" t="s">
        <v>3471</v>
      </c>
      <c r="C101" s="833" t="s">
        <v>591</v>
      </c>
      <c r="D101" s="833" t="s">
        <v>3445</v>
      </c>
      <c r="E101" s="833" t="s">
        <v>3468</v>
      </c>
      <c r="F101" s="833" t="s">
        <v>3562</v>
      </c>
      <c r="G101" s="833" t="s">
        <v>3563</v>
      </c>
      <c r="H101" s="850">
        <v>225</v>
      </c>
      <c r="I101" s="850">
        <v>26249.989999999998</v>
      </c>
      <c r="J101" s="833">
        <v>1.2784088114300016</v>
      </c>
      <c r="K101" s="833">
        <v>116.66662222222222</v>
      </c>
      <c r="L101" s="850">
        <v>176</v>
      </c>
      <c r="M101" s="850">
        <v>20533.330000000002</v>
      </c>
      <c r="N101" s="833">
        <v>1</v>
      </c>
      <c r="O101" s="833">
        <v>116.66664772727273</v>
      </c>
      <c r="P101" s="850">
        <v>67</v>
      </c>
      <c r="Q101" s="850">
        <v>8933.33</v>
      </c>
      <c r="R101" s="838">
        <v>0.43506484335468232</v>
      </c>
      <c r="S101" s="851">
        <v>133.33328358208956</v>
      </c>
    </row>
    <row r="102" spans="1:19" ht="14.45" customHeight="1" x14ac:dyDescent="0.2">
      <c r="A102" s="832"/>
      <c r="B102" s="833" t="s">
        <v>3471</v>
      </c>
      <c r="C102" s="833" t="s">
        <v>591</v>
      </c>
      <c r="D102" s="833" t="s">
        <v>3445</v>
      </c>
      <c r="E102" s="833" t="s">
        <v>3468</v>
      </c>
      <c r="F102" s="833" t="s">
        <v>3469</v>
      </c>
      <c r="G102" s="833" t="s">
        <v>3470</v>
      </c>
      <c r="H102" s="850">
        <v>1</v>
      </c>
      <c r="I102" s="850">
        <v>344.44</v>
      </c>
      <c r="J102" s="833"/>
      <c r="K102" s="833">
        <v>344.44</v>
      </c>
      <c r="L102" s="850"/>
      <c r="M102" s="850"/>
      <c r="N102" s="833"/>
      <c r="O102" s="833"/>
      <c r="P102" s="850">
        <v>1</v>
      </c>
      <c r="Q102" s="850">
        <v>344.44</v>
      </c>
      <c r="R102" s="838"/>
      <c r="S102" s="851">
        <v>344.44</v>
      </c>
    </row>
    <row r="103" spans="1:19" ht="14.45" customHeight="1" x14ac:dyDescent="0.2">
      <c r="A103" s="832"/>
      <c r="B103" s="833" t="s">
        <v>3471</v>
      </c>
      <c r="C103" s="833" t="s">
        <v>591</v>
      </c>
      <c r="D103" s="833" t="s">
        <v>3445</v>
      </c>
      <c r="E103" s="833" t="s">
        <v>3468</v>
      </c>
      <c r="F103" s="833" t="s">
        <v>3564</v>
      </c>
      <c r="G103" s="833" t="s">
        <v>3565</v>
      </c>
      <c r="H103" s="850">
        <v>19</v>
      </c>
      <c r="I103" s="850">
        <v>15833.32</v>
      </c>
      <c r="J103" s="833">
        <v>1.3571413265310495</v>
      </c>
      <c r="K103" s="833">
        <v>833.33263157894737</v>
      </c>
      <c r="L103" s="850">
        <v>14</v>
      </c>
      <c r="M103" s="850">
        <v>11666.67</v>
      </c>
      <c r="N103" s="833">
        <v>1</v>
      </c>
      <c r="O103" s="833">
        <v>833.33357142857142</v>
      </c>
      <c r="P103" s="850">
        <v>1</v>
      </c>
      <c r="Q103" s="850">
        <v>833.33</v>
      </c>
      <c r="R103" s="838">
        <v>7.1428265306209909E-2</v>
      </c>
      <c r="S103" s="851">
        <v>833.33</v>
      </c>
    </row>
    <row r="104" spans="1:19" ht="14.45" customHeight="1" x14ac:dyDescent="0.2">
      <c r="A104" s="832"/>
      <c r="B104" s="833" t="s">
        <v>3471</v>
      </c>
      <c r="C104" s="833" t="s">
        <v>591</v>
      </c>
      <c r="D104" s="833" t="s">
        <v>3445</v>
      </c>
      <c r="E104" s="833" t="s">
        <v>3468</v>
      </c>
      <c r="F104" s="833" t="s">
        <v>3568</v>
      </c>
      <c r="G104" s="833" t="s">
        <v>3527</v>
      </c>
      <c r="H104" s="850">
        <v>47</v>
      </c>
      <c r="I104" s="850">
        <v>261.11</v>
      </c>
      <c r="J104" s="833">
        <v>1.04444</v>
      </c>
      <c r="K104" s="833">
        <v>5.5555319148936171</v>
      </c>
      <c r="L104" s="850">
        <v>45</v>
      </c>
      <c r="M104" s="850">
        <v>250</v>
      </c>
      <c r="N104" s="833">
        <v>1</v>
      </c>
      <c r="O104" s="833">
        <v>5.5555555555555554</v>
      </c>
      <c r="P104" s="850">
        <v>18</v>
      </c>
      <c r="Q104" s="850">
        <v>100.01</v>
      </c>
      <c r="R104" s="838">
        <v>0.40004000000000001</v>
      </c>
      <c r="S104" s="851">
        <v>5.556111111111111</v>
      </c>
    </row>
    <row r="105" spans="1:19" ht="14.45" customHeight="1" x14ac:dyDescent="0.2">
      <c r="A105" s="832"/>
      <c r="B105" s="833" t="s">
        <v>3471</v>
      </c>
      <c r="C105" s="833" t="s">
        <v>591</v>
      </c>
      <c r="D105" s="833" t="s">
        <v>3445</v>
      </c>
      <c r="E105" s="833" t="s">
        <v>3468</v>
      </c>
      <c r="F105" s="833" t="s">
        <v>3569</v>
      </c>
      <c r="G105" s="833" t="s">
        <v>3570</v>
      </c>
      <c r="H105" s="850"/>
      <c r="I105" s="850"/>
      <c r="J105" s="833"/>
      <c r="K105" s="833"/>
      <c r="L105" s="850"/>
      <c r="M105" s="850"/>
      <c r="N105" s="833"/>
      <c r="O105" s="833"/>
      <c r="P105" s="850">
        <v>1</v>
      </c>
      <c r="Q105" s="850">
        <v>645.55999999999995</v>
      </c>
      <c r="R105" s="838"/>
      <c r="S105" s="851">
        <v>645.55999999999995</v>
      </c>
    </row>
    <row r="106" spans="1:19" ht="14.45" customHeight="1" x14ac:dyDescent="0.2">
      <c r="A106" s="832"/>
      <c r="B106" s="833" t="s">
        <v>3471</v>
      </c>
      <c r="C106" s="833" t="s">
        <v>591</v>
      </c>
      <c r="D106" s="833" t="s">
        <v>3445</v>
      </c>
      <c r="E106" s="833" t="s">
        <v>3468</v>
      </c>
      <c r="F106" s="833" t="s">
        <v>3571</v>
      </c>
      <c r="G106" s="833" t="s">
        <v>3572</v>
      </c>
      <c r="H106" s="850">
        <v>0</v>
      </c>
      <c r="I106" s="850">
        <v>0</v>
      </c>
      <c r="J106" s="833"/>
      <c r="K106" s="833"/>
      <c r="L106" s="850">
        <v>0</v>
      </c>
      <c r="M106" s="850">
        <v>0</v>
      </c>
      <c r="N106" s="833"/>
      <c r="O106" s="833"/>
      <c r="P106" s="850"/>
      <c r="Q106" s="850"/>
      <c r="R106" s="838"/>
      <c r="S106" s="851"/>
    </row>
    <row r="107" spans="1:19" ht="14.45" customHeight="1" x14ac:dyDescent="0.2">
      <c r="A107" s="832"/>
      <c r="B107" s="833" t="s">
        <v>3471</v>
      </c>
      <c r="C107" s="833" t="s">
        <v>591</v>
      </c>
      <c r="D107" s="833" t="s">
        <v>3445</v>
      </c>
      <c r="E107" s="833" t="s">
        <v>3468</v>
      </c>
      <c r="F107" s="833" t="s">
        <v>3573</v>
      </c>
      <c r="G107" s="833" t="s">
        <v>3574</v>
      </c>
      <c r="H107" s="850">
        <v>1</v>
      </c>
      <c r="I107" s="850">
        <v>233.33</v>
      </c>
      <c r="J107" s="833"/>
      <c r="K107" s="833">
        <v>233.33</v>
      </c>
      <c r="L107" s="850"/>
      <c r="M107" s="850"/>
      <c r="N107" s="833"/>
      <c r="O107" s="833"/>
      <c r="P107" s="850"/>
      <c r="Q107" s="850"/>
      <c r="R107" s="838"/>
      <c r="S107" s="851"/>
    </row>
    <row r="108" spans="1:19" ht="14.45" customHeight="1" x14ac:dyDescent="0.2">
      <c r="A108" s="832"/>
      <c r="B108" s="833" t="s">
        <v>3471</v>
      </c>
      <c r="C108" s="833" t="s">
        <v>591</v>
      </c>
      <c r="D108" s="833" t="s">
        <v>3445</v>
      </c>
      <c r="E108" s="833" t="s">
        <v>3468</v>
      </c>
      <c r="F108" s="833" t="s">
        <v>3577</v>
      </c>
      <c r="G108" s="833" t="s">
        <v>3578</v>
      </c>
      <c r="H108" s="850"/>
      <c r="I108" s="850"/>
      <c r="J108" s="833"/>
      <c r="K108" s="833"/>
      <c r="L108" s="850">
        <v>95</v>
      </c>
      <c r="M108" s="850">
        <v>11083.33</v>
      </c>
      <c r="N108" s="833">
        <v>1</v>
      </c>
      <c r="O108" s="833">
        <v>116.66663157894737</v>
      </c>
      <c r="P108" s="850">
        <v>71</v>
      </c>
      <c r="Q108" s="850">
        <v>8283.34</v>
      </c>
      <c r="R108" s="838">
        <v>0.74736924732909693</v>
      </c>
      <c r="S108" s="851">
        <v>116.66676056338028</v>
      </c>
    </row>
    <row r="109" spans="1:19" ht="14.45" customHeight="1" x14ac:dyDescent="0.2">
      <c r="A109" s="832"/>
      <c r="B109" s="833" t="s">
        <v>3471</v>
      </c>
      <c r="C109" s="833" t="s">
        <v>591</v>
      </c>
      <c r="D109" s="833" t="s">
        <v>1468</v>
      </c>
      <c r="E109" s="833" t="s">
        <v>3472</v>
      </c>
      <c r="F109" s="833" t="s">
        <v>3488</v>
      </c>
      <c r="G109" s="833"/>
      <c r="H109" s="850"/>
      <c r="I109" s="850"/>
      <c r="J109" s="833"/>
      <c r="K109" s="833"/>
      <c r="L109" s="850"/>
      <c r="M109" s="850"/>
      <c r="N109" s="833"/>
      <c r="O109" s="833"/>
      <c r="P109" s="850">
        <v>1</v>
      </c>
      <c r="Q109" s="850">
        <v>1008</v>
      </c>
      <c r="R109" s="838"/>
      <c r="S109" s="851">
        <v>1008</v>
      </c>
    </row>
    <row r="110" spans="1:19" ht="14.45" customHeight="1" x14ac:dyDescent="0.2">
      <c r="A110" s="832"/>
      <c r="B110" s="833" t="s">
        <v>3471</v>
      </c>
      <c r="C110" s="833" t="s">
        <v>591</v>
      </c>
      <c r="D110" s="833" t="s">
        <v>1468</v>
      </c>
      <c r="E110" s="833" t="s">
        <v>3468</v>
      </c>
      <c r="F110" s="833" t="s">
        <v>3503</v>
      </c>
      <c r="G110" s="833" t="s">
        <v>3504</v>
      </c>
      <c r="H110" s="850"/>
      <c r="I110" s="850"/>
      <c r="J110" s="833"/>
      <c r="K110" s="833"/>
      <c r="L110" s="850"/>
      <c r="M110" s="850"/>
      <c r="N110" s="833"/>
      <c r="O110" s="833"/>
      <c r="P110" s="850">
        <v>7</v>
      </c>
      <c r="Q110" s="850">
        <v>1750</v>
      </c>
      <c r="R110" s="838"/>
      <c r="S110" s="851">
        <v>250</v>
      </c>
    </row>
    <row r="111" spans="1:19" ht="14.45" customHeight="1" x14ac:dyDescent="0.2">
      <c r="A111" s="832"/>
      <c r="B111" s="833" t="s">
        <v>3471</v>
      </c>
      <c r="C111" s="833" t="s">
        <v>591</v>
      </c>
      <c r="D111" s="833" t="s">
        <v>1468</v>
      </c>
      <c r="E111" s="833" t="s">
        <v>3468</v>
      </c>
      <c r="F111" s="833" t="s">
        <v>3505</v>
      </c>
      <c r="G111" s="833" t="s">
        <v>3506</v>
      </c>
      <c r="H111" s="850"/>
      <c r="I111" s="850"/>
      <c r="J111" s="833"/>
      <c r="K111" s="833"/>
      <c r="L111" s="850"/>
      <c r="M111" s="850"/>
      <c r="N111" s="833"/>
      <c r="O111" s="833"/>
      <c r="P111" s="850">
        <v>153</v>
      </c>
      <c r="Q111" s="850">
        <v>17850</v>
      </c>
      <c r="R111" s="838"/>
      <c r="S111" s="851">
        <v>116.66666666666667</v>
      </c>
    </row>
    <row r="112" spans="1:19" ht="14.45" customHeight="1" x14ac:dyDescent="0.2">
      <c r="A112" s="832"/>
      <c r="B112" s="833" t="s">
        <v>3471</v>
      </c>
      <c r="C112" s="833" t="s">
        <v>591</v>
      </c>
      <c r="D112" s="833" t="s">
        <v>1468</v>
      </c>
      <c r="E112" s="833" t="s">
        <v>3468</v>
      </c>
      <c r="F112" s="833" t="s">
        <v>3515</v>
      </c>
      <c r="G112" s="833" t="s">
        <v>3516</v>
      </c>
      <c r="H112" s="850"/>
      <c r="I112" s="850"/>
      <c r="J112" s="833"/>
      <c r="K112" s="833"/>
      <c r="L112" s="850"/>
      <c r="M112" s="850"/>
      <c r="N112" s="833"/>
      <c r="O112" s="833"/>
      <c r="P112" s="850">
        <v>19</v>
      </c>
      <c r="Q112" s="850">
        <v>4222.22</v>
      </c>
      <c r="R112" s="838"/>
      <c r="S112" s="851">
        <v>222.22210526315791</v>
      </c>
    </row>
    <row r="113" spans="1:19" ht="14.45" customHeight="1" x14ac:dyDescent="0.2">
      <c r="A113" s="832"/>
      <c r="B113" s="833" t="s">
        <v>3471</v>
      </c>
      <c r="C113" s="833" t="s">
        <v>591</v>
      </c>
      <c r="D113" s="833" t="s">
        <v>1468</v>
      </c>
      <c r="E113" s="833" t="s">
        <v>3468</v>
      </c>
      <c r="F113" s="833" t="s">
        <v>3517</v>
      </c>
      <c r="G113" s="833" t="s">
        <v>3518</v>
      </c>
      <c r="H113" s="850"/>
      <c r="I113" s="850"/>
      <c r="J113" s="833"/>
      <c r="K113" s="833"/>
      <c r="L113" s="850"/>
      <c r="M113" s="850"/>
      <c r="N113" s="833"/>
      <c r="O113" s="833"/>
      <c r="P113" s="850">
        <v>156</v>
      </c>
      <c r="Q113" s="850">
        <v>90999.99</v>
      </c>
      <c r="R113" s="838"/>
      <c r="S113" s="851">
        <v>583.33326923076925</v>
      </c>
    </row>
    <row r="114" spans="1:19" ht="14.45" customHeight="1" x14ac:dyDescent="0.2">
      <c r="A114" s="832"/>
      <c r="B114" s="833" t="s">
        <v>3471</v>
      </c>
      <c r="C114" s="833" t="s">
        <v>591</v>
      </c>
      <c r="D114" s="833" t="s">
        <v>1468</v>
      </c>
      <c r="E114" s="833" t="s">
        <v>3468</v>
      </c>
      <c r="F114" s="833" t="s">
        <v>3519</v>
      </c>
      <c r="G114" s="833" t="s">
        <v>3520</v>
      </c>
      <c r="H114" s="850">
        <v>1</v>
      </c>
      <c r="I114" s="850">
        <v>466.67</v>
      </c>
      <c r="J114" s="833"/>
      <c r="K114" s="833">
        <v>466.67</v>
      </c>
      <c r="L114" s="850"/>
      <c r="M114" s="850"/>
      <c r="N114" s="833"/>
      <c r="O114" s="833"/>
      <c r="P114" s="850">
        <v>14</v>
      </c>
      <c r="Q114" s="850">
        <v>6533.34</v>
      </c>
      <c r="R114" s="838"/>
      <c r="S114" s="851">
        <v>466.66714285714289</v>
      </c>
    </row>
    <row r="115" spans="1:19" ht="14.45" customHeight="1" x14ac:dyDescent="0.2">
      <c r="A115" s="832"/>
      <c r="B115" s="833" t="s">
        <v>3471</v>
      </c>
      <c r="C115" s="833" t="s">
        <v>591</v>
      </c>
      <c r="D115" s="833" t="s">
        <v>1468</v>
      </c>
      <c r="E115" s="833" t="s">
        <v>3468</v>
      </c>
      <c r="F115" s="833" t="s">
        <v>3521</v>
      </c>
      <c r="G115" s="833" t="s">
        <v>3520</v>
      </c>
      <c r="H115" s="850"/>
      <c r="I115" s="850"/>
      <c r="J115" s="833"/>
      <c r="K115" s="833"/>
      <c r="L115" s="850"/>
      <c r="M115" s="850"/>
      <c r="N115" s="833"/>
      <c r="O115" s="833"/>
      <c r="P115" s="850">
        <v>1</v>
      </c>
      <c r="Q115" s="850">
        <v>1000</v>
      </c>
      <c r="R115" s="838"/>
      <c r="S115" s="851">
        <v>1000</v>
      </c>
    </row>
    <row r="116" spans="1:19" ht="14.45" customHeight="1" x14ac:dyDescent="0.2">
      <c r="A116" s="832"/>
      <c r="B116" s="833" t="s">
        <v>3471</v>
      </c>
      <c r="C116" s="833" t="s">
        <v>591</v>
      </c>
      <c r="D116" s="833" t="s">
        <v>1468</v>
      </c>
      <c r="E116" s="833" t="s">
        <v>3468</v>
      </c>
      <c r="F116" s="833" t="s">
        <v>3524</v>
      </c>
      <c r="G116" s="833" t="s">
        <v>3525</v>
      </c>
      <c r="H116" s="850"/>
      <c r="I116" s="850"/>
      <c r="J116" s="833"/>
      <c r="K116" s="833"/>
      <c r="L116" s="850">
        <v>2</v>
      </c>
      <c r="M116" s="850">
        <v>100</v>
      </c>
      <c r="N116" s="833">
        <v>1</v>
      </c>
      <c r="O116" s="833">
        <v>50</v>
      </c>
      <c r="P116" s="850">
        <v>75</v>
      </c>
      <c r="Q116" s="850">
        <v>4583.32</v>
      </c>
      <c r="R116" s="838">
        <v>45.833199999999998</v>
      </c>
      <c r="S116" s="851">
        <v>61.110933333333328</v>
      </c>
    </row>
    <row r="117" spans="1:19" ht="14.45" customHeight="1" x14ac:dyDescent="0.2">
      <c r="A117" s="832"/>
      <c r="B117" s="833" t="s">
        <v>3471</v>
      </c>
      <c r="C117" s="833" t="s">
        <v>591</v>
      </c>
      <c r="D117" s="833" t="s">
        <v>1468</v>
      </c>
      <c r="E117" s="833" t="s">
        <v>3468</v>
      </c>
      <c r="F117" s="833" t="s">
        <v>3528</v>
      </c>
      <c r="G117" s="833" t="s">
        <v>3529</v>
      </c>
      <c r="H117" s="850"/>
      <c r="I117" s="850"/>
      <c r="J117" s="833"/>
      <c r="K117" s="833"/>
      <c r="L117" s="850"/>
      <c r="M117" s="850"/>
      <c r="N117" s="833"/>
      <c r="O117" s="833"/>
      <c r="P117" s="850">
        <v>5</v>
      </c>
      <c r="Q117" s="850">
        <v>638.89</v>
      </c>
      <c r="R117" s="838"/>
      <c r="S117" s="851">
        <v>127.77799999999999</v>
      </c>
    </row>
    <row r="118" spans="1:19" ht="14.45" customHeight="1" x14ac:dyDescent="0.2">
      <c r="A118" s="832"/>
      <c r="B118" s="833" t="s">
        <v>3471</v>
      </c>
      <c r="C118" s="833" t="s">
        <v>591</v>
      </c>
      <c r="D118" s="833" t="s">
        <v>1468</v>
      </c>
      <c r="E118" s="833" t="s">
        <v>3468</v>
      </c>
      <c r="F118" s="833" t="s">
        <v>3530</v>
      </c>
      <c r="G118" s="833" t="s">
        <v>3531</v>
      </c>
      <c r="H118" s="850"/>
      <c r="I118" s="850"/>
      <c r="J118" s="833"/>
      <c r="K118" s="833"/>
      <c r="L118" s="850"/>
      <c r="M118" s="850"/>
      <c r="N118" s="833"/>
      <c r="O118" s="833"/>
      <c r="P118" s="850">
        <v>1</v>
      </c>
      <c r="Q118" s="850">
        <v>0</v>
      </c>
      <c r="R118" s="838"/>
      <c r="S118" s="851">
        <v>0</v>
      </c>
    </row>
    <row r="119" spans="1:19" ht="14.45" customHeight="1" x14ac:dyDescent="0.2">
      <c r="A119" s="832"/>
      <c r="B119" s="833" t="s">
        <v>3471</v>
      </c>
      <c r="C119" s="833" t="s">
        <v>591</v>
      </c>
      <c r="D119" s="833" t="s">
        <v>1468</v>
      </c>
      <c r="E119" s="833" t="s">
        <v>3468</v>
      </c>
      <c r="F119" s="833" t="s">
        <v>3532</v>
      </c>
      <c r="G119" s="833" t="s">
        <v>3533</v>
      </c>
      <c r="H119" s="850"/>
      <c r="I119" s="850"/>
      <c r="J119" s="833"/>
      <c r="K119" s="833"/>
      <c r="L119" s="850">
        <v>1</v>
      </c>
      <c r="M119" s="850">
        <v>305.56</v>
      </c>
      <c r="N119" s="833">
        <v>1</v>
      </c>
      <c r="O119" s="833">
        <v>305.56</v>
      </c>
      <c r="P119" s="850">
        <v>56</v>
      </c>
      <c r="Q119" s="850">
        <v>17111.11</v>
      </c>
      <c r="R119" s="838">
        <v>55.99918183008247</v>
      </c>
      <c r="S119" s="851">
        <v>305.55553571428572</v>
      </c>
    </row>
    <row r="120" spans="1:19" ht="14.45" customHeight="1" x14ac:dyDescent="0.2">
      <c r="A120" s="832"/>
      <c r="B120" s="833" t="s">
        <v>3471</v>
      </c>
      <c r="C120" s="833" t="s">
        <v>591</v>
      </c>
      <c r="D120" s="833" t="s">
        <v>1468</v>
      </c>
      <c r="E120" s="833" t="s">
        <v>3468</v>
      </c>
      <c r="F120" s="833" t="s">
        <v>3536</v>
      </c>
      <c r="G120" s="833" t="s">
        <v>3537</v>
      </c>
      <c r="H120" s="850">
        <v>1</v>
      </c>
      <c r="I120" s="850">
        <v>455.56</v>
      </c>
      <c r="J120" s="833">
        <v>0.5000054878115705</v>
      </c>
      <c r="K120" s="833">
        <v>455.56</v>
      </c>
      <c r="L120" s="850">
        <v>2</v>
      </c>
      <c r="M120" s="850">
        <v>911.11</v>
      </c>
      <c r="N120" s="833">
        <v>1</v>
      </c>
      <c r="O120" s="833">
        <v>455.55500000000001</v>
      </c>
      <c r="P120" s="850">
        <v>232</v>
      </c>
      <c r="Q120" s="850">
        <v>105688.88</v>
      </c>
      <c r="R120" s="838">
        <v>116.00013170747769</v>
      </c>
      <c r="S120" s="851">
        <v>455.55551724137933</v>
      </c>
    </row>
    <row r="121" spans="1:19" ht="14.45" customHeight="1" x14ac:dyDescent="0.2">
      <c r="A121" s="832"/>
      <c r="B121" s="833" t="s">
        <v>3471</v>
      </c>
      <c r="C121" s="833" t="s">
        <v>591</v>
      </c>
      <c r="D121" s="833" t="s">
        <v>1468</v>
      </c>
      <c r="E121" s="833" t="s">
        <v>3468</v>
      </c>
      <c r="F121" s="833" t="s">
        <v>3542</v>
      </c>
      <c r="G121" s="833" t="s">
        <v>3543</v>
      </c>
      <c r="H121" s="850"/>
      <c r="I121" s="850"/>
      <c r="J121" s="833"/>
      <c r="K121" s="833"/>
      <c r="L121" s="850">
        <v>1</v>
      </c>
      <c r="M121" s="850">
        <v>77.78</v>
      </c>
      <c r="N121" s="833">
        <v>1</v>
      </c>
      <c r="O121" s="833">
        <v>77.78</v>
      </c>
      <c r="P121" s="850">
        <v>146</v>
      </c>
      <c r="Q121" s="850">
        <v>11355.56</v>
      </c>
      <c r="R121" s="838">
        <v>145.99588583183336</v>
      </c>
      <c r="S121" s="851">
        <v>77.777808219178084</v>
      </c>
    </row>
    <row r="122" spans="1:19" ht="14.45" customHeight="1" x14ac:dyDescent="0.2">
      <c r="A122" s="832"/>
      <c r="B122" s="833" t="s">
        <v>3471</v>
      </c>
      <c r="C122" s="833" t="s">
        <v>591</v>
      </c>
      <c r="D122" s="833" t="s">
        <v>1468</v>
      </c>
      <c r="E122" s="833" t="s">
        <v>3468</v>
      </c>
      <c r="F122" s="833" t="s">
        <v>3546</v>
      </c>
      <c r="G122" s="833" t="s">
        <v>3547</v>
      </c>
      <c r="H122" s="850">
        <v>2</v>
      </c>
      <c r="I122" s="850">
        <v>188.88</v>
      </c>
      <c r="J122" s="833"/>
      <c r="K122" s="833">
        <v>94.44</v>
      </c>
      <c r="L122" s="850"/>
      <c r="M122" s="850"/>
      <c r="N122" s="833"/>
      <c r="O122" s="833"/>
      <c r="P122" s="850">
        <v>72</v>
      </c>
      <c r="Q122" s="850">
        <v>6800</v>
      </c>
      <c r="R122" s="838"/>
      <c r="S122" s="851">
        <v>94.444444444444443</v>
      </c>
    </row>
    <row r="123" spans="1:19" ht="14.45" customHeight="1" x14ac:dyDescent="0.2">
      <c r="A123" s="832"/>
      <c r="B123" s="833" t="s">
        <v>3471</v>
      </c>
      <c r="C123" s="833" t="s">
        <v>591</v>
      </c>
      <c r="D123" s="833" t="s">
        <v>1468</v>
      </c>
      <c r="E123" s="833" t="s">
        <v>3468</v>
      </c>
      <c r="F123" s="833" t="s">
        <v>3550</v>
      </c>
      <c r="G123" s="833" t="s">
        <v>3551</v>
      </c>
      <c r="H123" s="850"/>
      <c r="I123" s="850"/>
      <c r="J123" s="833"/>
      <c r="K123" s="833"/>
      <c r="L123" s="850"/>
      <c r="M123" s="850"/>
      <c r="N123" s="833"/>
      <c r="O123" s="833"/>
      <c r="P123" s="850">
        <v>4</v>
      </c>
      <c r="Q123" s="850">
        <v>386.66</v>
      </c>
      <c r="R123" s="838"/>
      <c r="S123" s="851">
        <v>96.665000000000006</v>
      </c>
    </row>
    <row r="124" spans="1:19" ht="14.45" customHeight="1" x14ac:dyDescent="0.2">
      <c r="A124" s="832"/>
      <c r="B124" s="833" t="s">
        <v>3471</v>
      </c>
      <c r="C124" s="833" t="s">
        <v>591</v>
      </c>
      <c r="D124" s="833" t="s">
        <v>1468</v>
      </c>
      <c r="E124" s="833" t="s">
        <v>3468</v>
      </c>
      <c r="F124" s="833" t="s">
        <v>3552</v>
      </c>
      <c r="G124" s="833" t="s">
        <v>3553</v>
      </c>
      <c r="H124" s="850"/>
      <c r="I124" s="850"/>
      <c r="J124" s="833"/>
      <c r="K124" s="833"/>
      <c r="L124" s="850">
        <v>1</v>
      </c>
      <c r="M124" s="850">
        <v>333.33</v>
      </c>
      <c r="N124" s="833">
        <v>1</v>
      </c>
      <c r="O124" s="833">
        <v>333.33</v>
      </c>
      <c r="P124" s="850">
        <v>37</v>
      </c>
      <c r="Q124" s="850">
        <v>12333.32</v>
      </c>
      <c r="R124" s="838">
        <v>37.000330003300036</v>
      </c>
      <c r="S124" s="851">
        <v>333.33297297297298</v>
      </c>
    </row>
    <row r="125" spans="1:19" ht="14.45" customHeight="1" x14ac:dyDescent="0.2">
      <c r="A125" s="832"/>
      <c r="B125" s="833" t="s">
        <v>3471</v>
      </c>
      <c r="C125" s="833" t="s">
        <v>591</v>
      </c>
      <c r="D125" s="833" t="s">
        <v>1468</v>
      </c>
      <c r="E125" s="833" t="s">
        <v>3468</v>
      </c>
      <c r="F125" s="833" t="s">
        <v>3558</v>
      </c>
      <c r="G125" s="833" t="s">
        <v>3559</v>
      </c>
      <c r="H125" s="850"/>
      <c r="I125" s="850"/>
      <c r="J125" s="833"/>
      <c r="K125" s="833"/>
      <c r="L125" s="850">
        <v>1</v>
      </c>
      <c r="M125" s="850">
        <v>1283.33</v>
      </c>
      <c r="N125" s="833">
        <v>1</v>
      </c>
      <c r="O125" s="833">
        <v>1283.33</v>
      </c>
      <c r="P125" s="850">
        <v>55</v>
      </c>
      <c r="Q125" s="850">
        <v>70583.320000000007</v>
      </c>
      <c r="R125" s="838">
        <v>55.000132467876547</v>
      </c>
      <c r="S125" s="851">
        <v>1283.333090909091</v>
      </c>
    </row>
    <row r="126" spans="1:19" ht="14.45" customHeight="1" x14ac:dyDescent="0.2">
      <c r="A126" s="832"/>
      <c r="B126" s="833" t="s">
        <v>3471</v>
      </c>
      <c r="C126" s="833" t="s">
        <v>591</v>
      </c>
      <c r="D126" s="833" t="s">
        <v>1468</v>
      </c>
      <c r="E126" s="833" t="s">
        <v>3468</v>
      </c>
      <c r="F126" s="833" t="s">
        <v>3562</v>
      </c>
      <c r="G126" s="833" t="s">
        <v>3563</v>
      </c>
      <c r="H126" s="850"/>
      <c r="I126" s="850"/>
      <c r="J126" s="833"/>
      <c r="K126" s="833"/>
      <c r="L126" s="850"/>
      <c r="M126" s="850"/>
      <c r="N126" s="833"/>
      <c r="O126" s="833"/>
      <c r="P126" s="850">
        <v>7</v>
      </c>
      <c r="Q126" s="850">
        <v>933.32</v>
      </c>
      <c r="R126" s="838"/>
      <c r="S126" s="851">
        <v>133.33142857142857</v>
      </c>
    </row>
    <row r="127" spans="1:19" ht="14.45" customHeight="1" x14ac:dyDescent="0.2">
      <c r="A127" s="832"/>
      <c r="B127" s="833" t="s">
        <v>3471</v>
      </c>
      <c r="C127" s="833" t="s">
        <v>591</v>
      </c>
      <c r="D127" s="833" t="s">
        <v>1468</v>
      </c>
      <c r="E127" s="833" t="s">
        <v>3468</v>
      </c>
      <c r="F127" s="833" t="s">
        <v>3469</v>
      </c>
      <c r="G127" s="833" t="s">
        <v>3470</v>
      </c>
      <c r="H127" s="850">
        <v>1</v>
      </c>
      <c r="I127" s="850">
        <v>344.44</v>
      </c>
      <c r="J127" s="833"/>
      <c r="K127" s="833">
        <v>344.44</v>
      </c>
      <c r="L127" s="850"/>
      <c r="M127" s="850"/>
      <c r="N127" s="833"/>
      <c r="O127" s="833"/>
      <c r="P127" s="850">
        <v>3</v>
      </c>
      <c r="Q127" s="850">
        <v>1033.33</v>
      </c>
      <c r="R127" s="838"/>
      <c r="S127" s="851">
        <v>344.44333333333333</v>
      </c>
    </row>
    <row r="128" spans="1:19" ht="14.45" customHeight="1" x14ac:dyDescent="0.2">
      <c r="A128" s="832"/>
      <c r="B128" s="833" t="s">
        <v>3471</v>
      </c>
      <c r="C128" s="833" t="s">
        <v>591</v>
      </c>
      <c r="D128" s="833" t="s">
        <v>1468</v>
      </c>
      <c r="E128" s="833" t="s">
        <v>3468</v>
      </c>
      <c r="F128" s="833" t="s">
        <v>3568</v>
      </c>
      <c r="G128" s="833" t="s">
        <v>3527</v>
      </c>
      <c r="H128" s="850"/>
      <c r="I128" s="850"/>
      <c r="J128" s="833"/>
      <c r="K128" s="833"/>
      <c r="L128" s="850"/>
      <c r="M128" s="850"/>
      <c r="N128" s="833"/>
      <c r="O128" s="833"/>
      <c r="P128" s="850">
        <v>2</v>
      </c>
      <c r="Q128" s="850">
        <v>11.120000000000001</v>
      </c>
      <c r="R128" s="838"/>
      <c r="S128" s="851">
        <v>5.5600000000000005</v>
      </c>
    </row>
    <row r="129" spans="1:19" ht="14.45" customHeight="1" x14ac:dyDescent="0.2">
      <c r="A129" s="832"/>
      <c r="B129" s="833" t="s">
        <v>3471</v>
      </c>
      <c r="C129" s="833" t="s">
        <v>591</v>
      </c>
      <c r="D129" s="833" t="s">
        <v>1468</v>
      </c>
      <c r="E129" s="833" t="s">
        <v>3468</v>
      </c>
      <c r="F129" s="833" t="s">
        <v>3577</v>
      </c>
      <c r="G129" s="833" t="s">
        <v>3578</v>
      </c>
      <c r="H129" s="850"/>
      <c r="I129" s="850"/>
      <c r="J129" s="833"/>
      <c r="K129" s="833"/>
      <c r="L129" s="850"/>
      <c r="M129" s="850"/>
      <c r="N129" s="833"/>
      <c r="O129" s="833"/>
      <c r="P129" s="850">
        <v>1</v>
      </c>
      <c r="Q129" s="850">
        <v>116.67</v>
      </c>
      <c r="R129" s="838"/>
      <c r="S129" s="851">
        <v>116.67</v>
      </c>
    </row>
    <row r="130" spans="1:19" ht="14.45" customHeight="1" x14ac:dyDescent="0.2">
      <c r="A130" s="832"/>
      <c r="B130" s="833" t="s">
        <v>3471</v>
      </c>
      <c r="C130" s="833" t="s">
        <v>591</v>
      </c>
      <c r="D130" s="833" t="s">
        <v>1470</v>
      </c>
      <c r="E130" s="833" t="s">
        <v>3472</v>
      </c>
      <c r="F130" s="833" t="s">
        <v>3488</v>
      </c>
      <c r="G130" s="833"/>
      <c r="H130" s="850"/>
      <c r="I130" s="850"/>
      <c r="J130" s="833"/>
      <c r="K130" s="833"/>
      <c r="L130" s="850"/>
      <c r="M130" s="850"/>
      <c r="N130" s="833"/>
      <c r="O130" s="833"/>
      <c r="P130" s="850">
        <v>2</v>
      </c>
      <c r="Q130" s="850">
        <v>2016</v>
      </c>
      <c r="R130" s="838"/>
      <c r="S130" s="851">
        <v>1008</v>
      </c>
    </row>
    <row r="131" spans="1:19" ht="14.45" customHeight="1" x14ac:dyDescent="0.2">
      <c r="A131" s="832"/>
      <c r="B131" s="833" t="s">
        <v>3471</v>
      </c>
      <c r="C131" s="833" t="s">
        <v>591</v>
      </c>
      <c r="D131" s="833" t="s">
        <v>1470</v>
      </c>
      <c r="E131" s="833" t="s">
        <v>3468</v>
      </c>
      <c r="F131" s="833" t="s">
        <v>3501</v>
      </c>
      <c r="G131" s="833" t="s">
        <v>3502</v>
      </c>
      <c r="H131" s="850"/>
      <c r="I131" s="850"/>
      <c r="J131" s="833"/>
      <c r="K131" s="833"/>
      <c r="L131" s="850"/>
      <c r="M131" s="850"/>
      <c r="N131" s="833"/>
      <c r="O131" s="833"/>
      <c r="P131" s="850">
        <v>17</v>
      </c>
      <c r="Q131" s="850">
        <v>1322.22</v>
      </c>
      <c r="R131" s="838"/>
      <c r="S131" s="851">
        <v>77.777647058823533</v>
      </c>
    </row>
    <row r="132" spans="1:19" ht="14.45" customHeight="1" x14ac:dyDescent="0.2">
      <c r="A132" s="832"/>
      <c r="B132" s="833" t="s">
        <v>3471</v>
      </c>
      <c r="C132" s="833" t="s">
        <v>591</v>
      </c>
      <c r="D132" s="833" t="s">
        <v>1470</v>
      </c>
      <c r="E132" s="833" t="s">
        <v>3468</v>
      </c>
      <c r="F132" s="833" t="s">
        <v>3503</v>
      </c>
      <c r="G132" s="833" t="s">
        <v>3504</v>
      </c>
      <c r="H132" s="850"/>
      <c r="I132" s="850"/>
      <c r="J132" s="833"/>
      <c r="K132" s="833"/>
      <c r="L132" s="850"/>
      <c r="M132" s="850"/>
      <c r="N132" s="833"/>
      <c r="O132" s="833"/>
      <c r="P132" s="850">
        <v>75</v>
      </c>
      <c r="Q132" s="850">
        <v>18750</v>
      </c>
      <c r="R132" s="838"/>
      <c r="S132" s="851">
        <v>250</v>
      </c>
    </row>
    <row r="133" spans="1:19" ht="14.45" customHeight="1" x14ac:dyDescent="0.2">
      <c r="A133" s="832"/>
      <c r="B133" s="833" t="s">
        <v>3471</v>
      </c>
      <c r="C133" s="833" t="s">
        <v>591</v>
      </c>
      <c r="D133" s="833" t="s">
        <v>1470</v>
      </c>
      <c r="E133" s="833" t="s">
        <v>3468</v>
      </c>
      <c r="F133" s="833" t="s">
        <v>3505</v>
      </c>
      <c r="G133" s="833" t="s">
        <v>3506</v>
      </c>
      <c r="H133" s="850"/>
      <c r="I133" s="850"/>
      <c r="J133" s="833"/>
      <c r="K133" s="833"/>
      <c r="L133" s="850">
        <v>1</v>
      </c>
      <c r="M133" s="850">
        <v>116.67</v>
      </c>
      <c r="N133" s="833">
        <v>1</v>
      </c>
      <c r="O133" s="833">
        <v>116.67</v>
      </c>
      <c r="P133" s="850">
        <v>280</v>
      </c>
      <c r="Q133" s="850">
        <v>32666.66</v>
      </c>
      <c r="R133" s="838">
        <v>279.99194308734036</v>
      </c>
      <c r="S133" s="851">
        <v>116.66664285714286</v>
      </c>
    </row>
    <row r="134" spans="1:19" ht="14.45" customHeight="1" x14ac:dyDescent="0.2">
      <c r="A134" s="832"/>
      <c r="B134" s="833" t="s">
        <v>3471</v>
      </c>
      <c r="C134" s="833" t="s">
        <v>591</v>
      </c>
      <c r="D134" s="833" t="s">
        <v>1470</v>
      </c>
      <c r="E134" s="833" t="s">
        <v>3468</v>
      </c>
      <c r="F134" s="833" t="s">
        <v>3515</v>
      </c>
      <c r="G134" s="833" t="s">
        <v>3516</v>
      </c>
      <c r="H134" s="850"/>
      <c r="I134" s="850"/>
      <c r="J134" s="833"/>
      <c r="K134" s="833"/>
      <c r="L134" s="850">
        <v>1</v>
      </c>
      <c r="M134" s="850">
        <v>211.11</v>
      </c>
      <c r="N134" s="833">
        <v>1</v>
      </c>
      <c r="O134" s="833">
        <v>211.11</v>
      </c>
      <c r="P134" s="850">
        <v>272</v>
      </c>
      <c r="Q134" s="850">
        <v>60444.44</v>
      </c>
      <c r="R134" s="838">
        <v>286.31727535408078</v>
      </c>
      <c r="S134" s="851">
        <v>222.22220588235294</v>
      </c>
    </row>
    <row r="135" spans="1:19" ht="14.45" customHeight="1" x14ac:dyDescent="0.2">
      <c r="A135" s="832"/>
      <c r="B135" s="833" t="s">
        <v>3471</v>
      </c>
      <c r="C135" s="833" t="s">
        <v>591</v>
      </c>
      <c r="D135" s="833" t="s">
        <v>1470</v>
      </c>
      <c r="E135" s="833" t="s">
        <v>3468</v>
      </c>
      <c r="F135" s="833" t="s">
        <v>3517</v>
      </c>
      <c r="G135" s="833" t="s">
        <v>3518</v>
      </c>
      <c r="H135" s="850"/>
      <c r="I135" s="850"/>
      <c r="J135" s="833"/>
      <c r="K135" s="833"/>
      <c r="L135" s="850"/>
      <c r="M135" s="850"/>
      <c r="N135" s="833"/>
      <c r="O135" s="833"/>
      <c r="P135" s="850">
        <v>193</v>
      </c>
      <c r="Q135" s="850">
        <v>112583.33</v>
      </c>
      <c r="R135" s="838"/>
      <c r="S135" s="851">
        <v>583.33331606217621</v>
      </c>
    </row>
    <row r="136" spans="1:19" ht="14.45" customHeight="1" x14ac:dyDescent="0.2">
      <c r="A136" s="832"/>
      <c r="B136" s="833" t="s">
        <v>3471</v>
      </c>
      <c r="C136" s="833" t="s">
        <v>591</v>
      </c>
      <c r="D136" s="833" t="s">
        <v>1470</v>
      </c>
      <c r="E136" s="833" t="s">
        <v>3468</v>
      </c>
      <c r="F136" s="833" t="s">
        <v>3519</v>
      </c>
      <c r="G136" s="833" t="s">
        <v>3520</v>
      </c>
      <c r="H136" s="850"/>
      <c r="I136" s="850"/>
      <c r="J136" s="833"/>
      <c r="K136" s="833"/>
      <c r="L136" s="850"/>
      <c r="M136" s="850"/>
      <c r="N136" s="833"/>
      <c r="O136" s="833"/>
      <c r="P136" s="850">
        <v>15</v>
      </c>
      <c r="Q136" s="850">
        <v>7000</v>
      </c>
      <c r="R136" s="838"/>
      <c r="S136" s="851">
        <v>466.66666666666669</v>
      </c>
    </row>
    <row r="137" spans="1:19" ht="14.45" customHeight="1" x14ac:dyDescent="0.2">
      <c r="A137" s="832"/>
      <c r="B137" s="833" t="s">
        <v>3471</v>
      </c>
      <c r="C137" s="833" t="s">
        <v>591</v>
      </c>
      <c r="D137" s="833" t="s">
        <v>1470</v>
      </c>
      <c r="E137" s="833" t="s">
        <v>3468</v>
      </c>
      <c r="F137" s="833" t="s">
        <v>3521</v>
      </c>
      <c r="G137" s="833" t="s">
        <v>3520</v>
      </c>
      <c r="H137" s="850"/>
      <c r="I137" s="850"/>
      <c r="J137" s="833"/>
      <c r="K137" s="833"/>
      <c r="L137" s="850"/>
      <c r="M137" s="850"/>
      <c r="N137" s="833"/>
      <c r="O137" s="833"/>
      <c r="P137" s="850">
        <v>6</v>
      </c>
      <c r="Q137" s="850">
        <v>6000</v>
      </c>
      <c r="R137" s="838"/>
      <c r="S137" s="851">
        <v>1000</v>
      </c>
    </row>
    <row r="138" spans="1:19" ht="14.45" customHeight="1" x14ac:dyDescent="0.2">
      <c r="A138" s="832"/>
      <c r="B138" s="833" t="s">
        <v>3471</v>
      </c>
      <c r="C138" s="833" t="s">
        <v>591</v>
      </c>
      <c r="D138" s="833" t="s">
        <v>1470</v>
      </c>
      <c r="E138" s="833" t="s">
        <v>3468</v>
      </c>
      <c r="F138" s="833" t="s">
        <v>3522</v>
      </c>
      <c r="G138" s="833" t="s">
        <v>3523</v>
      </c>
      <c r="H138" s="850"/>
      <c r="I138" s="850"/>
      <c r="J138" s="833"/>
      <c r="K138" s="833"/>
      <c r="L138" s="850"/>
      <c r="M138" s="850"/>
      <c r="N138" s="833"/>
      <c r="O138" s="833"/>
      <c r="P138" s="850">
        <v>1</v>
      </c>
      <c r="Q138" s="850">
        <v>666.67</v>
      </c>
      <c r="R138" s="838"/>
      <c r="S138" s="851">
        <v>666.67</v>
      </c>
    </row>
    <row r="139" spans="1:19" ht="14.45" customHeight="1" x14ac:dyDescent="0.2">
      <c r="A139" s="832"/>
      <c r="B139" s="833" t="s">
        <v>3471</v>
      </c>
      <c r="C139" s="833" t="s">
        <v>591</v>
      </c>
      <c r="D139" s="833" t="s">
        <v>1470</v>
      </c>
      <c r="E139" s="833" t="s">
        <v>3468</v>
      </c>
      <c r="F139" s="833" t="s">
        <v>3524</v>
      </c>
      <c r="G139" s="833" t="s">
        <v>3525</v>
      </c>
      <c r="H139" s="850"/>
      <c r="I139" s="850"/>
      <c r="J139" s="833"/>
      <c r="K139" s="833"/>
      <c r="L139" s="850">
        <v>2</v>
      </c>
      <c r="M139" s="850">
        <v>100</v>
      </c>
      <c r="N139" s="833">
        <v>1</v>
      </c>
      <c r="O139" s="833">
        <v>50</v>
      </c>
      <c r="P139" s="850">
        <v>252</v>
      </c>
      <c r="Q139" s="850">
        <v>15400.000000000002</v>
      </c>
      <c r="R139" s="838">
        <v>154.00000000000003</v>
      </c>
      <c r="S139" s="851">
        <v>61.111111111111121</v>
      </c>
    </row>
    <row r="140" spans="1:19" ht="14.45" customHeight="1" x14ac:dyDescent="0.2">
      <c r="A140" s="832"/>
      <c r="B140" s="833" t="s">
        <v>3471</v>
      </c>
      <c r="C140" s="833" t="s">
        <v>591</v>
      </c>
      <c r="D140" s="833" t="s">
        <v>1470</v>
      </c>
      <c r="E140" s="833" t="s">
        <v>3468</v>
      </c>
      <c r="F140" s="833" t="s">
        <v>3526</v>
      </c>
      <c r="G140" s="833" t="s">
        <v>3527</v>
      </c>
      <c r="H140" s="850"/>
      <c r="I140" s="850"/>
      <c r="J140" s="833"/>
      <c r="K140" s="833"/>
      <c r="L140" s="850"/>
      <c r="M140" s="850"/>
      <c r="N140" s="833"/>
      <c r="O140" s="833"/>
      <c r="P140" s="850">
        <v>9</v>
      </c>
      <c r="Q140" s="850">
        <v>50</v>
      </c>
      <c r="R140" s="838"/>
      <c r="S140" s="851">
        <v>5.5555555555555554</v>
      </c>
    </row>
    <row r="141" spans="1:19" ht="14.45" customHeight="1" x14ac:dyDescent="0.2">
      <c r="A141" s="832"/>
      <c r="B141" s="833" t="s">
        <v>3471</v>
      </c>
      <c r="C141" s="833" t="s">
        <v>591</v>
      </c>
      <c r="D141" s="833" t="s">
        <v>1470</v>
      </c>
      <c r="E141" s="833" t="s">
        <v>3468</v>
      </c>
      <c r="F141" s="833" t="s">
        <v>3528</v>
      </c>
      <c r="G141" s="833" t="s">
        <v>3529</v>
      </c>
      <c r="H141" s="850"/>
      <c r="I141" s="850"/>
      <c r="J141" s="833"/>
      <c r="K141" s="833"/>
      <c r="L141" s="850"/>
      <c r="M141" s="850"/>
      <c r="N141" s="833"/>
      <c r="O141" s="833"/>
      <c r="P141" s="850">
        <v>1</v>
      </c>
      <c r="Q141" s="850">
        <v>127.78</v>
      </c>
      <c r="R141" s="838"/>
      <c r="S141" s="851">
        <v>127.78</v>
      </c>
    </row>
    <row r="142" spans="1:19" ht="14.45" customHeight="1" x14ac:dyDescent="0.2">
      <c r="A142" s="832"/>
      <c r="B142" s="833" t="s">
        <v>3471</v>
      </c>
      <c r="C142" s="833" t="s">
        <v>591</v>
      </c>
      <c r="D142" s="833" t="s">
        <v>1470</v>
      </c>
      <c r="E142" s="833" t="s">
        <v>3468</v>
      </c>
      <c r="F142" s="833" t="s">
        <v>3530</v>
      </c>
      <c r="G142" s="833" t="s">
        <v>3531</v>
      </c>
      <c r="H142" s="850"/>
      <c r="I142" s="850"/>
      <c r="J142" s="833"/>
      <c r="K142" s="833"/>
      <c r="L142" s="850"/>
      <c r="M142" s="850"/>
      <c r="N142" s="833"/>
      <c r="O142" s="833"/>
      <c r="P142" s="850">
        <v>2</v>
      </c>
      <c r="Q142" s="850">
        <v>0</v>
      </c>
      <c r="R142" s="838"/>
      <c r="S142" s="851">
        <v>0</v>
      </c>
    </row>
    <row r="143" spans="1:19" ht="14.45" customHeight="1" x14ac:dyDescent="0.2">
      <c r="A143" s="832"/>
      <c r="B143" s="833" t="s">
        <v>3471</v>
      </c>
      <c r="C143" s="833" t="s">
        <v>591</v>
      </c>
      <c r="D143" s="833" t="s">
        <v>1470</v>
      </c>
      <c r="E143" s="833" t="s">
        <v>3468</v>
      </c>
      <c r="F143" s="833" t="s">
        <v>3532</v>
      </c>
      <c r="G143" s="833" t="s">
        <v>3533</v>
      </c>
      <c r="H143" s="850"/>
      <c r="I143" s="850"/>
      <c r="J143" s="833"/>
      <c r="K143" s="833"/>
      <c r="L143" s="850">
        <v>1</v>
      </c>
      <c r="M143" s="850">
        <v>305.56</v>
      </c>
      <c r="N143" s="833">
        <v>1</v>
      </c>
      <c r="O143" s="833">
        <v>305.56</v>
      </c>
      <c r="P143" s="850">
        <v>147</v>
      </c>
      <c r="Q143" s="850">
        <v>44916.66</v>
      </c>
      <c r="R143" s="838">
        <v>146.99784003141772</v>
      </c>
      <c r="S143" s="851">
        <v>305.55551020408166</v>
      </c>
    </row>
    <row r="144" spans="1:19" ht="14.45" customHeight="1" x14ac:dyDescent="0.2">
      <c r="A144" s="832"/>
      <c r="B144" s="833" t="s">
        <v>3471</v>
      </c>
      <c r="C144" s="833" t="s">
        <v>591</v>
      </c>
      <c r="D144" s="833" t="s">
        <v>1470</v>
      </c>
      <c r="E144" s="833" t="s">
        <v>3468</v>
      </c>
      <c r="F144" s="833" t="s">
        <v>3536</v>
      </c>
      <c r="G144" s="833" t="s">
        <v>3537</v>
      </c>
      <c r="H144" s="850">
        <v>1</v>
      </c>
      <c r="I144" s="850">
        <v>455.56</v>
      </c>
      <c r="J144" s="833">
        <v>1</v>
      </c>
      <c r="K144" s="833">
        <v>455.56</v>
      </c>
      <c r="L144" s="850">
        <v>1</v>
      </c>
      <c r="M144" s="850">
        <v>455.56</v>
      </c>
      <c r="N144" s="833">
        <v>1</v>
      </c>
      <c r="O144" s="833">
        <v>455.56</v>
      </c>
      <c r="P144" s="850">
        <v>522</v>
      </c>
      <c r="Q144" s="850">
        <v>237800.00999999998</v>
      </c>
      <c r="R144" s="838">
        <v>521.99492931776274</v>
      </c>
      <c r="S144" s="851">
        <v>455.55557471264365</v>
      </c>
    </row>
    <row r="145" spans="1:19" ht="14.45" customHeight="1" x14ac:dyDescent="0.2">
      <c r="A145" s="832"/>
      <c r="B145" s="833" t="s">
        <v>3471</v>
      </c>
      <c r="C145" s="833" t="s">
        <v>591</v>
      </c>
      <c r="D145" s="833" t="s">
        <v>1470</v>
      </c>
      <c r="E145" s="833" t="s">
        <v>3468</v>
      </c>
      <c r="F145" s="833" t="s">
        <v>3538</v>
      </c>
      <c r="G145" s="833" t="s">
        <v>3539</v>
      </c>
      <c r="H145" s="850"/>
      <c r="I145" s="850"/>
      <c r="J145" s="833"/>
      <c r="K145" s="833"/>
      <c r="L145" s="850">
        <v>2</v>
      </c>
      <c r="M145" s="850">
        <v>0</v>
      </c>
      <c r="N145" s="833"/>
      <c r="O145" s="833">
        <v>0</v>
      </c>
      <c r="P145" s="850"/>
      <c r="Q145" s="850"/>
      <c r="R145" s="838"/>
      <c r="S145" s="851"/>
    </row>
    <row r="146" spans="1:19" ht="14.45" customHeight="1" x14ac:dyDescent="0.2">
      <c r="A146" s="832"/>
      <c r="B146" s="833" t="s">
        <v>3471</v>
      </c>
      <c r="C146" s="833" t="s">
        <v>591</v>
      </c>
      <c r="D146" s="833" t="s">
        <v>1470</v>
      </c>
      <c r="E146" s="833" t="s">
        <v>3468</v>
      </c>
      <c r="F146" s="833" t="s">
        <v>3540</v>
      </c>
      <c r="G146" s="833" t="s">
        <v>3541</v>
      </c>
      <c r="H146" s="850"/>
      <c r="I146" s="850"/>
      <c r="J146" s="833"/>
      <c r="K146" s="833"/>
      <c r="L146" s="850"/>
      <c r="M146" s="850"/>
      <c r="N146" s="833"/>
      <c r="O146" s="833"/>
      <c r="P146" s="850">
        <v>10</v>
      </c>
      <c r="Q146" s="850">
        <v>588.89</v>
      </c>
      <c r="R146" s="838"/>
      <c r="S146" s="851">
        <v>58.888999999999996</v>
      </c>
    </row>
    <row r="147" spans="1:19" ht="14.45" customHeight="1" x14ac:dyDescent="0.2">
      <c r="A147" s="832"/>
      <c r="B147" s="833" t="s">
        <v>3471</v>
      </c>
      <c r="C147" s="833" t="s">
        <v>591</v>
      </c>
      <c r="D147" s="833" t="s">
        <v>1470</v>
      </c>
      <c r="E147" s="833" t="s">
        <v>3468</v>
      </c>
      <c r="F147" s="833" t="s">
        <v>3542</v>
      </c>
      <c r="G147" s="833" t="s">
        <v>3543</v>
      </c>
      <c r="H147" s="850"/>
      <c r="I147" s="850"/>
      <c r="J147" s="833"/>
      <c r="K147" s="833"/>
      <c r="L147" s="850">
        <v>1</v>
      </c>
      <c r="M147" s="850">
        <v>77.78</v>
      </c>
      <c r="N147" s="833">
        <v>1</v>
      </c>
      <c r="O147" s="833">
        <v>77.78</v>
      </c>
      <c r="P147" s="850">
        <v>372</v>
      </c>
      <c r="Q147" s="850">
        <v>28933.329999999998</v>
      </c>
      <c r="R147" s="838">
        <v>371.98932887631781</v>
      </c>
      <c r="S147" s="851">
        <v>77.77776881720429</v>
      </c>
    </row>
    <row r="148" spans="1:19" ht="14.45" customHeight="1" x14ac:dyDescent="0.2">
      <c r="A148" s="832"/>
      <c r="B148" s="833" t="s">
        <v>3471</v>
      </c>
      <c r="C148" s="833" t="s">
        <v>591</v>
      </c>
      <c r="D148" s="833" t="s">
        <v>1470</v>
      </c>
      <c r="E148" s="833" t="s">
        <v>3468</v>
      </c>
      <c r="F148" s="833" t="s">
        <v>3546</v>
      </c>
      <c r="G148" s="833" t="s">
        <v>3547</v>
      </c>
      <c r="H148" s="850"/>
      <c r="I148" s="850"/>
      <c r="J148" s="833"/>
      <c r="K148" s="833"/>
      <c r="L148" s="850">
        <v>1</v>
      </c>
      <c r="M148" s="850">
        <v>94.44</v>
      </c>
      <c r="N148" s="833">
        <v>1</v>
      </c>
      <c r="O148" s="833">
        <v>94.44</v>
      </c>
      <c r="P148" s="850">
        <v>159</v>
      </c>
      <c r="Q148" s="850">
        <v>15016.68</v>
      </c>
      <c r="R148" s="838">
        <v>159.00762388818299</v>
      </c>
      <c r="S148" s="851">
        <v>94.444528301886791</v>
      </c>
    </row>
    <row r="149" spans="1:19" ht="14.45" customHeight="1" x14ac:dyDescent="0.2">
      <c r="A149" s="832"/>
      <c r="B149" s="833" t="s">
        <v>3471</v>
      </c>
      <c r="C149" s="833" t="s">
        <v>591</v>
      </c>
      <c r="D149" s="833" t="s">
        <v>1470</v>
      </c>
      <c r="E149" s="833" t="s">
        <v>3468</v>
      </c>
      <c r="F149" s="833" t="s">
        <v>3548</v>
      </c>
      <c r="G149" s="833" t="s">
        <v>3549</v>
      </c>
      <c r="H149" s="850"/>
      <c r="I149" s="850"/>
      <c r="J149" s="833"/>
      <c r="K149" s="833"/>
      <c r="L149" s="850"/>
      <c r="M149" s="850"/>
      <c r="N149" s="833"/>
      <c r="O149" s="833"/>
      <c r="P149" s="850">
        <v>1</v>
      </c>
      <c r="Q149" s="850">
        <v>43.33</v>
      </c>
      <c r="R149" s="838"/>
      <c r="S149" s="851">
        <v>43.33</v>
      </c>
    </row>
    <row r="150" spans="1:19" ht="14.45" customHeight="1" x14ac:dyDescent="0.2">
      <c r="A150" s="832"/>
      <c r="B150" s="833" t="s">
        <v>3471</v>
      </c>
      <c r="C150" s="833" t="s">
        <v>591</v>
      </c>
      <c r="D150" s="833" t="s">
        <v>1470</v>
      </c>
      <c r="E150" s="833" t="s">
        <v>3468</v>
      </c>
      <c r="F150" s="833" t="s">
        <v>3550</v>
      </c>
      <c r="G150" s="833" t="s">
        <v>3551</v>
      </c>
      <c r="H150" s="850"/>
      <c r="I150" s="850"/>
      <c r="J150" s="833"/>
      <c r="K150" s="833"/>
      <c r="L150" s="850"/>
      <c r="M150" s="850"/>
      <c r="N150" s="833"/>
      <c r="O150" s="833"/>
      <c r="P150" s="850">
        <v>3</v>
      </c>
      <c r="Q150" s="850">
        <v>290</v>
      </c>
      <c r="R150" s="838"/>
      <c r="S150" s="851">
        <v>96.666666666666671</v>
      </c>
    </row>
    <row r="151" spans="1:19" ht="14.45" customHeight="1" x14ac:dyDescent="0.2">
      <c r="A151" s="832"/>
      <c r="B151" s="833" t="s">
        <v>3471</v>
      </c>
      <c r="C151" s="833" t="s">
        <v>591</v>
      </c>
      <c r="D151" s="833" t="s">
        <v>1470</v>
      </c>
      <c r="E151" s="833" t="s">
        <v>3468</v>
      </c>
      <c r="F151" s="833" t="s">
        <v>3552</v>
      </c>
      <c r="G151" s="833" t="s">
        <v>3553</v>
      </c>
      <c r="H151" s="850"/>
      <c r="I151" s="850"/>
      <c r="J151" s="833"/>
      <c r="K151" s="833"/>
      <c r="L151" s="850"/>
      <c r="M151" s="850"/>
      <c r="N151" s="833"/>
      <c r="O151" s="833"/>
      <c r="P151" s="850">
        <v>30</v>
      </c>
      <c r="Q151" s="850">
        <v>10000</v>
      </c>
      <c r="R151" s="838"/>
      <c r="S151" s="851">
        <v>333.33333333333331</v>
      </c>
    </row>
    <row r="152" spans="1:19" ht="14.45" customHeight="1" x14ac:dyDescent="0.2">
      <c r="A152" s="832"/>
      <c r="B152" s="833" t="s">
        <v>3471</v>
      </c>
      <c r="C152" s="833" t="s">
        <v>591</v>
      </c>
      <c r="D152" s="833" t="s">
        <v>1470</v>
      </c>
      <c r="E152" s="833" t="s">
        <v>3468</v>
      </c>
      <c r="F152" s="833" t="s">
        <v>3558</v>
      </c>
      <c r="G152" s="833" t="s">
        <v>3559</v>
      </c>
      <c r="H152" s="850"/>
      <c r="I152" s="850"/>
      <c r="J152" s="833"/>
      <c r="K152" s="833"/>
      <c r="L152" s="850"/>
      <c r="M152" s="850"/>
      <c r="N152" s="833"/>
      <c r="O152" s="833"/>
      <c r="P152" s="850">
        <v>74</v>
      </c>
      <c r="Q152" s="850">
        <v>94966.66</v>
      </c>
      <c r="R152" s="838"/>
      <c r="S152" s="851">
        <v>1283.3332432432433</v>
      </c>
    </row>
    <row r="153" spans="1:19" ht="14.45" customHeight="1" x14ac:dyDescent="0.2">
      <c r="A153" s="832"/>
      <c r="B153" s="833" t="s">
        <v>3471</v>
      </c>
      <c r="C153" s="833" t="s">
        <v>591</v>
      </c>
      <c r="D153" s="833" t="s">
        <v>1470</v>
      </c>
      <c r="E153" s="833" t="s">
        <v>3468</v>
      </c>
      <c r="F153" s="833" t="s">
        <v>3562</v>
      </c>
      <c r="G153" s="833" t="s">
        <v>3563</v>
      </c>
      <c r="H153" s="850"/>
      <c r="I153" s="850"/>
      <c r="J153" s="833"/>
      <c r="K153" s="833"/>
      <c r="L153" s="850"/>
      <c r="M153" s="850"/>
      <c r="N153" s="833"/>
      <c r="O153" s="833"/>
      <c r="P153" s="850">
        <v>13</v>
      </c>
      <c r="Q153" s="850">
        <v>1733.34</v>
      </c>
      <c r="R153" s="838"/>
      <c r="S153" s="851">
        <v>133.33384615384614</v>
      </c>
    </row>
    <row r="154" spans="1:19" ht="14.45" customHeight="1" x14ac:dyDescent="0.2">
      <c r="A154" s="832"/>
      <c r="B154" s="833" t="s">
        <v>3471</v>
      </c>
      <c r="C154" s="833" t="s">
        <v>591</v>
      </c>
      <c r="D154" s="833" t="s">
        <v>1470</v>
      </c>
      <c r="E154" s="833" t="s">
        <v>3468</v>
      </c>
      <c r="F154" s="833" t="s">
        <v>3469</v>
      </c>
      <c r="G154" s="833" t="s">
        <v>3470</v>
      </c>
      <c r="H154" s="850"/>
      <c r="I154" s="850"/>
      <c r="J154" s="833"/>
      <c r="K154" s="833"/>
      <c r="L154" s="850">
        <v>2</v>
      </c>
      <c r="M154" s="850">
        <v>688.89</v>
      </c>
      <c r="N154" s="833">
        <v>1</v>
      </c>
      <c r="O154" s="833">
        <v>344.44499999999999</v>
      </c>
      <c r="P154" s="850"/>
      <c r="Q154" s="850"/>
      <c r="R154" s="838"/>
      <c r="S154" s="851"/>
    </row>
    <row r="155" spans="1:19" ht="14.45" customHeight="1" x14ac:dyDescent="0.2">
      <c r="A155" s="832"/>
      <c r="B155" s="833" t="s">
        <v>3471</v>
      </c>
      <c r="C155" s="833" t="s">
        <v>591</v>
      </c>
      <c r="D155" s="833" t="s">
        <v>1470</v>
      </c>
      <c r="E155" s="833" t="s">
        <v>3468</v>
      </c>
      <c r="F155" s="833" t="s">
        <v>3568</v>
      </c>
      <c r="G155" s="833" t="s">
        <v>3527</v>
      </c>
      <c r="H155" s="850"/>
      <c r="I155" s="850"/>
      <c r="J155" s="833"/>
      <c r="K155" s="833"/>
      <c r="L155" s="850"/>
      <c r="M155" s="850"/>
      <c r="N155" s="833"/>
      <c r="O155" s="833"/>
      <c r="P155" s="850">
        <v>8</v>
      </c>
      <c r="Q155" s="850">
        <v>44.45</v>
      </c>
      <c r="R155" s="838"/>
      <c r="S155" s="851">
        <v>5.5562500000000004</v>
      </c>
    </row>
    <row r="156" spans="1:19" ht="14.45" customHeight="1" x14ac:dyDescent="0.2">
      <c r="A156" s="832"/>
      <c r="B156" s="833" t="s">
        <v>3471</v>
      </c>
      <c r="C156" s="833" t="s">
        <v>591</v>
      </c>
      <c r="D156" s="833" t="s">
        <v>1470</v>
      </c>
      <c r="E156" s="833" t="s">
        <v>3468</v>
      </c>
      <c r="F156" s="833" t="s">
        <v>3577</v>
      </c>
      <c r="G156" s="833" t="s">
        <v>3578</v>
      </c>
      <c r="H156" s="850"/>
      <c r="I156" s="850"/>
      <c r="J156" s="833"/>
      <c r="K156" s="833"/>
      <c r="L156" s="850"/>
      <c r="M156" s="850"/>
      <c r="N156" s="833"/>
      <c r="O156" s="833"/>
      <c r="P156" s="850">
        <v>113</v>
      </c>
      <c r="Q156" s="850">
        <v>13183.34</v>
      </c>
      <c r="R156" s="838"/>
      <c r="S156" s="851">
        <v>116.66672566371682</v>
      </c>
    </row>
    <row r="157" spans="1:19" ht="14.45" customHeight="1" x14ac:dyDescent="0.2">
      <c r="A157" s="832"/>
      <c r="B157" s="833" t="s">
        <v>3471</v>
      </c>
      <c r="C157" s="833" t="s">
        <v>591</v>
      </c>
      <c r="D157" s="833" t="s">
        <v>1471</v>
      </c>
      <c r="E157" s="833" t="s">
        <v>3468</v>
      </c>
      <c r="F157" s="833" t="s">
        <v>3505</v>
      </c>
      <c r="G157" s="833" t="s">
        <v>3506</v>
      </c>
      <c r="H157" s="850">
        <v>1</v>
      </c>
      <c r="I157" s="850">
        <v>116.67</v>
      </c>
      <c r="J157" s="833"/>
      <c r="K157" s="833">
        <v>116.67</v>
      </c>
      <c r="L157" s="850"/>
      <c r="M157" s="850"/>
      <c r="N157" s="833"/>
      <c r="O157" s="833"/>
      <c r="P157" s="850"/>
      <c r="Q157" s="850"/>
      <c r="R157" s="838"/>
      <c r="S157" s="851"/>
    </row>
    <row r="158" spans="1:19" ht="14.45" customHeight="1" x14ac:dyDescent="0.2">
      <c r="A158" s="832"/>
      <c r="B158" s="833" t="s">
        <v>3471</v>
      </c>
      <c r="C158" s="833" t="s">
        <v>591</v>
      </c>
      <c r="D158" s="833" t="s">
        <v>1471</v>
      </c>
      <c r="E158" s="833" t="s">
        <v>3468</v>
      </c>
      <c r="F158" s="833" t="s">
        <v>3517</v>
      </c>
      <c r="G158" s="833" t="s">
        <v>3518</v>
      </c>
      <c r="H158" s="850">
        <v>1</v>
      </c>
      <c r="I158" s="850">
        <v>583.33000000000004</v>
      </c>
      <c r="J158" s="833"/>
      <c r="K158" s="833">
        <v>583.33000000000004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5" customHeight="1" x14ac:dyDescent="0.2">
      <c r="A159" s="832"/>
      <c r="B159" s="833" t="s">
        <v>3471</v>
      </c>
      <c r="C159" s="833" t="s">
        <v>591</v>
      </c>
      <c r="D159" s="833" t="s">
        <v>1471</v>
      </c>
      <c r="E159" s="833" t="s">
        <v>3468</v>
      </c>
      <c r="F159" s="833" t="s">
        <v>3536</v>
      </c>
      <c r="G159" s="833" t="s">
        <v>3537</v>
      </c>
      <c r="H159" s="850"/>
      <c r="I159" s="850"/>
      <c r="J159" s="833"/>
      <c r="K159" s="833"/>
      <c r="L159" s="850"/>
      <c r="M159" s="850"/>
      <c r="N159" s="833"/>
      <c r="O159" s="833"/>
      <c r="P159" s="850">
        <v>1</v>
      </c>
      <c r="Q159" s="850">
        <v>455.56</v>
      </c>
      <c r="R159" s="838"/>
      <c r="S159" s="851">
        <v>455.56</v>
      </c>
    </row>
    <row r="160" spans="1:19" ht="14.45" customHeight="1" x14ac:dyDescent="0.2">
      <c r="A160" s="832"/>
      <c r="B160" s="833" t="s">
        <v>3471</v>
      </c>
      <c r="C160" s="833" t="s">
        <v>591</v>
      </c>
      <c r="D160" s="833" t="s">
        <v>1471</v>
      </c>
      <c r="E160" s="833" t="s">
        <v>3468</v>
      </c>
      <c r="F160" s="833" t="s">
        <v>3558</v>
      </c>
      <c r="G160" s="833" t="s">
        <v>3559</v>
      </c>
      <c r="H160" s="850"/>
      <c r="I160" s="850"/>
      <c r="J160" s="833"/>
      <c r="K160" s="833"/>
      <c r="L160" s="850"/>
      <c r="M160" s="850"/>
      <c r="N160" s="833"/>
      <c r="O160" s="833"/>
      <c r="P160" s="850">
        <v>1</v>
      </c>
      <c r="Q160" s="850">
        <v>1283.33</v>
      </c>
      <c r="R160" s="838"/>
      <c r="S160" s="851">
        <v>1283.33</v>
      </c>
    </row>
    <row r="161" spans="1:19" ht="14.45" customHeight="1" x14ac:dyDescent="0.2">
      <c r="A161" s="832"/>
      <c r="B161" s="833" t="s">
        <v>3471</v>
      </c>
      <c r="C161" s="833" t="s">
        <v>591</v>
      </c>
      <c r="D161" s="833" t="s">
        <v>1471</v>
      </c>
      <c r="E161" s="833" t="s">
        <v>3468</v>
      </c>
      <c r="F161" s="833" t="s">
        <v>3469</v>
      </c>
      <c r="G161" s="833" t="s">
        <v>3470</v>
      </c>
      <c r="H161" s="850">
        <v>1</v>
      </c>
      <c r="I161" s="850">
        <v>344.44</v>
      </c>
      <c r="J161" s="833"/>
      <c r="K161" s="833">
        <v>344.44</v>
      </c>
      <c r="L161" s="850"/>
      <c r="M161" s="850"/>
      <c r="N161" s="833"/>
      <c r="O161" s="833"/>
      <c r="P161" s="850"/>
      <c r="Q161" s="850"/>
      <c r="R161" s="838"/>
      <c r="S161" s="851"/>
    </row>
    <row r="162" spans="1:19" ht="14.45" customHeight="1" x14ac:dyDescent="0.2">
      <c r="A162" s="832"/>
      <c r="B162" s="833" t="s">
        <v>3471</v>
      </c>
      <c r="C162" s="833" t="s">
        <v>591</v>
      </c>
      <c r="D162" s="833" t="s">
        <v>1472</v>
      </c>
      <c r="E162" s="833" t="s">
        <v>3472</v>
      </c>
      <c r="F162" s="833" t="s">
        <v>3489</v>
      </c>
      <c r="G162" s="833"/>
      <c r="H162" s="850"/>
      <c r="I162" s="850"/>
      <c r="J162" s="833"/>
      <c r="K162" s="833"/>
      <c r="L162" s="850"/>
      <c r="M162" s="850"/>
      <c r="N162" s="833"/>
      <c r="O162" s="833"/>
      <c r="P162" s="850">
        <v>1</v>
      </c>
      <c r="Q162" s="850">
        <v>703</v>
      </c>
      <c r="R162" s="838"/>
      <c r="S162" s="851">
        <v>703</v>
      </c>
    </row>
    <row r="163" spans="1:19" ht="14.45" customHeight="1" x14ac:dyDescent="0.2">
      <c r="A163" s="832"/>
      <c r="B163" s="833" t="s">
        <v>3471</v>
      </c>
      <c r="C163" s="833" t="s">
        <v>591</v>
      </c>
      <c r="D163" s="833" t="s">
        <v>1472</v>
      </c>
      <c r="E163" s="833" t="s">
        <v>3468</v>
      </c>
      <c r="F163" s="833" t="s">
        <v>3501</v>
      </c>
      <c r="G163" s="833" t="s">
        <v>3502</v>
      </c>
      <c r="H163" s="850"/>
      <c r="I163" s="850"/>
      <c r="J163" s="833"/>
      <c r="K163" s="833"/>
      <c r="L163" s="850"/>
      <c r="M163" s="850"/>
      <c r="N163" s="833"/>
      <c r="O163" s="833"/>
      <c r="P163" s="850">
        <v>2</v>
      </c>
      <c r="Q163" s="850">
        <v>155.56</v>
      </c>
      <c r="R163" s="838"/>
      <c r="S163" s="851">
        <v>77.78</v>
      </c>
    </row>
    <row r="164" spans="1:19" ht="14.45" customHeight="1" x14ac:dyDescent="0.2">
      <c r="A164" s="832"/>
      <c r="B164" s="833" t="s">
        <v>3471</v>
      </c>
      <c r="C164" s="833" t="s">
        <v>591</v>
      </c>
      <c r="D164" s="833" t="s">
        <v>1472</v>
      </c>
      <c r="E164" s="833" t="s">
        <v>3468</v>
      </c>
      <c r="F164" s="833" t="s">
        <v>3503</v>
      </c>
      <c r="G164" s="833" t="s">
        <v>3504</v>
      </c>
      <c r="H164" s="850"/>
      <c r="I164" s="850"/>
      <c r="J164" s="833"/>
      <c r="K164" s="833"/>
      <c r="L164" s="850"/>
      <c r="M164" s="850"/>
      <c r="N164" s="833"/>
      <c r="O164" s="833"/>
      <c r="P164" s="850">
        <v>34</v>
      </c>
      <c r="Q164" s="850">
        <v>8500</v>
      </c>
      <c r="R164" s="838"/>
      <c r="S164" s="851">
        <v>250</v>
      </c>
    </row>
    <row r="165" spans="1:19" ht="14.45" customHeight="1" x14ac:dyDescent="0.2">
      <c r="A165" s="832"/>
      <c r="B165" s="833" t="s">
        <v>3471</v>
      </c>
      <c r="C165" s="833" t="s">
        <v>591</v>
      </c>
      <c r="D165" s="833" t="s">
        <v>1472</v>
      </c>
      <c r="E165" s="833" t="s">
        <v>3468</v>
      </c>
      <c r="F165" s="833" t="s">
        <v>3505</v>
      </c>
      <c r="G165" s="833" t="s">
        <v>3506</v>
      </c>
      <c r="H165" s="850"/>
      <c r="I165" s="850"/>
      <c r="J165" s="833"/>
      <c r="K165" s="833"/>
      <c r="L165" s="850">
        <v>1</v>
      </c>
      <c r="M165" s="850">
        <v>116.67</v>
      </c>
      <c r="N165" s="833">
        <v>1</v>
      </c>
      <c r="O165" s="833">
        <v>116.67</v>
      </c>
      <c r="P165" s="850">
        <v>31</v>
      </c>
      <c r="Q165" s="850">
        <v>3616.66</v>
      </c>
      <c r="R165" s="838">
        <v>30.999057169795147</v>
      </c>
      <c r="S165" s="851">
        <v>116.66645161290322</v>
      </c>
    </row>
    <row r="166" spans="1:19" ht="14.45" customHeight="1" x14ac:dyDescent="0.2">
      <c r="A166" s="832"/>
      <c r="B166" s="833" t="s">
        <v>3471</v>
      </c>
      <c r="C166" s="833" t="s">
        <v>591</v>
      </c>
      <c r="D166" s="833" t="s">
        <v>1472</v>
      </c>
      <c r="E166" s="833" t="s">
        <v>3468</v>
      </c>
      <c r="F166" s="833" t="s">
        <v>3515</v>
      </c>
      <c r="G166" s="833" t="s">
        <v>3516</v>
      </c>
      <c r="H166" s="850"/>
      <c r="I166" s="850"/>
      <c r="J166" s="833"/>
      <c r="K166" s="833"/>
      <c r="L166" s="850"/>
      <c r="M166" s="850"/>
      <c r="N166" s="833"/>
      <c r="O166" s="833"/>
      <c r="P166" s="850">
        <v>7</v>
      </c>
      <c r="Q166" s="850">
        <v>1555.55</v>
      </c>
      <c r="R166" s="838"/>
      <c r="S166" s="851">
        <v>222.22142857142856</v>
      </c>
    </row>
    <row r="167" spans="1:19" ht="14.45" customHeight="1" x14ac:dyDescent="0.2">
      <c r="A167" s="832"/>
      <c r="B167" s="833" t="s">
        <v>3471</v>
      </c>
      <c r="C167" s="833" t="s">
        <v>591</v>
      </c>
      <c r="D167" s="833" t="s">
        <v>1472</v>
      </c>
      <c r="E167" s="833" t="s">
        <v>3468</v>
      </c>
      <c r="F167" s="833" t="s">
        <v>3517</v>
      </c>
      <c r="G167" s="833" t="s">
        <v>3518</v>
      </c>
      <c r="H167" s="850"/>
      <c r="I167" s="850"/>
      <c r="J167" s="833"/>
      <c r="K167" s="833"/>
      <c r="L167" s="850"/>
      <c r="M167" s="850"/>
      <c r="N167" s="833"/>
      <c r="O167" s="833"/>
      <c r="P167" s="850">
        <v>68</v>
      </c>
      <c r="Q167" s="850">
        <v>39666.68</v>
      </c>
      <c r="R167" s="838"/>
      <c r="S167" s="851">
        <v>583.33352941176474</v>
      </c>
    </row>
    <row r="168" spans="1:19" ht="14.45" customHeight="1" x14ac:dyDescent="0.2">
      <c r="A168" s="832"/>
      <c r="B168" s="833" t="s">
        <v>3471</v>
      </c>
      <c r="C168" s="833" t="s">
        <v>591</v>
      </c>
      <c r="D168" s="833" t="s">
        <v>1472</v>
      </c>
      <c r="E168" s="833" t="s">
        <v>3468</v>
      </c>
      <c r="F168" s="833" t="s">
        <v>3519</v>
      </c>
      <c r="G168" s="833" t="s">
        <v>3520</v>
      </c>
      <c r="H168" s="850"/>
      <c r="I168" s="850"/>
      <c r="J168" s="833"/>
      <c r="K168" s="833"/>
      <c r="L168" s="850"/>
      <c r="M168" s="850"/>
      <c r="N168" s="833"/>
      <c r="O168" s="833"/>
      <c r="P168" s="850">
        <v>4</v>
      </c>
      <c r="Q168" s="850">
        <v>1866.67</v>
      </c>
      <c r="R168" s="838"/>
      <c r="S168" s="851">
        <v>466.66750000000002</v>
      </c>
    </row>
    <row r="169" spans="1:19" ht="14.45" customHeight="1" x14ac:dyDescent="0.2">
      <c r="A169" s="832"/>
      <c r="B169" s="833" t="s">
        <v>3471</v>
      </c>
      <c r="C169" s="833" t="s">
        <v>591</v>
      </c>
      <c r="D169" s="833" t="s">
        <v>1472</v>
      </c>
      <c r="E169" s="833" t="s">
        <v>3468</v>
      </c>
      <c r="F169" s="833" t="s">
        <v>3524</v>
      </c>
      <c r="G169" s="833" t="s">
        <v>3525</v>
      </c>
      <c r="H169" s="850"/>
      <c r="I169" s="850"/>
      <c r="J169" s="833"/>
      <c r="K169" s="833"/>
      <c r="L169" s="850">
        <v>1</v>
      </c>
      <c r="M169" s="850">
        <v>50</v>
      </c>
      <c r="N169" s="833">
        <v>1</v>
      </c>
      <c r="O169" s="833">
        <v>50</v>
      </c>
      <c r="P169" s="850">
        <v>161</v>
      </c>
      <c r="Q169" s="850">
        <v>9838.9000000000015</v>
      </c>
      <c r="R169" s="838">
        <v>196.77800000000002</v>
      </c>
      <c r="S169" s="851">
        <v>61.111180124223608</v>
      </c>
    </row>
    <row r="170" spans="1:19" ht="14.45" customHeight="1" x14ac:dyDescent="0.2">
      <c r="A170" s="832"/>
      <c r="B170" s="833" t="s">
        <v>3471</v>
      </c>
      <c r="C170" s="833" t="s">
        <v>591</v>
      </c>
      <c r="D170" s="833" t="s">
        <v>1472</v>
      </c>
      <c r="E170" s="833" t="s">
        <v>3468</v>
      </c>
      <c r="F170" s="833" t="s">
        <v>3532</v>
      </c>
      <c r="G170" s="833" t="s">
        <v>3533</v>
      </c>
      <c r="H170" s="850"/>
      <c r="I170" s="850"/>
      <c r="J170" s="833"/>
      <c r="K170" s="833"/>
      <c r="L170" s="850">
        <v>1</v>
      </c>
      <c r="M170" s="850">
        <v>305.56</v>
      </c>
      <c r="N170" s="833">
        <v>1</v>
      </c>
      <c r="O170" s="833">
        <v>305.56</v>
      </c>
      <c r="P170" s="850">
        <v>65</v>
      </c>
      <c r="Q170" s="850">
        <v>19861.120000000003</v>
      </c>
      <c r="R170" s="838">
        <v>64.999083649692381</v>
      </c>
      <c r="S170" s="851">
        <v>305.55569230769237</v>
      </c>
    </row>
    <row r="171" spans="1:19" ht="14.45" customHeight="1" x14ac:dyDescent="0.2">
      <c r="A171" s="832"/>
      <c r="B171" s="833" t="s">
        <v>3471</v>
      </c>
      <c r="C171" s="833" t="s">
        <v>591</v>
      </c>
      <c r="D171" s="833" t="s">
        <v>1472</v>
      </c>
      <c r="E171" s="833" t="s">
        <v>3468</v>
      </c>
      <c r="F171" s="833" t="s">
        <v>3536</v>
      </c>
      <c r="G171" s="833" t="s">
        <v>3537</v>
      </c>
      <c r="H171" s="850"/>
      <c r="I171" s="850"/>
      <c r="J171" s="833"/>
      <c r="K171" s="833"/>
      <c r="L171" s="850">
        <v>1</v>
      </c>
      <c r="M171" s="850">
        <v>455.56</v>
      </c>
      <c r="N171" s="833">
        <v>1</v>
      </c>
      <c r="O171" s="833">
        <v>455.56</v>
      </c>
      <c r="P171" s="850">
        <v>171</v>
      </c>
      <c r="Q171" s="850">
        <v>77900</v>
      </c>
      <c r="R171" s="838">
        <v>170.99833172359294</v>
      </c>
      <c r="S171" s="851">
        <v>455.55555555555554</v>
      </c>
    </row>
    <row r="172" spans="1:19" ht="14.45" customHeight="1" x14ac:dyDescent="0.2">
      <c r="A172" s="832"/>
      <c r="B172" s="833" t="s">
        <v>3471</v>
      </c>
      <c r="C172" s="833" t="s">
        <v>591</v>
      </c>
      <c r="D172" s="833" t="s">
        <v>1472</v>
      </c>
      <c r="E172" s="833" t="s">
        <v>3468</v>
      </c>
      <c r="F172" s="833" t="s">
        <v>3542</v>
      </c>
      <c r="G172" s="833" t="s">
        <v>3543</v>
      </c>
      <c r="H172" s="850"/>
      <c r="I172" s="850"/>
      <c r="J172" s="833"/>
      <c r="K172" s="833"/>
      <c r="L172" s="850">
        <v>1</v>
      </c>
      <c r="M172" s="850">
        <v>77.78</v>
      </c>
      <c r="N172" s="833">
        <v>1</v>
      </c>
      <c r="O172" s="833">
        <v>77.78</v>
      </c>
      <c r="P172" s="850">
        <v>126</v>
      </c>
      <c r="Q172" s="850">
        <v>9800</v>
      </c>
      <c r="R172" s="838">
        <v>125.9964001028542</v>
      </c>
      <c r="S172" s="851">
        <v>77.777777777777771</v>
      </c>
    </row>
    <row r="173" spans="1:19" ht="14.45" customHeight="1" x14ac:dyDescent="0.2">
      <c r="A173" s="832"/>
      <c r="B173" s="833" t="s">
        <v>3471</v>
      </c>
      <c r="C173" s="833" t="s">
        <v>591</v>
      </c>
      <c r="D173" s="833" t="s">
        <v>1472</v>
      </c>
      <c r="E173" s="833" t="s">
        <v>3468</v>
      </c>
      <c r="F173" s="833" t="s">
        <v>3546</v>
      </c>
      <c r="G173" s="833" t="s">
        <v>3547</v>
      </c>
      <c r="H173" s="850"/>
      <c r="I173" s="850"/>
      <c r="J173" s="833"/>
      <c r="K173" s="833"/>
      <c r="L173" s="850"/>
      <c r="M173" s="850"/>
      <c r="N173" s="833"/>
      <c r="O173" s="833"/>
      <c r="P173" s="850">
        <v>50</v>
      </c>
      <c r="Q173" s="850">
        <v>4722.22</v>
      </c>
      <c r="R173" s="838"/>
      <c r="S173" s="851">
        <v>94.444400000000002</v>
      </c>
    </row>
    <row r="174" spans="1:19" ht="14.45" customHeight="1" x14ac:dyDescent="0.2">
      <c r="A174" s="832"/>
      <c r="B174" s="833" t="s">
        <v>3471</v>
      </c>
      <c r="C174" s="833" t="s">
        <v>591</v>
      </c>
      <c r="D174" s="833" t="s">
        <v>1472</v>
      </c>
      <c r="E174" s="833" t="s">
        <v>3468</v>
      </c>
      <c r="F174" s="833" t="s">
        <v>3550</v>
      </c>
      <c r="G174" s="833" t="s">
        <v>3551</v>
      </c>
      <c r="H174" s="850"/>
      <c r="I174" s="850"/>
      <c r="J174" s="833"/>
      <c r="K174" s="833"/>
      <c r="L174" s="850"/>
      <c r="M174" s="850"/>
      <c r="N174" s="833"/>
      <c r="O174" s="833"/>
      <c r="P174" s="850">
        <v>2</v>
      </c>
      <c r="Q174" s="850">
        <v>193.33</v>
      </c>
      <c r="R174" s="838"/>
      <c r="S174" s="851">
        <v>96.665000000000006</v>
      </c>
    </row>
    <row r="175" spans="1:19" ht="14.45" customHeight="1" x14ac:dyDescent="0.2">
      <c r="A175" s="832"/>
      <c r="B175" s="833" t="s">
        <v>3471</v>
      </c>
      <c r="C175" s="833" t="s">
        <v>591</v>
      </c>
      <c r="D175" s="833" t="s">
        <v>1472</v>
      </c>
      <c r="E175" s="833" t="s">
        <v>3468</v>
      </c>
      <c r="F175" s="833" t="s">
        <v>3552</v>
      </c>
      <c r="G175" s="833" t="s">
        <v>3553</v>
      </c>
      <c r="H175" s="850"/>
      <c r="I175" s="850"/>
      <c r="J175" s="833"/>
      <c r="K175" s="833"/>
      <c r="L175" s="850"/>
      <c r="M175" s="850"/>
      <c r="N175" s="833"/>
      <c r="O175" s="833"/>
      <c r="P175" s="850">
        <v>137</v>
      </c>
      <c r="Q175" s="850">
        <v>45666.67</v>
      </c>
      <c r="R175" s="838"/>
      <c r="S175" s="851">
        <v>333.33335766423357</v>
      </c>
    </row>
    <row r="176" spans="1:19" ht="14.45" customHeight="1" x14ac:dyDescent="0.2">
      <c r="A176" s="832"/>
      <c r="B176" s="833" t="s">
        <v>3471</v>
      </c>
      <c r="C176" s="833" t="s">
        <v>591</v>
      </c>
      <c r="D176" s="833" t="s">
        <v>1472</v>
      </c>
      <c r="E176" s="833" t="s">
        <v>3468</v>
      </c>
      <c r="F176" s="833" t="s">
        <v>3558</v>
      </c>
      <c r="G176" s="833" t="s">
        <v>3559</v>
      </c>
      <c r="H176" s="850"/>
      <c r="I176" s="850"/>
      <c r="J176" s="833"/>
      <c r="K176" s="833"/>
      <c r="L176" s="850">
        <v>1</v>
      </c>
      <c r="M176" s="850">
        <v>1283.33</v>
      </c>
      <c r="N176" s="833">
        <v>1</v>
      </c>
      <c r="O176" s="833">
        <v>1283.33</v>
      </c>
      <c r="P176" s="850">
        <v>16</v>
      </c>
      <c r="Q176" s="850">
        <v>20533.34</v>
      </c>
      <c r="R176" s="838">
        <v>16.000046753368192</v>
      </c>
      <c r="S176" s="851">
        <v>1283.33375</v>
      </c>
    </row>
    <row r="177" spans="1:19" ht="14.45" customHeight="1" x14ac:dyDescent="0.2">
      <c r="A177" s="832"/>
      <c r="B177" s="833" t="s">
        <v>3471</v>
      </c>
      <c r="C177" s="833" t="s">
        <v>591</v>
      </c>
      <c r="D177" s="833" t="s">
        <v>3453</v>
      </c>
      <c r="E177" s="833" t="s">
        <v>3468</v>
      </c>
      <c r="F177" s="833" t="s">
        <v>3505</v>
      </c>
      <c r="G177" s="833" t="s">
        <v>3506</v>
      </c>
      <c r="H177" s="850"/>
      <c r="I177" s="850"/>
      <c r="J177" s="833"/>
      <c r="K177" s="833"/>
      <c r="L177" s="850">
        <v>3</v>
      </c>
      <c r="M177" s="850">
        <v>350</v>
      </c>
      <c r="N177" s="833">
        <v>1</v>
      </c>
      <c r="O177" s="833">
        <v>116.66666666666667</v>
      </c>
      <c r="P177" s="850"/>
      <c r="Q177" s="850"/>
      <c r="R177" s="838"/>
      <c r="S177" s="851"/>
    </row>
    <row r="178" spans="1:19" ht="14.45" customHeight="1" x14ac:dyDescent="0.2">
      <c r="A178" s="832"/>
      <c r="B178" s="833" t="s">
        <v>3471</v>
      </c>
      <c r="C178" s="833" t="s">
        <v>591</v>
      </c>
      <c r="D178" s="833" t="s">
        <v>3453</v>
      </c>
      <c r="E178" s="833" t="s">
        <v>3468</v>
      </c>
      <c r="F178" s="833" t="s">
        <v>3509</v>
      </c>
      <c r="G178" s="833" t="s">
        <v>3510</v>
      </c>
      <c r="H178" s="850">
        <v>1</v>
      </c>
      <c r="I178" s="850">
        <v>300</v>
      </c>
      <c r="J178" s="833"/>
      <c r="K178" s="833">
        <v>300</v>
      </c>
      <c r="L178" s="850"/>
      <c r="M178" s="850"/>
      <c r="N178" s="833"/>
      <c r="O178" s="833"/>
      <c r="P178" s="850"/>
      <c r="Q178" s="850"/>
      <c r="R178" s="838"/>
      <c r="S178" s="851"/>
    </row>
    <row r="179" spans="1:19" ht="14.45" customHeight="1" x14ac:dyDescent="0.2">
      <c r="A179" s="832"/>
      <c r="B179" s="833" t="s">
        <v>3471</v>
      </c>
      <c r="C179" s="833" t="s">
        <v>591</v>
      </c>
      <c r="D179" s="833" t="s">
        <v>3453</v>
      </c>
      <c r="E179" s="833" t="s">
        <v>3468</v>
      </c>
      <c r="F179" s="833" t="s">
        <v>3517</v>
      </c>
      <c r="G179" s="833" t="s">
        <v>3518</v>
      </c>
      <c r="H179" s="850">
        <v>1</v>
      </c>
      <c r="I179" s="850">
        <v>583.33000000000004</v>
      </c>
      <c r="J179" s="833">
        <v>0.12499919642914542</v>
      </c>
      <c r="K179" s="833">
        <v>583.33000000000004</v>
      </c>
      <c r="L179" s="850">
        <v>8</v>
      </c>
      <c r="M179" s="850">
        <v>4666.67</v>
      </c>
      <c r="N179" s="833">
        <v>1</v>
      </c>
      <c r="O179" s="833">
        <v>583.33375000000001</v>
      </c>
      <c r="P179" s="850"/>
      <c r="Q179" s="850"/>
      <c r="R179" s="838"/>
      <c r="S179" s="851"/>
    </row>
    <row r="180" spans="1:19" ht="14.45" customHeight="1" x14ac:dyDescent="0.2">
      <c r="A180" s="832"/>
      <c r="B180" s="833" t="s">
        <v>3471</v>
      </c>
      <c r="C180" s="833" t="s">
        <v>591</v>
      </c>
      <c r="D180" s="833" t="s">
        <v>3453</v>
      </c>
      <c r="E180" s="833" t="s">
        <v>3468</v>
      </c>
      <c r="F180" s="833" t="s">
        <v>3536</v>
      </c>
      <c r="G180" s="833" t="s">
        <v>3537</v>
      </c>
      <c r="H180" s="850">
        <v>1</v>
      </c>
      <c r="I180" s="850">
        <v>455.56</v>
      </c>
      <c r="J180" s="833"/>
      <c r="K180" s="833">
        <v>455.56</v>
      </c>
      <c r="L180" s="850"/>
      <c r="M180" s="850"/>
      <c r="N180" s="833"/>
      <c r="O180" s="833"/>
      <c r="P180" s="850"/>
      <c r="Q180" s="850"/>
      <c r="R180" s="838"/>
      <c r="S180" s="851"/>
    </row>
    <row r="181" spans="1:19" ht="14.45" customHeight="1" x14ac:dyDescent="0.2">
      <c r="A181" s="832"/>
      <c r="B181" s="833" t="s">
        <v>3471</v>
      </c>
      <c r="C181" s="833" t="s">
        <v>591</v>
      </c>
      <c r="D181" s="833" t="s">
        <v>3453</v>
      </c>
      <c r="E181" s="833" t="s">
        <v>3468</v>
      </c>
      <c r="F181" s="833" t="s">
        <v>3546</v>
      </c>
      <c r="G181" s="833" t="s">
        <v>3547</v>
      </c>
      <c r="H181" s="850"/>
      <c r="I181" s="850"/>
      <c r="J181" s="833"/>
      <c r="K181" s="833"/>
      <c r="L181" s="850">
        <v>1</v>
      </c>
      <c r="M181" s="850">
        <v>94.44</v>
      </c>
      <c r="N181" s="833">
        <v>1</v>
      </c>
      <c r="O181" s="833">
        <v>94.44</v>
      </c>
      <c r="P181" s="850"/>
      <c r="Q181" s="850"/>
      <c r="R181" s="838"/>
      <c r="S181" s="851"/>
    </row>
    <row r="182" spans="1:19" ht="14.45" customHeight="1" x14ac:dyDescent="0.2">
      <c r="A182" s="832"/>
      <c r="B182" s="833" t="s">
        <v>3471</v>
      </c>
      <c r="C182" s="833" t="s">
        <v>591</v>
      </c>
      <c r="D182" s="833" t="s">
        <v>3453</v>
      </c>
      <c r="E182" s="833" t="s">
        <v>3468</v>
      </c>
      <c r="F182" s="833" t="s">
        <v>3550</v>
      </c>
      <c r="G182" s="833" t="s">
        <v>3551</v>
      </c>
      <c r="H182" s="850">
        <v>5</v>
      </c>
      <c r="I182" s="850">
        <v>483.33</v>
      </c>
      <c r="J182" s="833">
        <v>4.9997931105823934</v>
      </c>
      <c r="K182" s="833">
        <v>96.665999999999997</v>
      </c>
      <c r="L182" s="850">
        <v>1</v>
      </c>
      <c r="M182" s="850">
        <v>96.67</v>
      </c>
      <c r="N182" s="833">
        <v>1</v>
      </c>
      <c r="O182" s="833">
        <v>96.67</v>
      </c>
      <c r="P182" s="850"/>
      <c r="Q182" s="850"/>
      <c r="R182" s="838"/>
      <c r="S182" s="851"/>
    </row>
    <row r="183" spans="1:19" ht="14.45" customHeight="1" x14ac:dyDescent="0.2">
      <c r="A183" s="832"/>
      <c r="B183" s="833" t="s">
        <v>3471</v>
      </c>
      <c r="C183" s="833" t="s">
        <v>591</v>
      </c>
      <c r="D183" s="833" t="s">
        <v>3453</v>
      </c>
      <c r="E183" s="833" t="s">
        <v>3468</v>
      </c>
      <c r="F183" s="833" t="s">
        <v>3575</v>
      </c>
      <c r="G183" s="833" t="s">
        <v>3576</v>
      </c>
      <c r="H183" s="850"/>
      <c r="I183" s="850"/>
      <c r="J183" s="833"/>
      <c r="K183" s="833"/>
      <c r="L183" s="850">
        <v>1</v>
      </c>
      <c r="M183" s="850">
        <v>550</v>
      </c>
      <c r="N183" s="833">
        <v>1</v>
      </c>
      <c r="O183" s="833">
        <v>550</v>
      </c>
      <c r="P183" s="850"/>
      <c r="Q183" s="850"/>
      <c r="R183" s="838"/>
      <c r="S183" s="851"/>
    </row>
    <row r="184" spans="1:19" ht="14.45" customHeight="1" x14ac:dyDescent="0.2">
      <c r="A184" s="832"/>
      <c r="B184" s="833" t="s">
        <v>3471</v>
      </c>
      <c r="C184" s="833" t="s">
        <v>591</v>
      </c>
      <c r="D184" s="833" t="s">
        <v>1474</v>
      </c>
      <c r="E184" s="833" t="s">
        <v>3468</v>
      </c>
      <c r="F184" s="833" t="s">
        <v>3501</v>
      </c>
      <c r="G184" s="833" t="s">
        <v>3502</v>
      </c>
      <c r="H184" s="850"/>
      <c r="I184" s="850"/>
      <c r="J184" s="833"/>
      <c r="K184" s="833"/>
      <c r="L184" s="850"/>
      <c r="M184" s="850"/>
      <c r="N184" s="833"/>
      <c r="O184" s="833"/>
      <c r="P184" s="850">
        <v>4</v>
      </c>
      <c r="Q184" s="850">
        <v>311.12</v>
      </c>
      <c r="R184" s="838"/>
      <c r="S184" s="851">
        <v>77.78</v>
      </c>
    </row>
    <row r="185" spans="1:19" ht="14.45" customHeight="1" x14ac:dyDescent="0.2">
      <c r="A185" s="832"/>
      <c r="B185" s="833" t="s">
        <v>3471</v>
      </c>
      <c r="C185" s="833" t="s">
        <v>591</v>
      </c>
      <c r="D185" s="833" t="s">
        <v>1474</v>
      </c>
      <c r="E185" s="833" t="s">
        <v>3468</v>
      </c>
      <c r="F185" s="833" t="s">
        <v>3503</v>
      </c>
      <c r="G185" s="833" t="s">
        <v>3504</v>
      </c>
      <c r="H185" s="850"/>
      <c r="I185" s="850"/>
      <c r="J185" s="833"/>
      <c r="K185" s="833"/>
      <c r="L185" s="850"/>
      <c r="M185" s="850"/>
      <c r="N185" s="833"/>
      <c r="O185" s="833"/>
      <c r="P185" s="850">
        <v>26</v>
      </c>
      <c r="Q185" s="850">
        <v>6500</v>
      </c>
      <c r="R185" s="838"/>
      <c r="S185" s="851">
        <v>250</v>
      </c>
    </row>
    <row r="186" spans="1:19" ht="14.45" customHeight="1" x14ac:dyDescent="0.2">
      <c r="A186" s="832"/>
      <c r="B186" s="833" t="s">
        <v>3471</v>
      </c>
      <c r="C186" s="833" t="s">
        <v>591</v>
      </c>
      <c r="D186" s="833" t="s">
        <v>1474</v>
      </c>
      <c r="E186" s="833" t="s">
        <v>3468</v>
      </c>
      <c r="F186" s="833" t="s">
        <v>3505</v>
      </c>
      <c r="G186" s="833" t="s">
        <v>3506</v>
      </c>
      <c r="H186" s="850"/>
      <c r="I186" s="850"/>
      <c r="J186" s="833"/>
      <c r="K186" s="833"/>
      <c r="L186" s="850"/>
      <c r="M186" s="850"/>
      <c r="N186" s="833"/>
      <c r="O186" s="833"/>
      <c r="P186" s="850">
        <v>48</v>
      </c>
      <c r="Q186" s="850">
        <v>5599.99</v>
      </c>
      <c r="R186" s="838"/>
      <c r="S186" s="851">
        <v>116.66645833333332</v>
      </c>
    </row>
    <row r="187" spans="1:19" ht="14.45" customHeight="1" x14ac:dyDescent="0.2">
      <c r="A187" s="832"/>
      <c r="B187" s="833" t="s">
        <v>3471</v>
      </c>
      <c r="C187" s="833" t="s">
        <v>591</v>
      </c>
      <c r="D187" s="833" t="s">
        <v>1474</v>
      </c>
      <c r="E187" s="833" t="s">
        <v>3468</v>
      </c>
      <c r="F187" s="833" t="s">
        <v>3515</v>
      </c>
      <c r="G187" s="833" t="s">
        <v>3516</v>
      </c>
      <c r="H187" s="850"/>
      <c r="I187" s="850"/>
      <c r="J187" s="833"/>
      <c r="K187" s="833"/>
      <c r="L187" s="850"/>
      <c r="M187" s="850"/>
      <c r="N187" s="833"/>
      <c r="O187" s="833"/>
      <c r="P187" s="850">
        <v>17</v>
      </c>
      <c r="Q187" s="850">
        <v>3777.7699999999995</v>
      </c>
      <c r="R187" s="838"/>
      <c r="S187" s="851">
        <v>222.22176470588232</v>
      </c>
    </row>
    <row r="188" spans="1:19" ht="14.45" customHeight="1" x14ac:dyDescent="0.2">
      <c r="A188" s="832"/>
      <c r="B188" s="833" t="s">
        <v>3471</v>
      </c>
      <c r="C188" s="833" t="s">
        <v>591</v>
      </c>
      <c r="D188" s="833" t="s">
        <v>1474</v>
      </c>
      <c r="E188" s="833" t="s">
        <v>3468</v>
      </c>
      <c r="F188" s="833" t="s">
        <v>3517</v>
      </c>
      <c r="G188" s="833" t="s">
        <v>3518</v>
      </c>
      <c r="H188" s="850"/>
      <c r="I188" s="850"/>
      <c r="J188" s="833"/>
      <c r="K188" s="833"/>
      <c r="L188" s="850"/>
      <c r="M188" s="850"/>
      <c r="N188" s="833"/>
      <c r="O188" s="833"/>
      <c r="P188" s="850">
        <v>130</v>
      </c>
      <c r="Q188" s="850">
        <v>75833.33</v>
      </c>
      <c r="R188" s="838"/>
      <c r="S188" s="851">
        <v>583.3333076923077</v>
      </c>
    </row>
    <row r="189" spans="1:19" ht="14.45" customHeight="1" x14ac:dyDescent="0.2">
      <c r="A189" s="832"/>
      <c r="B189" s="833" t="s">
        <v>3471</v>
      </c>
      <c r="C189" s="833" t="s">
        <v>591</v>
      </c>
      <c r="D189" s="833" t="s">
        <v>1474</v>
      </c>
      <c r="E189" s="833" t="s">
        <v>3468</v>
      </c>
      <c r="F189" s="833" t="s">
        <v>3519</v>
      </c>
      <c r="G189" s="833" t="s">
        <v>3520</v>
      </c>
      <c r="H189" s="850"/>
      <c r="I189" s="850"/>
      <c r="J189" s="833"/>
      <c r="K189" s="833"/>
      <c r="L189" s="850"/>
      <c r="M189" s="850"/>
      <c r="N189" s="833"/>
      <c r="O189" s="833"/>
      <c r="P189" s="850">
        <v>9</v>
      </c>
      <c r="Q189" s="850">
        <v>4200</v>
      </c>
      <c r="R189" s="838"/>
      <c r="S189" s="851">
        <v>466.66666666666669</v>
      </c>
    </row>
    <row r="190" spans="1:19" ht="14.45" customHeight="1" x14ac:dyDescent="0.2">
      <c r="A190" s="832"/>
      <c r="B190" s="833" t="s">
        <v>3471</v>
      </c>
      <c r="C190" s="833" t="s">
        <v>591</v>
      </c>
      <c r="D190" s="833" t="s">
        <v>1474</v>
      </c>
      <c r="E190" s="833" t="s">
        <v>3468</v>
      </c>
      <c r="F190" s="833" t="s">
        <v>3522</v>
      </c>
      <c r="G190" s="833" t="s">
        <v>3523</v>
      </c>
      <c r="H190" s="850"/>
      <c r="I190" s="850"/>
      <c r="J190" s="833"/>
      <c r="K190" s="833"/>
      <c r="L190" s="850"/>
      <c r="M190" s="850"/>
      <c r="N190" s="833"/>
      <c r="O190" s="833"/>
      <c r="P190" s="850">
        <v>1</v>
      </c>
      <c r="Q190" s="850">
        <v>666.67</v>
      </c>
      <c r="R190" s="838"/>
      <c r="S190" s="851">
        <v>666.67</v>
      </c>
    </row>
    <row r="191" spans="1:19" ht="14.45" customHeight="1" x14ac:dyDescent="0.2">
      <c r="A191" s="832"/>
      <c r="B191" s="833" t="s">
        <v>3471</v>
      </c>
      <c r="C191" s="833" t="s">
        <v>591</v>
      </c>
      <c r="D191" s="833" t="s">
        <v>1474</v>
      </c>
      <c r="E191" s="833" t="s">
        <v>3468</v>
      </c>
      <c r="F191" s="833" t="s">
        <v>3524</v>
      </c>
      <c r="G191" s="833" t="s">
        <v>3525</v>
      </c>
      <c r="H191" s="850"/>
      <c r="I191" s="850"/>
      <c r="J191" s="833"/>
      <c r="K191" s="833"/>
      <c r="L191" s="850"/>
      <c r="M191" s="850"/>
      <c r="N191" s="833"/>
      <c r="O191" s="833"/>
      <c r="P191" s="850">
        <v>78</v>
      </c>
      <c r="Q191" s="850">
        <v>4766.6600000000008</v>
      </c>
      <c r="R191" s="838"/>
      <c r="S191" s="851">
        <v>61.111025641025648</v>
      </c>
    </row>
    <row r="192" spans="1:19" ht="14.45" customHeight="1" x14ac:dyDescent="0.2">
      <c r="A192" s="832"/>
      <c r="B192" s="833" t="s">
        <v>3471</v>
      </c>
      <c r="C192" s="833" t="s">
        <v>591</v>
      </c>
      <c r="D192" s="833" t="s">
        <v>1474</v>
      </c>
      <c r="E192" s="833" t="s">
        <v>3468</v>
      </c>
      <c r="F192" s="833" t="s">
        <v>3526</v>
      </c>
      <c r="G192" s="833" t="s">
        <v>3527</v>
      </c>
      <c r="H192" s="850"/>
      <c r="I192" s="850"/>
      <c r="J192" s="833"/>
      <c r="K192" s="833"/>
      <c r="L192" s="850"/>
      <c r="M192" s="850"/>
      <c r="N192" s="833"/>
      <c r="O192" s="833"/>
      <c r="P192" s="850">
        <v>2</v>
      </c>
      <c r="Q192" s="850">
        <v>11.120000000000001</v>
      </c>
      <c r="R192" s="838"/>
      <c r="S192" s="851">
        <v>5.5600000000000005</v>
      </c>
    </row>
    <row r="193" spans="1:19" ht="14.45" customHeight="1" x14ac:dyDescent="0.2">
      <c r="A193" s="832"/>
      <c r="B193" s="833" t="s">
        <v>3471</v>
      </c>
      <c r="C193" s="833" t="s">
        <v>591</v>
      </c>
      <c r="D193" s="833" t="s">
        <v>1474</v>
      </c>
      <c r="E193" s="833" t="s">
        <v>3468</v>
      </c>
      <c r="F193" s="833" t="s">
        <v>3532</v>
      </c>
      <c r="G193" s="833" t="s">
        <v>3533</v>
      </c>
      <c r="H193" s="850"/>
      <c r="I193" s="850"/>
      <c r="J193" s="833"/>
      <c r="K193" s="833"/>
      <c r="L193" s="850">
        <v>2</v>
      </c>
      <c r="M193" s="850">
        <v>611.11</v>
      </c>
      <c r="N193" s="833">
        <v>1</v>
      </c>
      <c r="O193" s="833">
        <v>305.55500000000001</v>
      </c>
      <c r="P193" s="850">
        <v>36</v>
      </c>
      <c r="Q193" s="850">
        <v>11000.009999999998</v>
      </c>
      <c r="R193" s="838">
        <v>18.000049090998345</v>
      </c>
      <c r="S193" s="851">
        <v>305.55583333333328</v>
      </c>
    </row>
    <row r="194" spans="1:19" ht="14.45" customHeight="1" x14ac:dyDescent="0.2">
      <c r="A194" s="832"/>
      <c r="B194" s="833" t="s">
        <v>3471</v>
      </c>
      <c r="C194" s="833" t="s">
        <v>591</v>
      </c>
      <c r="D194" s="833" t="s">
        <v>1474</v>
      </c>
      <c r="E194" s="833" t="s">
        <v>3468</v>
      </c>
      <c r="F194" s="833" t="s">
        <v>3536</v>
      </c>
      <c r="G194" s="833" t="s">
        <v>3537</v>
      </c>
      <c r="H194" s="850"/>
      <c r="I194" s="850"/>
      <c r="J194" s="833"/>
      <c r="K194" s="833"/>
      <c r="L194" s="850">
        <v>1</v>
      </c>
      <c r="M194" s="850">
        <v>455.56</v>
      </c>
      <c r="N194" s="833">
        <v>1</v>
      </c>
      <c r="O194" s="833">
        <v>455.56</v>
      </c>
      <c r="P194" s="850">
        <v>209</v>
      </c>
      <c r="Q194" s="850">
        <v>95211.11</v>
      </c>
      <c r="R194" s="838">
        <v>208.99795855650189</v>
      </c>
      <c r="S194" s="851">
        <v>455.55555023923444</v>
      </c>
    </row>
    <row r="195" spans="1:19" ht="14.45" customHeight="1" x14ac:dyDescent="0.2">
      <c r="A195" s="832"/>
      <c r="B195" s="833" t="s">
        <v>3471</v>
      </c>
      <c r="C195" s="833" t="s">
        <v>591</v>
      </c>
      <c r="D195" s="833" t="s">
        <v>1474</v>
      </c>
      <c r="E195" s="833" t="s">
        <v>3468</v>
      </c>
      <c r="F195" s="833" t="s">
        <v>3540</v>
      </c>
      <c r="G195" s="833" t="s">
        <v>3541</v>
      </c>
      <c r="H195" s="850"/>
      <c r="I195" s="850"/>
      <c r="J195" s="833"/>
      <c r="K195" s="833"/>
      <c r="L195" s="850"/>
      <c r="M195" s="850"/>
      <c r="N195" s="833"/>
      <c r="O195" s="833"/>
      <c r="P195" s="850">
        <v>2</v>
      </c>
      <c r="Q195" s="850">
        <v>117.78</v>
      </c>
      <c r="R195" s="838"/>
      <c r="S195" s="851">
        <v>58.89</v>
      </c>
    </row>
    <row r="196" spans="1:19" ht="14.45" customHeight="1" x14ac:dyDescent="0.2">
      <c r="A196" s="832"/>
      <c r="B196" s="833" t="s">
        <v>3471</v>
      </c>
      <c r="C196" s="833" t="s">
        <v>591</v>
      </c>
      <c r="D196" s="833" t="s">
        <v>1474</v>
      </c>
      <c r="E196" s="833" t="s">
        <v>3468</v>
      </c>
      <c r="F196" s="833" t="s">
        <v>3542</v>
      </c>
      <c r="G196" s="833" t="s">
        <v>3543</v>
      </c>
      <c r="H196" s="850"/>
      <c r="I196" s="850"/>
      <c r="J196" s="833"/>
      <c r="K196" s="833"/>
      <c r="L196" s="850">
        <v>1</v>
      </c>
      <c r="M196" s="850">
        <v>77.78</v>
      </c>
      <c r="N196" s="833">
        <v>1</v>
      </c>
      <c r="O196" s="833">
        <v>77.78</v>
      </c>
      <c r="P196" s="850">
        <v>150</v>
      </c>
      <c r="Q196" s="850">
        <v>11666.66</v>
      </c>
      <c r="R196" s="838">
        <v>149.99562869632297</v>
      </c>
      <c r="S196" s="851">
        <v>77.77773333333333</v>
      </c>
    </row>
    <row r="197" spans="1:19" ht="14.45" customHeight="1" x14ac:dyDescent="0.2">
      <c r="A197" s="832"/>
      <c r="B197" s="833" t="s">
        <v>3471</v>
      </c>
      <c r="C197" s="833" t="s">
        <v>591</v>
      </c>
      <c r="D197" s="833" t="s">
        <v>1474</v>
      </c>
      <c r="E197" s="833" t="s">
        <v>3468</v>
      </c>
      <c r="F197" s="833" t="s">
        <v>3546</v>
      </c>
      <c r="G197" s="833" t="s">
        <v>3547</v>
      </c>
      <c r="H197" s="850"/>
      <c r="I197" s="850"/>
      <c r="J197" s="833"/>
      <c r="K197" s="833"/>
      <c r="L197" s="850"/>
      <c r="M197" s="850"/>
      <c r="N197" s="833"/>
      <c r="O197" s="833"/>
      <c r="P197" s="850">
        <v>118</v>
      </c>
      <c r="Q197" s="850">
        <v>11144.44</v>
      </c>
      <c r="R197" s="838"/>
      <c r="S197" s="851">
        <v>94.444406779661023</v>
      </c>
    </row>
    <row r="198" spans="1:19" ht="14.45" customHeight="1" x14ac:dyDescent="0.2">
      <c r="A198" s="832"/>
      <c r="B198" s="833" t="s">
        <v>3471</v>
      </c>
      <c r="C198" s="833" t="s">
        <v>591</v>
      </c>
      <c r="D198" s="833" t="s">
        <v>1474</v>
      </c>
      <c r="E198" s="833" t="s">
        <v>3468</v>
      </c>
      <c r="F198" s="833" t="s">
        <v>3550</v>
      </c>
      <c r="G198" s="833" t="s">
        <v>3551</v>
      </c>
      <c r="H198" s="850"/>
      <c r="I198" s="850"/>
      <c r="J198" s="833"/>
      <c r="K198" s="833"/>
      <c r="L198" s="850"/>
      <c r="M198" s="850"/>
      <c r="N198" s="833"/>
      <c r="O198" s="833"/>
      <c r="P198" s="850">
        <v>2</v>
      </c>
      <c r="Q198" s="850">
        <v>193.33</v>
      </c>
      <c r="R198" s="838"/>
      <c r="S198" s="851">
        <v>96.665000000000006</v>
      </c>
    </row>
    <row r="199" spans="1:19" ht="14.45" customHeight="1" x14ac:dyDescent="0.2">
      <c r="A199" s="832"/>
      <c r="B199" s="833" t="s">
        <v>3471</v>
      </c>
      <c r="C199" s="833" t="s">
        <v>591</v>
      </c>
      <c r="D199" s="833" t="s">
        <v>1474</v>
      </c>
      <c r="E199" s="833" t="s">
        <v>3468</v>
      </c>
      <c r="F199" s="833" t="s">
        <v>3552</v>
      </c>
      <c r="G199" s="833" t="s">
        <v>3553</v>
      </c>
      <c r="H199" s="850"/>
      <c r="I199" s="850"/>
      <c r="J199" s="833"/>
      <c r="K199" s="833"/>
      <c r="L199" s="850"/>
      <c r="M199" s="850"/>
      <c r="N199" s="833"/>
      <c r="O199" s="833"/>
      <c r="P199" s="850">
        <v>2</v>
      </c>
      <c r="Q199" s="850">
        <v>666.67</v>
      </c>
      <c r="R199" s="838"/>
      <c r="S199" s="851">
        <v>333.33499999999998</v>
      </c>
    </row>
    <row r="200" spans="1:19" ht="14.45" customHeight="1" x14ac:dyDescent="0.2">
      <c r="A200" s="832"/>
      <c r="B200" s="833" t="s">
        <v>3471</v>
      </c>
      <c r="C200" s="833" t="s">
        <v>591</v>
      </c>
      <c r="D200" s="833" t="s">
        <v>1474</v>
      </c>
      <c r="E200" s="833" t="s">
        <v>3468</v>
      </c>
      <c r="F200" s="833" t="s">
        <v>3558</v>
      </c>
      <c r="G200" s="833" t="s">
        <v>3559</v>
      </c>
      <c r="H200" s="850"/>
      <c r="I200" s="850"/>
      <c r="J200" s="833"/>
      <c r="K200" s="833"/>
      <c r="L200" s="850"/>
      <c r="M200" s="850"/>
      <c r="N200" s="833"/>
      <c r="O200" s="833"/>
      <c r="P200" s="850">
        <v>23</v>
      </c>
      <c r="Q200" s="850">
        <v>29516.67</v>
      </c>
      <c r="R200" s="838"/>
      <c r="S200" s="851">
        <v>1283.3334782608695</v>
      </c>
    </row>
    <row r="201" spans="1:19" ht="14.45" customHeight="1" x14ac:dyDescent="0.2">
      <c r="A201" s="832"/>
      <c r="B201" s="833" t="s">
        <v>3471</v>
      </c>
      <c r="C201" s="833" t="s">
        <v>591</v>
      </c>
      <c r="D201" s="833" t="s">
        <v>1474</v>
      </c>
      <c r="E201" s="833" t="s">
        <v>3468</v>
      </c>
      <c r="F201" s="833" t="s">
        <v>3562</v>
      </c>
      <c r="G201" s="833" t="s">
        <v>3563</v>
      </c>
      <c r="H201" s="850"/>
      <c r="I201" s="850"/>
      <c r="J201" s="833"/>
      <c r="K201" s="833"/>
      <c r="L201" s="850"/>
      <c r="M201" s="850"/>
      <c r="N201" s="833"/>
      <c r="O201" s="833"/>
      <c r="P201" s="850">
        <v>1</v>
      </c>
      <c r="Q201" s="850">
        <v>133.33000000000001</v>
      </c>
      <c r="R201" s="838"/>
      <c r="S201" s="851">
        <v>133.33000000000001</v>
      </c>
    </row>
    <row r="202" spans="1:19" ht="14.45" customHeight="1" x14ac:dyDescent="0.2">
      <c r="A202" s="832"/>
      <c r="B202" s="833" t="s">
        <v>3471</v>
      </c>
      <c r="C202" s="833" t="s">
        <v>591</v>
      </c>
      <c r="D202" s="833" t="s">
        <v>1474</v>
      </c>
      <c r="E202" s="833" t="s">
        <v>3468</v>
      </c>
      <c r="F202" s="833" t="s">
        <v>3568</v>
      </c>
      <c r="G202" s="833" t="s">
        <v>3527</v>
      </c>
      <c r="H202" s="850"/>
      <c r="I202" s="850"/>
      <c r="J202" s="833"/>
      <c r="K202" s="833"/>
      <c r="L202" s="850"/>
      <c r="M202" s="850"/>
      <c r="N202" s="833"/>
      <c r="O202" s="833"/>
      <c r="P202" s="850">
        <v>4</v>
      </c>
      <c r="Q202" s="850">
        <v>22.230000000000004</v>
      </c>
      <c r="R202" s="838"/>
      <c r="S202" s="851">
        <v>5.557500000000001</v>
      </c>
    </row>
    <row r="203" spans="1:19" ht="14.45" customHeight="1" x14ac:dyDescent="0.2">
      <c r="A203" s="832"/>
      <c r="B203" s="833" t="s">
        <v>3471</v>
      </c>
      <c r="C203" s="833" t="s">
        <v>591</v>
      </c>
      <c r="D203" s="833" t="s">
        <v>1479</v>
      </c>
      <c r="E203" s="833" t="s">
        <v>3468</v>
      </c>
      <c r="F203" s="833" t="s">
        <v>3505</v>
      </c>
      <c r="G203" s="833" t="s">
        <v>3506</v>
      </c>
      <c r="H203" s="850"/>
      <c r="I203" s="850"/>
      <c r="J203" s="833"/>
      <c r="K203" s="833"/>
      <c r="L203" s="850">
        <v>2</v>
      </c>
      <c r="M203" s="850">
        <v>233.34</v>
      </c>
      <c r="N203" s="833">
        <v>1</v>
      </c>
      <c r="O203" s="833">
        <v>116.67</v>
      </c>
      <c r="P203" s="850"/>
      <c r="Q203" s="850"/>
      <c r="R203" s="838"/>
      <c r="S203" s="851"/>
    </row>
    <row r="204" spans="1:19" ht="14.45" customHeight="1" x14ac:dyDescent="0.2">
      <c r="A204" s="832"/>
      <c r="B204" s="833" t="s">
        <v>3471</v>
      </c>
      <c r="C204" s="833" t="s">
        <v>591</v>
      </c>
      <c r="D204" s="833" t="s">
        <v>1479</v>
      </c>
      <c r="E204" s="833" t="s">
        <v>3468</v>
      </c>
      <c r="F204" s="833" t="s">
        <v>3509</v>
      </c>
      <c r="G204" s="833" t="s">
        <v>3510</v>
      </c>
      <c r="H204" s="850">
        <v>10</v>
      </c>
      <c r="I204" s="850">
        <v>3000</v>
      </c>
      <c r="J204" s="833"/>
      <c r="K204" s="833">
        <v>300</v>
      </c>
      <c r="L204" s="850"/>
      <c r="M204" s="850"/>
      <c r="N204" s="833"/>
      <c r="O204" s="833"/>
      <c r="P204" s="850"/>
      <c r="Q204" s="850"/>
      <c r="R204" s="838"/>
      <c r="S204" s="851"/>
    </row>
    <row r="205" spans="1:19" ht="14.45" customHeight="1" x14ac:dyDescent="0.2">
      <c r="A205" s="832"/>
      <c r="B205" s="833" t="s">
        <v>3471</v>
      </c>
      <c r="C205" s="833" t="s">
        <v>591</v>
      </c>
      <c r="D205" s="833" t="s">
        <v>1479</v>
      </c>
      <c r="E205" s="833" t="s">
        <v>3468</v>
      </c>
      <c r="F205" s="833" t="s">
        <v>3517</v>
      </c>
      <c r="G205" s="833" t="s">
        <v>3518</v>
      </c>
      <c r="H205" s="850">
        <v>3</v>
      </c>
      <c r="I205" s="850">
        <v>1750</v>
      </c>
      <c r="J205" s="833">
        <v>1.5000085714775513</v>
      </c>
      <c r="K205" s="833">
        <v>583.33333333333337</v>
      </c>
      <c r="L205" s="850">
        <v>2</v>
      </c>
      <c r="M205" s="850">
        <v>1166.6600000000001</v>
      </c>
      <c r="N205" s="833">
        <v>1</v>
      </c>
      <c r="O205" s="833">
        <v>583.33000000000004</v>
      </c>
      <c r="P205" s="850"/>
      <c r="Q205" s="850"/>
      <c r="R205" s="838"/>
      <c r="S205" s="851"/>
    </row>
    <row r="206" spans="1:19" ht="14.45" customHeight="1" x14ac:dyDescent="0.2">
      <c r="A206" s="832"/>
      <c r="B206" s="833" t="s">
        <v>3471</v>
      </c>
      <c r="C206" s="833" t="s">
        <v>591</v>
      </c>
      <c r="D206" s="833" t="s">
        <v>1479</v>
      </c>
      <c r="E206" s="833" t="s">
        <v>3468</v>
      </c>
      <c r="F206" s="833" t="s">
        <v>3532</v>
      </c>
      <c r="G206" s="833" t="s">
        <v>3533</v>
      </c>
      <c r="H206" s="850"/>
      <c r="I206" s="850"/>
      <c r="J206" s="833"/>
      <c r="K206" s="833"/>
      <c r="L206" s="850">
        <v>1</v>
      </c>
      <c r="M206" s="850">
        <v>305.56</v>
      </c>
      <c r="N206" s="833">
        <v>1</v>
      </c>
      <c r="O206" s="833">
        <v>305.56</v>
      </c>
      <c r="P206" s="850"/>
      <c r="Q206" s="850"/>
      <c r="R206" s="838"/>
      <c r="S206" s="851"/>
    </row>
    <row r="207" spans="1:19" ht="14.45" customHeight="1" x14ac:dyDescent="0.2">
      <c r="A207" s="832"/>
      <c r="B207" s="833" t="s">
        <v>3471</v>
      </c>
      <c r="C207" s="833" t="s">
        <v>591</v>
      </c>
      <c r="D207" s="833" t="s">
        <v>1479</v>
      </c>
      <c r="E207" s="833" t="s">
        <v>3468</v>
      </c>
      <c r="F207" s="833" t="s">
        <v>3536</v>
      </c>
      <c r="G207" s="833" t="s">
        <v>3537</v>
      </c>
      <c r="H207" s="850">
        <v>2</v>
      </c>
      <c r="I207" s="850">
        <v>911.11</v>
      </c>
      <c r="J207" s="833"/>
      <c r="K207" s="833">
        <v>455.55500000000001</v>
      </c>
      <c r="L207" s="850"/>
      <c r="M207" s="850"/>
      <c r="N207" s="833"/>
      <c r="O207" s="833"/>
      <c r="P207" s="850"/>
      <c r="Q207" s="850"/>
      <c r="R207" s="838"/>
      <c r="S207" s="851"/>
    </row>
    <row r="208" spans="1:19" ht="14.45" customHeight="1" x14ac:dyDescent="0.2">
      <c r="A208" s="832"/>
      <c r="B208" s="833" t="s">
        <v>3471</v>
      </c>
      <c r="C208" s="833" t="s">
        <v>591</v>
      </c>
      <c r="D208" s="833" t="s">
        <v>1479</v>
      </c>
      <c r="E208" s="833" t="s">
        <v>3468</v>
      </c>
      <c r="F208" s="833" t="s">
        <v>3469</v>
      </c>
      <c r="G208" s="833" t="s">
        <v>3470</v>
      </c>
      <c r="H208" s="850"/>
      <c r="I208" s="850"/>
      <c r="J208" s="833"/>
      <c r="K208" s="833"/>
      <c r="L208" s="850">
        <v>2</v>
      </c>
      <c r="M208" s="850">
        <v>688.88</v>
      </c>
      <c r="N208" s="833">
        <v>1</v>
      </c>
      <c r="O208" s="833">
        <v>344.44</v>
      </c>
      <c r="P208" s="850"/>
      <c r="Q208" s="850"/>
      <c r="R208" s="838"/>
      <c r="S208" s="851"/>
    </row>
    <row r="209" spans="1:19" ht="14.45" customHeight="1" x14ac:dyDescent="0.2">
      <c r="A209" s="832"/>
      <c r="B209" s="833" t="s">
        <v>3471</v>
      </c>
      <c r="C209" s="833" t="s">
        <v>591</v>
      </c>
      <c r="D209" s="833" t="s">
        <v>1481</v>
      </c>
      <c r="E209" s="833" t="s">
        <v>3472</v>
      </c>
      <c r="F209" s="833" t="s">
        <v>3481</v>
      </c>
      <c r="G209" s="833"/>
      <c r="H209" s="850"/>
      <c r="I209" s="850"/>
      <c r="J209" s="833"/>
      <c r="K209" s="833"/>
      <c r="L209" s="850"/>
      <c r="M209" s="850"/>
      <c r="N209" s="833"/>
      <c r="O209" s="833"/>
      <c r="P209" s="850">
        <v>4</v>
      </c>
      <c r="Q209" s="850">
        <v>15600</v>
      </c>
      <c r="R209" s="838"/>
      <c r="S209" s="851">
        <v>3900</v>
      </c>
    </row>
    <row r="210" spans="1:19" ht="14.45" customHeight="1" x14ac:dyDescent="0.2">
      <c r="A210" s="832"/>
      <c r="B210" s="833" t="s">
        <v>3471</v>
      </c>
      <c r="C210" s="833" t="s">
        <v>591</v>
      </c>
      <c r="D210" s="833" t="s">
        <v>1481</v>
      </c>
      <c r="E210" s="833" t="s">
        <v>3472</v>
      </c>
      <c r="F210" s="833" t="s">
        <v>3482</v>
      </c>
      <c r="G210" s="833"/>
      <c r="H210" s="850"/>
      <c r="I210" s="850"/>
      <c r="J210" s="833"/>
      <c r="K210" s="833"/>
      <c r="L210" s="850"/>
      <c r="M210" s="850"/>
      <c r="N210" s="833"/>
      <c r="O210" s="833"/>
      <c r="P210" s="850">
        <v>2</v>
      </c>
      <c r="Q210" s="850">
        <v>7800</v>
      </c>
      <c r="R210" s="838"/>
      <c r="S210" s="851">
        <v>3900</v>
      </c>
    </row>
    <row r="211" spans="1:19" ht="14.45" customHeight="1" x14ac:dyDescent="0.2">
      <c r="A211" s="832"/>
      <c r="B211" s="833" t="s">
        <v>3471</v>
      </c>
      <c r="C211" s="833" t="s">
        <v>591</v>
      </c>
      <c r="D211" s="833" t="s">
        <v>1481</v>
      </c>
      <c r="E211" s="833" t="s">
        <v>3472</v>
      </c>
      <c r="F211" s="833" t="s">
        <v>3484</v>
      </c>
      <c r="G211" s="833"/>
      <c r="H211" s="850"/>
      <c r="I211" s="850"/>
      <c r="J211" s="833"/>
      <c r="K211" s="833"/>
      <c r="L211" s="850"/>
      <c r="M211" s="850"/>
      <c r="N211" s="833"/>
      <c r="O211" s="833"/>
      <c r="P211" s="850">
        <v>1</v>
      </c>
      <c r="Q211" s="850">
        <v>164</v>
      </c>
      <c r="R211" s="838"/>
      <c r="S211" s="851">
        <v>164</v>
      </c>
    </row>
    <row r="212" spans="1:19" ht="14.45" customHeight="1" x14ac:dyDescent="0.2">
      <c r="A212" s="832"/>
      <c r="B212" s="833" t="s">
        <v>3471</v>
      </c>
      <c r="C212" s="833" t="s">
        <v>591</v>
      </c>
      <c r="D212" s="833" t="s">
        <v>1481</v>
      </c>
      <c r="E212" s="833" t="s">
        <v>3468</v>
      </c>
      <c r="F212" s="833" t="s">
        <v>3499</v>
      </c>
      <c r="G212" s="833" t="s">
        <v>3500</v>
      </c>
      <c r="H212" s="850"/>
      <c r="I212" s="850"/>
      <c r="J212" s="833"/>
      <c r="K212" s="833"/>
      <c r="L212" s="850"/>
      <c r="M212" s="850"/>
      <c r="N212" s="833"/>
      <c r="O212" s="833"/>
      <c r="P212" s="850">
        <v>1</v>
      </c>
      <c r="Q212" s="850">
        <v>105.56</v>
      </c>
      <c r="R212" s="838"/>
      <c r="S212" s="851">
        <v>105.56</v>
      </c>
    </row>
    <row r="213" spans="1:19" ht="14.45" customHeight="1" x14ac:dyDescent="0.2">
      <c r="A213" s="832"/>
      <c r="B213" s="833" t="s">
        <v>3471</v>
      </c>
      <c r="C213" s="833" t="s">
        <v>591</v>
      </c>
      <c r="D213" s="833" t="s">
        <v>1481</v>
      </c>
      <c r="E213" s="833" t="s">
        <v>3468</v>
      </c>
      <c r="F213" s="833" t="s">
        <v>3501</v>
      </c>
      <c r="G213" s="833" t="s">
        <v>3502</v>
      </c>
      <c r="H213" s="850"/>
      <c r="I213" s="850"/>
      <c r="J213" s="833"/>
      <c r="K213" s="833"/>
      <c r="L213" s="850"/>
      <c r="M213" s="850"/>
      <c r="N213" s="833"/>
      <c r="O213" s="833"/>
      <c r="P213" s="850">
        <v>25</v>
      </c>
      <c r="Q213" s="850">
        <v>1944.45</v>
      </c>
      <c r="R213" s="838"/>
      <c r="S213" s="851">
        <v>77.778000000000006</v>
      </c>
    </row>
    <row r="214" spans="1:19" ht="14.45" customHeight="1" x14ac:dyDescent="0.2">
      <c r="A214" s="832"/>
      <c r="B214" s="833" t="s">
        <v>3471</v>
      </c>
      <c r="C214" s="833" t="s">
        <v>591</v>
      </c>
      <c r="D214" s="833" t="s">
        <v>1481</v>
      </c>
      <c r="E214" s="833" t="s">
        <v>3468</v>
      </c>
      <c r="F214" s="833" t="s">
        <v>3503</v>
      </c>
      <c r="G214" s="833" t="s">
        <v>3504</v>
      </c>
      <c r="H214" s="850"/>
      <c r="I214" s="850"/>
      <c r="J214" s="833"/>
      <c r="K214" s="833"/>
      <c r="L214" s="850"/>
      <c r="M214" s="850"/>
      <c r="N214" s="833"/>
      <c r="O214" s="833"/>
      <c r="P214" s="850">
        <v>108</v>
      </c>
      <c r="Q214" s="850">
        <v>27000</v>
      </c>
      <c r="R214" s="838"/>
      <c r="S214" s="851">
        <v>250</v>
      </c>
    </row>
    <row r="215" spans="1:19" ht="14.45" customHeight="1" x14ac:dyDescent="0.2">
      <c r="A215" s="832"/>
      <c r="B215" s="833" t="s">
        <v>3471</v>
      </c>
      <c r="C215" s="833" t="s">
        <v>591</v>
      </c>
      <c r="D215" s="833" t="s">
        <v>1481</v>
      </c>
      <c r="E215" s="833" t="s">
        <v>3468</v>
      </c>
      <c r="F215" s="833" t="s">
        <v>3505</v>
      </c>
      <c r="G215" s="833" t="s">
        <v>3506</v>
      </c>
      <c r="H215" s="850">
        <v>3</v>
      </c>
      <c r="I215" s="850">
        <v>350</v>
      </c>
      <c r="J215" s="833">
        <v>1.5000214288775553</v>
      </c>
      <c r="K215" s="833">
        <v>116.66666666666667</v>
      </c>
      <c r="L215" s="850">
        <v>2</v>
      </c>
      <c r="M215" s="850">
        <v>233.33</v>
      </c>
      <c r="N215" s="833">
        <v>1</v>
      </c>
      <c r="O215" s="833">
        <v>116.66500000000001</v>
      </c>
      <c r="P215" s="850">
        <v>608</v>
      </c>
      <c r="Q215" s="850">
        <v>70933.320000000007</v>
      </c>
      <c r="R215" s="838">
        <v>304.00428577551111</v>
      </c>
      <c r="S215" s="851">
        <v>116.66664473684212</v>
      </c>
    </row>
    <row r="216" spans="1:19" ht="14.45" customHeight="1" x14ac:dyDescent="0.2">
      <c r="A216" s="832"/>
      <c r="B216" s="833" t="s">
        <v>3471</v>
      </c>
      <c r="C216" s="833" t="s">
        <v>591</v>
      </c>
      <c r="D216" s="833" t="s">
        <v>1481</v>
      </c>
      <c r="E216" s="833" t="s">
        <v>3468</v>
      </c>
      <c r="F216" s="833" t="s">
        <v>3509</v>
      </c>
      <c r="G216" s="833" t="s">
        <v>3510</v>
      </c>
      <c r="H216" s="850"/>
      <c r="I216" s="850"/>
      <c r="J216" s="833"/>
      <c r="K216" s="833"/>
      <c r="L216" s="850"/>
      <c r="M216" s="850"/>
      <c r="N216" s="833"/>
      <c r="O216" s="833"/>
      <c r="P216" s="850">
        <v>2</v>
      </c>
      <c r="Q216" s="850">
        <v>1100</v>
      </c>
      <c r="R216" s="838"/>
      <c r="S216" s="851">
        <v>550</v>
      </c>
    </row>
    <row r="217" spans="1:19" ht="14.45" customHeight="1" x14ac:dyDescent="0.2">
      <c r="A217" s="832"/>
      <c r="B217" s="833" t="s">
        <v>3471</v>
      </c>
      <c r="C217" s="833" t="s">
        <v>591</v>
      </c>
      <c r="D217" s="833" t="s">
        <v>1481</v>
      </c>
      <c r="E217" s="833" t="s">
        <v>3468</v>
      </c>
      <c r="F217" s="833" t="s">
        <v>3515</v>
      </c>
      <c r="G217" s="833" t="s">
        <v>3516</v>
      </c>
      <c r="H217" s="850"/>
      <c r="I217" s="850"/>
      <c r="J217" s="833"/>
      <c r="K217" s="833"/>
      <c r="L217" s="850">
        <v>2</v>
      </c>
      <c r="M217" s="850">
        <v>422.22</v>
      </c>
      <c r="N217" s="833">
        <v>1</v>
      </c>
      <c r="O217" s="833">
        <v>211.11</v>
      </c>
      <c r="P217" s="850">
        <v>332</v>
      </c>
      <c r="Q217" s="850">
        <v>73777.77</v>
      </c>
      <c r="R217" s="838">
        <v>174.73774335654397</v>
      </c>
      <c r="S217" s="851">
        <v>222.22219879518073</v>
      </c>
    </row>
    <row r="218" spans="1:19" ht="14.45" customHeight="1" x14ac:dyDescent="0.2">
      <c r="A218" s="832"/>
      <c r="B218" s="833" t="s">
        <v>3471</v>
      </c>
      <c r="C218" s="833" t="s">
        <v>591</v>
      </c>
      <c r="D218" s="833" t="s">
        <v>1481</v>
      </c>
      <c r="E218" s="833" t="s">
        <v>3468</v>
      </c>
      <c r="F218" s="833" t="s">
        <v>3517</v>
      </c>
      <c r="G218" s="833" t="s">
        <v>3518</v>
      </c>
      <c r="H218" s="850">
        <v>1</v>
      </c>
      <c r="I218" s="850">
        <v>583.33000000000004</v>
      </c>
      <c r="J218" s="833"/>
      <c r="K218" s="833">
        <v>583.33000000000004</v>
      </c>
      <c r="L218" s="850"/>
      <c r="M218" s="850"/>
      <c r="N218" s="833"/>
      <c r="O218" s="833"/>
      <c r="P218" s="850">
        <v>515</v>
      </c>
      <c r="Q218" s="850">
        <v>300416.66000000003</v>
      </c>
      <c r="R218" s="838"/>
      <c r="S218" s="851">
        <v>583.33332038834953</v>
      </c>
    </row>
    <row r="219" spans="1:19" ht="14.45" customHeight="1" x14ac:dyDescent="0.2">
      <c r="A219" s="832"/>
      <c r="B219" s="833" t="s">
        <v>3471</v>
      </c>
      <c r="C219" s="833" t="s">
        <v>591</v>
      </c>
      <c r="D219" s="833" t="s">
        <v>1481</v>
      </c>
      <c r="E219" s="833" t="s">
        <v>3468</v>
      </c>
      <c r="F219" s="833" t="s">
        <v>3519</v>
      </c>
      <c r="G219" s="833" t="s">
        <v>3520</v>
      </c>
      <c r="H219" s="850"/>
      <c r="I219" s="850"/>
      <c r="J219" s="833"/>
      <c r="K219" s="833"/>
      <c r="L219" s="850"/>
      <c r="M219" s="850"/>
      <c r="N219" s="833"/>
      <c r="O219" s="833"/>
      <c r="P219" s="850">
        <v>29</v>
      </c>
      <c r="Q219" s="850">
        <v>13533.34</v>
      </c>
      <c r="R219" s="838"/>
      <c r="S219" s="851">
        <v>466.66689655172416</v>
      </c>
    </row>
    <row r="220" spans="1:19" ht="14.45" customHeight="1" x14ac:dyDescent="0.2">
      <c r="A220" s="832"/>
      <c r="B220" s="833" t="s">
        <v>3471</v>
      </c>
      <c r="C220" s="833" t="s">
        <v>591</v>
      </c>
      <c r="D220" s="833" t="s">
        <v>1481</v>
      </c>
      <c r="E220" s="833" t="s">
        <v>3468</v>
      </c>
      <c r="F220" s="833" t="s">
        <v>3521</v>
      </c>
      <c r="G220" s="833" t="s">
        <v>3520</v>
      </c>
      <c r="H220" s="850"/>
      <c r="I220" s="850"/>
      <c r="J220" s="833"/>
      <c r="K220" s="833"/>
      <c r="L220" s="850"/>
      <c r="M220" s="850"/>
      <c r="N220" s="833"/>
      <c r="O220" s="833"/>
      <c r="P220" s="850">
        <v>1</v>
      </c>
      <c r="Q220" s="850">
        <v>1000</v>
      </c>
      <c r="R220" s="838"/>
      <c r="S220" s="851">
        <v>1000</v>
      </c>
    </row>
    <row r="221" spans="1:19" ht="14.45" customHeight="1" x14ac:dyDescent="0.2">
      <c r="A221" s="832"/>
      <c r="B221" s="833" t="s">
        <v>3471</v>
      </c>
      <c r="C221" s="833" t="s">
        <v>591</v>
      </c>
      <c r="D221" s="833" t="s">
        <v>1481</v>
      </c>
      <c r="E221" s="833" t="s">
        <v>3468</v>
      </c>
      <c r="F221" s="833" t="s">
        <v>3522</v>
      </c>
      <c r="G221" s="833" t="s">
        <v>3523</v>
      </c>
      <c r="H221" s="850"/>
      <c r="I221" s="850"/>
      <c r="J221" s="833"/>
      <c r="K221" s="833"/>
      <c r="L221" s="850"/>
      <c r="M221" s="850"/>
      <c r="N221" s="833"/>
      <c r="O221" s="833"/>
      <c r="P221" s="850">
        <v>1</v>
      </c>
      <c r="Q221" s="850">
        <v>666.67</v>
      </c>
      <c r="R221" s="838"/>
      <c r="S221" s="851">
        <v>666.67</v>
      </c>
    </row>
    <row r="222" spans="1:19" ht="14.45" customHeight="1" x14ac:dyDescent="0.2">
      <c r="A222" s="832"/>
      <c r="B222" s="833" t="s">
        <v>3471</v>
      </c>
      <c r="C222" s="833" t="s">
        <v>591</v>
      </c>
      <c r="D222" s="833" t="s">
        <v>1481</v>
      </c>
      <c r="E222" s="833" t="s">
        <v>3468</v>
      </c>
      <c r="F222" s="833" t="s">
        <v>3524</v>
      </c>
      <c r="G222" s="833" t="s">
        <v>3525</v>
      </c>
      <c r="H222" s="850">
        <v>1</v>
      </c>
      <c r="I222" s="850">
        <v>50</v>
      </c>
      <c r="J222" s="833">
        <v>1</v>
      </c>
      <c r="K222" s="833">
        <v>50</v>
      </c>
      <c r="L222" s="850">
        <v>1</v>
      </c>
      <c r="M222" s="850">
        <v>50</v>
      </c>
      <c r="N222" s="833">
        <v>1</v>
      </c>
      <c r="O222" s="833">
        <v>50</v>
      </c>
      <c r="P222" s="850">
        <v>627</v>
      </c>
      <c r="Q222" s="850">
        <v>38316.67</v>
      </c>
      <c r="R222" s="838">
        <v>766.33339999999998</v>
      </c>
      <c r="S222" s="851">
        <v>61.111116427432215</v>
      </c>
    </row>
    <row r="223" spans="1:19" ht="14.45" customHeight="1" x14ac:dyDescent="0.2">
      <c r="A223" s="832"/>
      <c r="B223" s="833" t="s">
        <v>3471</v>
      </c>
      <c r="C223" s="833" t="s">
        <v>591</v>
      </c>
      <c r="D223" s="833" t="s">
        <v>1481</v>
      </c>
      <c r="E223" s="833" t="s">
        <v>3468</v>
      </c>
      <c r="F223" s="833" t="s">
        <v>3526</v>
      </c>
      <c r="G223" s="833" t="s">
        <v>3527</v>
      </c>
      <c r="H223" s="850"/>
      <c r="I223" s="850"/>
      <c r="J223" s="833"/>
      <c r="K223" s="833"/>
      <c r="L223" s="850"/>
      <c r="M223" s="850"/>
      <c r="N223" s="833"/>
      <c r="O223" s="833"/>
      <c r="P223" s="850">
        <v>3</v>
      </c>
      <c r="Q223" s="850">
        <v>16.68</v>
      </c>
      <c r="R223" s="838"/>
      <c r="S223" s="851">
        <v>5.56</v>
      </c>
    </row>
    <row r="224" spans="1:19" ht="14.45" customHeight="1" x14ac:dyDescent="0.2">
      <c r="A224" s="832"/>
      <c r="B224" s="833" t="s">
        <v>3471</v>
      </c>
      <c r="C224" s="833" t="s">
        <v>591</v>
      </c>
      <c r="D224" s="833" t="s">
        <v>1481</v>
      </c>
      <c r="E224" s="833" t="s">
        <v>3468</v>
      </c>
      <c r="F224" s="833" t="s">
        <v>3528</v>
      </c>
      <c r="G224" s="833" t="s">
        <v>3529</v>
      </c>
      <c r="H224" s="850"/>
      <c r="I224" s="850"/>
      <c r="J224" s="833"/>
      <c r="K224" s="833"/>
      <c r="L224" s="850"/>
      <c r="M224" s="850"/>
      <c r="N224" s="833"/>
      <c r="O224" s="833"/>
      <c r="P224" s="850">
        <v>4</v>
      </c>
      <c r="Q224" s="850">
        <v>511.11</v>
      </c>
      <c r="R224" s="838"/>
      <c r="S224" s="851">
        <v>127.7775</v>
      </c>
    </row>
    <row r="225" spans="1:19" ht="14.45" customHeight="1" x14ac:dyDescent="0.2">
      <c r="A225" s="832"/>
      <c r="B225" s="833" t="s">
        <v>3471</v>
      </c>
      <c r="C225" s="833" t="s">
        <v>591</v>
      </c>
      <c r="D225" s="833" t="s">
        <v>1481</v>
      </c>
      <c r="E225" s="833" t="s">
        <v>3468</v>
      </c>
      <c r="F225" s="833" t="s">
        <v>3530</v>
      </c>
      <c r="G225" s="833" t="s">
        <v>3531</v>
      </c>
      <c r="H225" s="850"/>
      <c r="I225" s="850"/>
      <c r="J225" s="833"/>
      <c r="K225" s="833"/>
      <c r="L225" s="850"/>
      <c r="M225" s="850"/>
      <c r="N225" s="833"/>
      <c r="O225" s="833"/>
      <c r="P225" s="850">
        <v>5</v>
      </c>
      <c r="Q225" s="850">
        <v>0</v>
      </c>
      <c r="R225" s="838"/>
      <c r="S225" s="851">
        <v>0</v>
      </c>
    </row>
    <row r="226" spans="1:19" ht="14.45" customHeight="1" x14ac:dyDescent="0.2">
      <c r="A226" s="832"/>
      <c r="B226" s="833" t="s">
        <v>3471</v>
      </c>
      <c r="C226" s="833" t="s">
        <v>591</v>
      </c>
      <c r="D226" s="833" t="s">
        <v>1481</v>
      </c>
      <c r="E226" s="833" t="s">
        <v>3468</v>
      </c>
      <c r="F226" s="833" t="s">
        <v>3532</v>
      </c>
      <c r="G226" s="833" t="s">
        <v>3533</v>
      </c>
      <c r="H226" s="850">
        <v>2</v>
      </c>
      <c r="I226" s="850">
        <v>611.11</v>
      </c>
      <c r="J226" s="833"/>
      <c r="K226" s="833">
        <v>305.55500000000001</v>
      </c>
      <c r="L226" s="850"/>
      <c r="M226" s="850"/>
      <c r="N226" s="833"/>
      <c r="O226" s="833"/>
      <c r="P226" s="850">
        <v>238</v>
      </c>
      <c r="Q226" s="850">
        <v>72722.22</v>
      </c>
      <c r="R226" s="838"/>
      <c r="S226" s="851">
        <v>305.55554621848739</v>
      </c>
    </row>
    <row r="227" spans="1:19" ht="14.45" customHeight="1" x14ac:dyDescent="0.2">
      <c r="A227" s="832"/>
      <c r="B227" s="833" t="s">
        <v>3471</v>
      </c>
      <c r="C227" s="833" t="s">
        <v>591</v>
      </c>
      <c r="D227" s="833" t="s">
        <v>1481</v>
      </c>
      <c r="E227" s="833" t="s">
        <v>3468</v>
      </c>
      <c r="F227" s="833" t="s">
        <v>3536</v>
      </c>
      <c r="G227" s="833" t="s">
        <v>3537</v>
      </c>
      <c r="H227" s="850">
        <v>5</v>
      </c>
      <c r="I227" s="850">
        <v>2277.79</v>
      </c>
      <c r="J227" s="833">
        <v>2.5000164634347115</v>
      </c>
      <c r="K227" s="833">
        <v>455.55799999999999</v>
      </c>
      <c r="L227" s="850">
        <v>2</v>
      </c>
      <c r="M227" s="850">
        <v>911.11</v>
      </c>
      <c r="N227" s="833">
        <v>1</v>
      </c>
      <c r="O227" s="833">
        <v>455.55500000000001</v>
      </c>
      <c r="P227" s="850">
        <v>1199</v>
      </c>
      <c r="Q227" s="850">
        <v>546211.12</v>
      </c>
      <c r="R227" s="838">
        <v>599.50074085456197</v>
      </c>
      <c r="S227" s="851">
        <v>455.55556296914096</v>
      </c>
    </row>
    <row r="228" spans="1:19" ht="14.45" customHeight="1" x14ac:dyDescent="0.2">
      <c r="A228" s="832"/>
      <c r="B228" s="833" t="s">
        <v>3471</v>
      </c>
      <c r="C228" s="833" t="s">
        <v>591</v>
      </c>
      <c r="D228" s="833" t="s">
        <v>1481</v>
      </c>
      <c r="E228" s="833" t="s">
        <v>3468</v>
      </c>
      <c r="F228" s="833" t="s">
        <v>3540</v>
      </c>
      <c r="G228" s="833" t="s">
        <v>3541</v>
      </c>
      <c r="H228" s="850"/>
      <c r="I228" s="850"/>
      <c r="J228" s="833"/>
      <c r="K228" s="833"/>
      <c r="L228" s="850"/>
      <c r="M228" s="850"/>
      <c r="N228" s="833"/>
      <c r="O228" s="833"/>
      <c r="P228" s="850">
        <v>23</v>
      </c>
      <c r="Q228" s="850">
        <v>1354.44</v>
      </c>
      <c r="R228" s="838"/>
      <c r="S228" s="851">
        <v>58.888695652173915</v>
      </c>
    </row>
    <row r="229" spans="1:19" ht="14.45" customHeight="1" x14ac:dyDescent="0.2">
      <c r="A229" s="832"/>
      <c r="B229" s="833" t="s">
        <v>3471</v>
      </c>
      <c r="C229" s="833" t="s">
        <v>591</v>
      </c>
      <c r="D229" s="833" t="s">
        <v>1481</v>
      </c>
      <c r="E229" s="833" t="s">
        <v>3468</v>
      </c>
      <c r="F229" s="833" t="s">
        <v>3542</v>
      </c>
      <c r="G229" s="833" t="s">
        <v>3543</v>
      </c>
      <c r="H229" s="850">
        <v>2</v>
      </c>
      <c r="I229" s="850">
        <v>155.56</v>
      </c>
      <c r="J229" s="833">
        <v>2</v>
      </c>
      <c r="K229" s="833">
        <v>77.78</v>
      </c>
      <c r="L229" s="850">
        <v>1</v>
      </c>
      <c r="M229" s="850">
        <v>77.78</v>
      </c>
      <c r="N229" s="833">
        <v>1</v>
      </c>
      <c r="O229" s="833">
        <v>77.78</v>
      </c>
      <c r="P229" s="850">
        <v>716</v>
      </c>
      <c r="Q229" s="850">
        <v>55688.89</v>
      </c>
      <c r="R229" s="838">
        <v>715.97955772692205</v>
      </c>
      <c r="S229" s="851">
        <v>77.777779329608933</v>
      </c>
    </row>
    <row r="230" spans="1:19" ht="14.45" customHeight="1" x14ac:dyDescent="0.2">
      <c r="A230" s="832"/>
      <c r="B230" s="833" t="s">
        <v>3471</v>
      </c>
      <c r="C230" s="833" t="s">
        <v>591</v>
      </c>
      <c r="D230" s="833" t="s">
        <v>1481</v>
      </c>
      <c r="E230" s="833" t="s">
        <v>3468</v>
      </c>
      <c r="F230" s="833" t="s">
        <v>3546</v>
      </c>
      <c r="G230" s="833" t="s">
        <v>3547</v>
      </c>
      <c r="H230" s="850"/>
      <c r="I230" s="850"/>
      <c r="J230" s="833"/>
      <c r="K230" s="833"/>
      <c r="L230" s="850">
        <v>1</v>
      </c>
      <c r="M230" s="850">
        <v>94.44</v>
      </c>
      <c r="N230" s="833">
        <v>1</v>
      </c>
      <c r="O230" s="833">
        <v>94.44</v>
      </c>
      <c r="P230" s="850">
        <v>344</v>
      </c>
      <c r="Q230" s="850">
        <v>32488.879999999997</v>
      </c>
      <c r="R230" s="838">
        <v>344.01609487505294</v>
      </c>
      <c r="S230" s="851">
        <v>94.444418604651162</v>
      </c>
    </row>
    <row r="231" spans="1:19" ht="14.45" customHeight="1" x14ac:dyDescent="0.2">
      <c r="A231" s="832"/>
      <c r="B231" s="833" t="s">
        <v>3471</v>
      </c>
      <c r="C231" s="833" t="s">
        <v>591</v>
      </c>
      <c r="D231" s="833" t="s">
        <v>1481</v>
      </c>
      <c r="E231" s="833" t="s">
        <v>3468</v>
      </c>
      <c r="F231" s="833" t="s">
        <v>3548</v>
      </c>
      <c r="G231" s="833" t="s">
        <v>3549</v>
      </c>
      <c r="H231" s="850"/>
      <c r="I231" s="850"/>
      <c r="J231" s="833"/>
      <c r="K231" s="833"/>
      <c r="L231" s="850"/>
      <c r="M231" s="850"/>
      <c r="N231" s="833"/>
      <c r="O231" s="833"/>
      <c r="P231" s="850">
        <v>1</v>
      </c>
      <c r="Q231" s="850">
        <v>43.33</v>
      </c>
      <c r="R231" s="838"/>
      <c r="S231" s="851">
        <v>43.33</v>
      </c>
    </row>
    <row r="232" spans="1:19" ht="14.45" customHeight="1" x14ac:dyDescent="0.2">
      <c r="A232" s="832"/>
      <c r="B232" s="833" t="s">
        <v>3471</v>
      </c>
      <c r="C232" s="833" t="s">
        <v>591</v>
      </c>
      <c r="D232" s="833" t="s">
        <v>1481</v>
      </c>
      <c r="E232" s="833" t="s">
        <v>3468</v>
      </c>
      <c r="F232" s="833" t="s">
        <v>3550</v>
      </c>
      <c r="G232" s="833" t="s">
        <v>3551</v>
      </c>
      <c r="H232" s="850"/>
      <c r="I232" s="850"/>
      <c r="J232" s="833"/>
      <c r="K232" s="833"/>
      <c r="L232" s="850"/>
      <c r="M232" s="850"/>
      <c r="N232" s="833"/>
      <c r="O232" s="833"/>
      <c r="P232" s="850">
        <v>8</v>
      </c>
      <c r="Q232" s="850">
        <v>773.33</v>
      </c>
      <c r="R232" s="838"/>
      <c r="S232" s="851">
        <v>96.666250000000005</v>
      </c>
    </row>
    <row r="233" spans="1:19" ht="14.45" customHeight="1" x14ac:dyDescent="0.2">
      <c r="A233" s="832"/>
      <c r="B233" s="833" t="s">
        <v>3471</v>
      </c>
      <c r="C233" s="833" t="s">
        <v>591</v>
      </c>
      <c r="D233" s="833" t="s">
        <v>1481</v>
      </c>
      <c r="E233" s="833" t="s">
        <v>3468</v>
      </c>
      <c r="F233" s="833" t="s">
        <v>3552</v>
      </c>
      <c r="G233" s="833" t="s">
        <v>3553</v>
      </c>
      <c r="H233" s="850"/>
      <c r="I233" s="850"/>
      <c r="J233" s="833"/>
      <c r="K233" s="833"/>
      <c r="L233" s="850"/>
      <c r="M233" s="850"/>
      <c r="N233" s="833"/>
      <c r="O233" s="833"/>
      <c r="P233" s="850">
        <v>48</v>
      </c>
      <c r="Q233" s="850">
        <v>16000</v>
      </c>
      <c r="R233" s="838"/>
      <c r="S233" s="851">
        <v>333.33333333333331</v>
      </c>
    </row>
    <row r="234" spans="1:19" ht="14.45" customHeight="1" x14ac:dyDescent="0.2">
      <c r="A234" s="832"/>
      <c r="B234" s="833" t="s">
        <v>3471</v>
      </c>
      <c r="C234" s="833" t="s">
        <v>591</v>
      </c>
      <c r="D234" s="833" t="s">
        <v>1481</v>
      </c>
      <c r="E234" s="833" t="s">
        <v>3468</v>
      </c>
      <c r="F234" s="833" t="s">
        <v>3556</v>
      </c>
      <c r="G234" s="833" t="s">
        <v>3557</v>
      </c>
      <c r="H234" s="850"/>
      <c r="I234" s="850"/>
      <c r="J234" s="833"/>
      <c r="K234" s="833"/>
      <c r="L234" s="850"/>
      <c r="M234" s="850"/>
      <c r="N234" s="833"/>
      <c r="O234" s="833"/>
      <c r="P234" s="850">
        <v>0</v>
      </c>
      <c r="Q234" s="850">
        <v>0</v>
      </c>
      <c r="R234" s="838"/>
      <c r="S234" s="851"/>
    </row>
    <row r="235" spans="1:19" ht="14.45" customHeight="1" x14ac:dyDescent="0.2">
      <c r="A235" s="832"/>
      <c r="B235" s="833" t="s">
        <v>3471</v>
      </c>
      <c r="C235" s="833" t="s">
        <v>591</v>
      </c>
      <c r="D235" s="833" t="s">
        <v>1481</v>
      </c>
      <c r="E235" s="833" t="s">
        <v>3468</v>
      </c>
      <c r="F235" s="833" t="s">
        <v>3558</v>
      </c>
      <c r="G235" s="833" t="s">
        <v>3559</v>
      </c>
      <c r="H235" s="850">
        <v>1</v>
      </c>
      <c r="I235" s="850">
        <v>1283.33</v>
      </c>
      <c r="J235" s="833"/>
      <c r="K235" s="833">
        <v>1283.33</v>
      </c>
      <c r="L235" s="850"/>
      <c r="M235" s="850"/>
      <c r="N235" s="833"/>
      <c r="O235" s="833"/>
      <c r="P235" s="850">
        <v>220</v>
      </c>
      <c r="Q235" s="850">
        <v>282333.33</v>
      </c>
      <c r="R235" s="838"/>
      <c r="S235" s="851">
        <v>1283.3333181818182</v>
      </c>
    </row>
    <row r="236" spans="1:19" ht="14.45" customHeight="1" x14ac:dyDescent="0.2">
      <c r="A236" s="832"/>
      <c r="B236" s="833" t="s">
        <v>3471</v>
      </c>
      <c r="C236" s="833" t="s">
        <v>591</v>
      </c>
      <c r="D236" s="833" t="s">
        <v>1481</v>
      </c>
      <c r="E236" s="833" t="s">
        <v>3468</v>
      </c>
      <c r="F236" s="833" t="s">
        <v>3562</v>
      </c>
      <c r="G236" s="833" t="s">
        <v>3563</v>
      </c>
      <c r="H236" s="850">
        <v>1</v>
      </c>
      <c r="I236" s="850">
        <v>116.67</v>
      </c>
      <c r="J236" s="833"/>
      <c r="K236" s="833">
        <v>116.67</v>
      </c>
      <c r="L236" s="850"/>
      <c r="M236" s="850"/>
      <c r="N236" s="833"/>
      <c r="O236" s="833"/>
      <c r="P236" s="850">
        <v>43</v>
      </c>
      <c r="Q236" s="850">
        <v>5733.34</v>
      </c>
      <c r="R236" s="838"/>
      <c r="S236" s="851">
        <v>133.33348837209303</v>
      </c>
    </row>
    <row r="237" spans="1:19" ht="14.45" customHeight="1" x14ac:dyDescent="0.2">
      <c r="A237" s="832"/>
      <c r="B237" s="833" t="s">
        <v>3471</v>
      </c>
      <c r="C237" s="833" t="s">
        <v>591</v>
      </c>
      <c r="D237" s="833" t="s">
        <v>1481</v>
      </c>
      <c r="E237" s="833" t="s">
        <v>3468</v>
      </c>
      <c r="F237" s="833" t="s">
        <v>3469</v>
      </c>
      <c r="G237" s="833" t="s">
        <v>3470</v>
      </c>
      <c r="H237" s="850"/>
      <c r="I237" s="850"/>
      <c r="J237" s="833"/>
      <c r="K237" s="833"/>
      <c r="L237" s="850">
        <v>1</v>
      </c>
      <c r="M237" s="850">
        <v>344.44</v>
      </c>
      <c r="N237" s="833">
        <v>1</v>
      </c>
      <c r="O237" s="833">
        <v>344.44</v>
      </c>
      <c r="P237" s="850">
        <v>1</v>
      </c>
      <c r="Q237" s="850">
        <v>344.44</v>
      </c>
      <c r="R237" s="838">
        <v>1</v>
      </c>
      <c r="S237" s="851">
        <v>344.44</v>
      </c>
    </row>
    <row r="238" spans="1:19" ht="14.45" customHeight="1" x14ac:dyDescent="0.2">
      <c r="A238" s="832"/>
      <c r="B238" s="833" t="s">
        <v>3471</v>
      </c>
      <c r="C238" s="833" t="s">
        <v>591</v>
      </c>
      <c r="D238" s="833" t="s">
        <v>1481</v>
      </c>
      <c r="E238" s="833" t="s">
        <v>3468</v>
      </c>
      <c r="F238" s="833" t="s">
        <v>3564</v>
      </c>
      <c r="G238" s="833" t="s">
        <v>3565</v>
      </c>
      <c r="H238" s="850"/>
      <c r="I238" s="850"/>
      <c r="J238" s="833"/>
      <c r="K238" s="833"/>
      <c r="L238" s="850"/>
      <c r="M238" s="850"/>
      <c r="N238" s="833"/>
      <c r="O238" s="833"/>
      <c r="P238" s="850">
        <v>4</v>
      </c>
      <c r="Q238" s="850">
        <v>3333.34</v>
      </c>
      <c r="R238" s="838"/>
      <c r="S238" s="851">
        <v>833.33500000000004</v>
      </c>
    </row>
    <row r="239" spans="1:19" ht="14.45" customHeight="1" x14ac:dyDescent="0.2">
      <c r="A239" s="832"/>
      <c r="B239" s="833" t="s">
        <v>3471</v>
      </c>
      <c r="C239" s="833" t="s">
        <v>591</v>
      </c>
      <c r="D239" s="833" t="s">
        <v>1481</v>
      </c>
      <c r="E239" s="833" t="s">
        <v>3468</v>
      </c>
      <c r="F239" s="833" t="s">
        <v>3568</v>
      </c>
      <c r="G239" s="833" t="s">
        <v>3527</v>
      </c>
      <c r="H239" s="850"/>
      <c r="I239" s="850"/>
      <c r="J239" s="833"/>
      <c r="K239" s="833"/>
      <c r="L239" s="850"/>
      <c r="M239" s="850"/>
      <c r="N239" s="833"/>
      <c r="O239" s="833"/>
      <c r="P239" s="850">
        <v>2</v>
      </c>
      <c r="Q239" s="850">
        <v>11.120000000000001</v>
      </c>
      <c r="R239" s="838"/>
      <c r="S239" s="851">
        <v>5.5600000000000005</v>
      </c>
    </row>
    <row r="240" spans="1:19" ht="14.45" customHeight="1" x14ac:dyDescent="0.2">
      <c r="A240" s="832"/>
      <c r="B240" s="833" t="s">
        <v>3471</v>
      </c>
      <c r="C240" s="833" t="s">
        <v>591</v>
      </c>
      <c r="D240" s="833" t="s">
        <v>1484</v>
      </c>
      <c r="E240" s="833" t="s">
        <v>3468</v>
      </c>
      <c r="F240" s="833" t="s">
        <v>3501</v>
      </c>
      <c r="G240" s="833" t="s">
        <v>3502</v>
      </c>
      <c r="H240" s="850"/>
      <c r="I240" s="850"/>
      <c r="J240" s="833"/>
      <c r="K240" s="833"/>
      <c r="L240" s="850"/>
      <c r="M240" s="850"/>
      <c r="N240" s="833"/>
      <c r="O240" s="833"/>
      <c r="P240" s="850">
        <v>6</v>
      </c>
      <c r="Q240" s="850">
        <v>466.66999999999996</v>
      </c>
      <c r="R240" s="838"/>
      <c r="S240" s="851">
        <v>77.778333333333322</v>
      </c>
    </row>
    <row r="241" spans="1:19" ht="14.45" customHeight="1" x14ac:dyDescent="0.2">
      <c r="A241" s="832"/>
      <c r="B241" s="833" t="s">
        <v>3471</v>
      </c>
      <c r="C241" s="833" t="s">
        <v>591</v>
      </c>
      <c r="D241" s="833" t="s">
        <v>1484</v>
      </c>
      <c r="E241" s="833" t="s">
        <v>3468</v>
      </c>
      <c r="F241" s="833" t="s">
        <v>3503</v>
      </c>
      <c r="G241" s="833" t="s">
        <v>3504</v>
      </c>
      <c r="H241" s="850"/>
      <c r="I241" s="850"/>
      <c r="J241" s="833"/>
      <c r="K241" s="833"/>
      <c r="L241" s="850"/>
      <c r="M241" s="850"/>
      <c r="N241" s="833"/>
      <c r="O241" s="833"/>
      <c r="P241" s="850">
        <v>3</v>
      </c>
      <c r="Q241" s="850">
        <v>750</v>
      </c>
      <c r="R241" s="838"/>
      <c r="S241" s="851">
        <v>250</v>
      </c>
    </row>
    <row r="242" spans="1:19" ht="14.45" customHeight="1" x14ac:dyDescent="0.2">
      <c r="A242" s="832"/>
      <c r="B242" s="833" t="s">
        <v>3471</v>
      </c>
      <c r="C242" s="833" t="s">
        <v>591</v>
      </c>
      <c r="D242" s="833" t="s">
        <v>1484</v>
      </c>
      <c r="E242" s="833" t="s">
        <v>3468</v>
      </c>
      <c r="F242" s="833" t="s">
        <v>3505</v>
      </c>
      <c r="G242" s="833" t="s">
        <v>3506</v>
      </c>
      <c r="H242" s="850">
        <v>3</v>
      </c>
      <c r="I242" s="850">
        <v>350</v>
      </c>
      <c r="J242" s="833"/>
      <c r="K242" s="833">
        <v>116.66666666666667</v>
      </c>
      <c r="L242" s="850"/>
      <c r="M242" s="850"/>
      <c r="N242" s="833"/>
      <c r="O242" s="833"/>
      <c r="P242" s="850">
        <v>43</v>
      </c>
      <c r="Q242" s="850">
        <v>5016.66</v>
      </c>
      <c r="R242" s="838"/>
      <c r="S242" s="851">
        <v>116.66651162790697</v>
      </c>
    </row>
    <row r="243" spans="1:19" ht="14.45" customHeight="1" x14ac:dyDescent="0.2">
      <c r="A243" s="832"/>
      <c r="B243" s="833" t="s">
        <v>3471</v>
      </c>
      <c r="C243" s="833" t="s">
        <v>591</v>
      </c>
      <c r="D243" s="833" t="s">
        <v>1484</v>
      </c>
      <c r="E243" s="833" t="s">
        <v>3468</v>
      </c>
      <c r="F243" s="833" t="s">
        <v>3515</v>
      </c>
      <c r="G243" s="833" t="s">
        <v>3516</v>
      </c>
      <c r="H243" s="850">
        <v>2</v>
      </c>
      <c r="I243" s="850">
        <v>422.22</v>
      </c>
      <c r="J243" s="833"/>
      <c r="K243" s="833">
        <v>211.11</v>
      </c>
      <c r="L243" s="850"/>
      <c r="M243" s="850"/>
      <c r="N243" s="833"/>
      <c r="O243" s="833"/>
      <c r="P243" s="850">
        <v>29</v>
      </c>
      <c r="Q243" s="850">
        <v>6444.44</v>
      </c>
      <c r="R243" s="838"/>
      <c r="S243" s="851">
        <v>222.22206896551722</v>
      </c>
    </row>
    <row r="244" spans="1:19" ht="14.45" customHeight="1" x14ac:dyDescent="0.2">
      <c r="A244" s="832"/>
      <c r="B244" s="833" t="s">
        <v>3471</v>
      </c>
      <c r="C244" s="833" t="s">
        <v>591</v>
      </c>
      <c r="D244" s="833" t="s">
        <v>1484</v>
      </c>
      <c r="E244" s="833" t="s">
        <v>3468</v>
      </c>
      <c r="F244" s="833" t="s">
        <v>3517</v>
      </c>
      <c r="G244" s="833" t="s">
        <v>3518</v>
      </c>
      <c r="H244" s="850">
        <v>2</v>
      </c>
      <c r="I244" s="850">
        <v>1166.67</v>
      </c>
      <c r="J244" s="833"/>
      <c r="K244" s="833">
        <v>583.33500000000004</v>
      </c>
      <c r="L244" s="850"/>
      <c r="M244" s="850"/>
      <c r="N244" s="833"/>
      <c r="O244" s="833"/>
      <c r="P244" s="850">
        <v>53</v>
      </c>
      <c r="Q244" s="850">
        <v>30916.68</v>
      </c>
      <c r="R244" s="838"/>
      <c r="S244" s="851">
        <v>583.33358490566036</v>
      </c>
    </row>
    <row r="245" spans="1:19" ht="14.45" customHeight="1" x14ac:dyDescent="0.2">
      <c r="A245" s="832"/>
      <c r="B245" s="833" t="s">
        <v>3471</v>
      </c>
      <c r="C245" s="833" t="s">
        <v>591</v>
      </c>
      <c r="D245" s="833" t="s">
        <v>1484</v>
      </c>
      <c r="E245" s="833" t="s">
        <v>3468</v>
      </c>
      <c r="F245" s="833" t="s">
        <v>3519</v>
      </c>
      <c r="G245" s="833" t="s">
        <v>3520</v>
      </c>
      <c r="H245" s="850"/>
      <c r="I245" s="850"/>
      <c r="J245" s="833"/>
      <c r="K245" s="833"/>
      <c r="L245" s="850"/>
      <c r="M245" s="850"/>
      <c r="N245" s="833"/>
      <c r="O245" s="833"/>
      <c r="P245" s="850">
        <v>12</v>
      </c>
      <c r="Q245" s="850">
        <v>5600.01</v>
      </c>
      <c r="R245" s="838"/>
      <c r="S245" s="851">
        <v>466.66750000000002</v>
      </c>
    </row>
    <row r="246" spans="1:19" ht="14.45" customHeight="1" x14ac:dyDescent="0.2">
      <c r="A246" s="832"/>
      <c r="B246" s="833" t="s">
        <v>3471</v>
      </c>
      <c r="C246" s="833" t="s">
        <v>591</v>
      </c>
      <c r="D246" s="833" t="s">
        <v>1484</v>
      </c>
      <c r="E246" s="833" t="s">
        <v>3468</v>
      </c>
      <c r="F246" s="833" t="s">
        <v>3524</v>
      </c>
      <c r="G246" s="833" t="s">
        <v>3525</v>
      </c>
      <c r="H246" s="850"/>
      <c r="I246" s="850"/>
      <c r="J246" s="833"/>
      <c r="K246" s="833"/>
      <c r="L246" s="850">
        <v>1</v>
      </c>
      <c r="M246" s="850">
        <v>50</v>
      </c>
      <c r="N246" s="833">
        <v>1</v>
      </c>
      <c r="O246" s="833">
        <v>50</v>
      </c>
      <c r="P246" s="850">
        <v>72</v>
      </c>
      <c r="Q246" s="850">
        <v>4400</v>
      </c>
      <c r="R246" s="838">
        <v>88</v>
      </c>
      <c r="S246" s="851">
        <v>61.111111111111114</v>
      </c>
    </row>
    <row r="247" spans="1:19" ht="14.45" customHeight="1" x14ac:dyDescent="0.2">
      <c r="A247" s="832"/>
      <c r="B247" s="833" t="s">
        <v>3471</v>
      </c>
      <c r="C247" s="833" t="s">
        <v>591</v>
      </c>
      <c r="D247" s="833" t="s">
        <v>1484</v>
      </c>
      <c r="E247" s="833" t="s">
        <v>3468</v>
      </c>
      <c r="F247" s="833" t="s">
        <v>3526</v>
      </c>
      <c r="G247" s="833" t="s">
        <v>3527</v>
      </c>
      <c r="H247" s="850"/>
      <c r="I247" s="850"/>
      <c r="J247" s="833"/>
      <c r="K247" s="833"/>
      <c r="L247" s="850"/>
      <c r="M247" s="850"/>
      <c r="N247" s="833"/>
      <c r="O247" s="833"/>
      <c r="P247" s="850">
        <v>1</v>
      </c>
      <c r="Q247" s="850">
        <v>5.5600000000000005</v>
      </c>
      <c r="R247" s="838"/>
      <c r="S247" s="851">
        <v>5.5600000000000005</v>
      </c>
    </row>
    <row r="248" spans="1:19" ht="14.45" customHeight="1" x14ac:dyDescent="0.2">
      <c r="A248" s="832"/>
      <c r="B248" s="833" t="s">
        <v>3471</v>
      </c>
      <c r="C248" s="833" t="s">
        <v>591</v>
      </c>
      <c r="D248" s="833" t="s">
        <v>1484</v>
      </c>
      <c r="E248" s="833" t="s">
        <v>3468</v>
      </c>
      <c r="F248" s="833" t="s">
        <v>3532</v>
      </c>
      <c r="G248" s="833" t="s">
        <v>3533</v>
      </c>
      <c r="H248" s="850"/>
      <c r="I248" s="850"/>
      <c r="J248" s="833"/>
      <c r="K248" s="833"/>
      <c r="L248" s="850"/>
      <c r="M248" s="850"/>
      <c r="N248" s="833"/>
      <c r="O248" s="833"/>
      <c r="P248" s="850">
        <v>13</v>
      </c>
      <c r="Q248" s="850">
        <v>3972.2300000000005</v>
      </c>
      <c r="R248" s="838"/>
      <c r="S248" s="851">
        <v>305.5561538461539</v>
      </c>
    </row>
    <row r="249" spans="1:19" ht="14.45" customHeight="1" x14ac:dyDescent="0.2">
      <c r="A249" s="832"/>
      <c r="B249" s="833" t="s">
        <v>3471</v>
      </c>
      <c r="C249" s="833" t="s">
        <v>591</v>
      </c>
      <c r="D249" s="833" t="s">
        <v>1484</v>
      </c>
      <c r="E249" s="833" t="s">
        <v>3468</v>
      </c>
      <c r="F249" s="833" t="s">
        <v>3536</v>
      </c>
      <c r="G249" s="833" t="s">
        <v>3537</v>
      </c>
      <c r="H249" s="850">
        <v>3</v>
      </c>
      <c r="I249" s="850">
        <v>1366.67</v>
      </c>
      <c r="J249" s="833">
        <v>2.9999780489946439</v>
      </c>
      <c r="K249" s="833">
        <v>455.55666666666667</v>
      </c>
      <c r="L249" s="850">
        <v>1</v>
      </c>
      <c r="M249" s="850">
        <v>455.56</v>
      </c>
      <c r="N249" s="833">
        <v>1</v>
      </c>
      <c r="O249" s="833">
        <v>455.56</v>
      </c>
      <c r="P249" s="850">
        <v>144</v>
      </c>
      <c r="Q249" s="850">
        <v>65599.990000000005</v>
      </c>
      <c r="R249" s="838">
        <v>143.99857318465186</v>
      </c>
      <c r="S249" s="851">
        <v>455.55548611111112</v>
      </c>
    </row>
    <row r="250" spans="1:19" ht="14.45" customHeight="1" x14ac:dyDescent="0.2">
      <c r="A250" s="832"/>
      <c r="B250" s="833" t="s">
        <v>3471</v>
      </c>
      <c r="C250" s="833" t="s">
        <v>591</v>
      </c>
      <c r="D250" s="833" t="s">
        <v>1484</v>
      </c>
      <c r="E250" s="833" t="s">
        <v>3468</v>
      </c>
      <c r="F250" s="833" t="s">
        <v>3540</v>
      </c>
      <c r="G250" s="833" t="s">
        <v>3541</v>
      </c>
      <c r="H250" s="850"/>
      <c r="I250" s="850"/>
      <c r="J250" s="833"/>
      <c r="K250" s="833"/>
      <c r="L250" s="850"/>
      <c r="M250" s="850"/>
      <c r="N250" s="833"/>
      <c r="O250" s="833"/>
      <c r="P250" s="850">
        <v>2</v>
      </c>
      <c r="Q250" s="850">
        <v>117.78</v>
      </c>
      <c r="R250" s="838"/>
      <c r="S250" s="851">
        <v>58.89</v>
      </c>
    </row>
    <row r="251" spans="1:19" ht="14.45" customHeight="1" x14ac:dyDescent="0.2">
      <c r="A251" s="832"/>
      <c r="B251" s="833" t="s">
        <v>3471</v>
      </c>
      <c r="C251" s="833" t="s">
        <v>591</v>
      </c>
      <c r="D251" s="833" t="s">
        <v>1484</v>
      </c>
      <c r="E251" s="833" t="s">
        <v>3468</v>
      </c>
      <c r="F251" s="833" t="s">
        <v>3542</v>
      </c>
      <c r="G251" s="833" t="s">
        <v>3543</v>
      </c>
      <c r="H251" s="850"/>
      <c r="I251" s="850"/>
      <c r="J251" s="833"/>
      <c r="K251" s="833"/>
      <c r="L251" s="850"/>
      <c r="M251" s="850"/>
      <c r="N251" s="833"/>
      <c r="O251" s="833"/>
      <c r="P251" s="850">
        <v>70</v>
      </c>
      <c r="Q251" s="850">
        <v>5444.45</v>
      </c>
      <c r="R251" s="838"/>
      <c r="S251" s="851">
        <v>77.777857142857144</v>
      </c>
    </row>
    <row r="252" spans="1:19" ht="14.45" customHeight="1" x14ac:dyDescent="0.2">
      <c r="A252" s="832"/>
      <c r="B252" s="833" t="s">
        <v>3471</v>
      </c>
      <c r="C252" s="833" t="s">
        <v>591</v>
      </c>
      <c r="D252" s="833" t="s">
        <v>1484</v>
      </c>
      <c r="E252" s="833" t="s">
        <v>3468</v>
      </c>
      <c r="F252" s="833" t="s">
        <v>3546</v>
      </c>
      <c r="G252" s="833" t="s">
        <v>3547</v>
      </c>
      <c r="H252" s="850">
        <v>3</v>
      </c>
      <c r="I252" s="850">
        <v>283.33</v>
      </c>
      <c r="J252" s="833"/>
      <c r="K252" s="833">
        <v>94.443333333333328</v>
      </c>
      <c r="L252" s="850"/>
      <c r="M252" s="850"/>
      <c r="N252" s="833"/>
      <c r="O252" s="833"/>
      <c r="P252" s="850">
        <v>74</v>
      </c>
      <c r="Q252" s="850">
        <v>6988.8899999999994</v>
      </c>
      <c r="R252" s="838"/>
      <c r="S252" s="851">
        <v>94.444459459459452</v>
      </c>
    </row>
    <row r="253" spans="1:19" ht="14.45" customHeight="1" x14ac:dyDescent="0.2">
      <c r="A253" s="832"/>
      <c r="B253" s="833" t="s">
        <v>3471</v>
      </c>
      <c r="C253" s="833" t="s">
        <v>591</v>
      </c>
      <c r="D253" s="833" t="s">
        <v>1484</v>
      </c>
      <c r="E253" s="833" t="s">
        <v>3468</v>
      </c>
      <c r="F253" s="833" t="s">
        <v>3550</v>
      </c>
      <c r="G253" s="833" t="s">
        <v>3551</v>
      </c>
      <c r="H253" s="850">
        <v>1</v>
      </c>
      <c r="I253" s="850">
        <v>96.67</v>
      </c>
      <c r="J253" s="833"/>
      <c r="K253" s="833">
        <v>96.67</v>
      </c>
      <c r="L253" s="850"/>
      <c r="M253" s="850"/>
      <c r="N253" s="833"/>
      <c r="O253" s="833"/>
      <c r="P253" s="850">
        <v>1</v>
      </c>
      <c r="Q253" s="850">
        <v>96.67</v>
      </c>
      <c r="R253" s="838"/>
      <c r="S253" s="851">
        <v>96.67</v>
      </c>
    </row>
    <row r="254" spans="1:19" ht="14.45" customHeight="1" x14ac:dyDescent="0.2">
      <c r="A254" s="832"/>
      <c r="B254" s="833" t="s">
        <v>3471</v>
      </c>
      <c r="C254" s="833" t="s">
        <v>591</v>
      </c>
      <c r="D254" s="833" t="s">
        <v>1484</v>
      </c>
      <c r="E254" s="833" t="s">
        <v>3468</v>
      </c>
      <c r="F254" s="833" t="s">
        <v>3552</v>
      </c>
      <c r="G254" s="833" t="s">
        <v>3553</v>
      </c>
      <c r="H254" s="850"/>
      <c r="I254" s="850"/>
      <c r="J254" s="833"/>
      <c r="K254" s="833"/>
      <c r="L254" s="850"/>
      <c r="M254" s="850"/>
      <c r="N254" s="833"/>
      <c r="O254" s="833"/>
      <c r="P254" s="850">
        <v>8</v>
      </c>
      <c r="Q254" s="850">
        <v>2666.66</v>
      </c>
      <c r="R254" s="838"/>
      <c r="S254" s="851">
        <v>333.33249999999998</v>
      </c>
    </row>
    <row r="255" spans="1:19" ht="14.45" customHeight="1" x14ac:dyDescent="0.2">
      <c r="A255" s="832"/>
      <c r="B255" s="833" t="s">
        <v>3471</v>
      </c>
      <c r="C255" s="833" t="s">
        <v>591</v>
      </c>
      <c r="D255" s="833" t="s">
        <v>1484</v>
      </c>
      <c r="E255" s="833" t="s">
        <v>3468</v>
      </c>
      <c r="F255" s="833" t="s">
        <v>3558</v>
      </c>
      <c r="G255" s="833" t="s">
        <v>3559</v>
      </c>
      <c r="H255" s="850">
        <v>2</v>
      </c>
      <c r="I255" s="850">
        <v>2566.66</v>
      </c>
      <c r="J255" s="833"/>
      <c r="K255" s="833">
        <v>1283.33</v>
      </c>
      <c r="L255" s="850"/>
      <c r="M255" s="850"/>
      <c r="N255" s="833"/>
      <c r="O255" s="833"/>
      <c r="P255" s="850">
        <v>38</v>
      </c>
      <c r="Q255" s="850">
        <v>48766.67</v>
      </c>
      <c r="R255" s="838"/>
      <c r="S255" s="851">
        <v>1283.3334210526316</v>
      </c>
    </row>
    <row r="256" spans="1:19" ht="14.45" customHeight="1" x14ac:dyDescent="0.2">
      <c r="A256" s="832"/>
      <c r="B256" s="833" t="s">
        <v>3471</v>
      </c>
      <c r="C256" s="833" t="s">
        <v>591</v>
      </c>
      <c r="D256" s="833" t="s">
        <v>1484</v>
      </c>
      <c r="E256" s="833" t="s">
        <v>3468</v>
      </c>
      <c r="F256" s="833" t="s">
        <v>3469</v>
      </c>
      <c r="G256" s="833" t="s">
        <v>3470</v>
      </c>
      <c r="H256" s="850">
        <v>3</v>
      </c>
      <c r="I256" s="850">
        <v>1033.33</v>
      </c>
      <c r="J256" s="833"/>
      <c r="K256" s="833">
        <v>344.44333333333333</v>
      </c>
      <c r="L256" s="850"/>
      <c r="M256" s="850"/>
      <c r="N256" s="833"/>
      <c r="O256" s="833"/>
      <c r="P256" s="850"/>
      <c r="Q256" s="850"/>
      <c r="R256" s="838"/>
      <c r="S256" s="851"/>
    </row>
    <row r="257" spans="1:19" ht="14.45" customHeight="1" x14ac:dyDescent="0.2">
      <c r="A257" s="832"/>
      <c r="B257" s="833" t="s">
        <v>3471</v>
      </c>
      <c r="C257" s="833" t="s">
        <v>591</v>
      </c>
      <c r="D257" s="833" t="s">
        <v>1484</v>
      </c>
      <c r="E257" s="833" t="s">
        <v>3468</v>
      </c>
      <c r="F257" s="833" t="s">
        <v>3564</v>
      </c>
      <c r="G257" s="833" t="s">
        <v>3565</v>
      </c>
      <c r="H257" s="850"/>
      <c r="I257" s="850"/>
      <c r="J257" s="833"/>
      <c r="K257" s="833"/>
      <c r="L257" s="850"/>
      <c r="M257" s="850"/>
      <c r="N257" s="833"/>
      <c r="O257" s="833"/>
      <c r="P257" s="850">
        <v>2</v>
      </c>
      <c r="Q257" s="850">
        <v>1666.67</v>
      </c>
      <c r="R257" s="838"/>
      <c r="S257" s="851">
        <v>833.33500000000004</v>
      </c>
    </row>
    <row r="258" spans="1:19" ht="14.45" customHeight="1" x14ac:dyDescent="0.2">
      <c r="A258" s="832"/>
      <c r="B258" s="833" t="s">
        <v>3471</v>
      </c>
      <c r="C258" s="833" t="s">
        <v>591</v>
      </c>
      <c r="D258" s="833" t="s">
        <v>1484</v>
      </c>
      <c r="E258" s="833" t="s">
        <v>3468</v>
      </c>
      <c r="F258" s="833" t="s">
        <v>3577</v>
      </c>
      <c r="G258" s="833" t="s">
        <v>3578</v>
      </c>
      <c r="H258" s="850"/>
      <c r="I258" s="850"/>
      <c r="J258" s="833"/>
      <c r="K258" s="833"/>
      <c r="L258" s="850"/>
      <c r="M258" s="850"/>
      <c r="N258" s="833"/>
      <c r="O258" s="833"/>
      <c r="P258" s="850">
        <v>5</v>
      </c>
      <c r="Q258" s="850">
        <v>583.33000000000004</v>
      </c>
      <c r="R258" s="838"/>
      <c r="S258" s="851">
        <v>116.66600000000001</v>
      </c>
    </row>
    <row r="259" spans="1:19" ht="14.45" customHeight="1" x14ac:dyDescent="0.2">
      <c r="A259" s="832"/>
      <c r="B259" s="833" t="s">
        <v>3471</v>
      </c>
      <c r="C259" s="833" t="s">
        <v>591</v>
      </c>
      <c r="D259" s="833" t="s">
        <v>1485</v>
      </c>
      <c r="E259" s="833" t="s">
        <v>3468</v>
      </c>
      <c r="F259" s="833" t="s">
        <v>3517</v>
      </c>
      <c r="G259" s="833" t="s">
        <v>3518</v>
      </c>
      <c r="H259" s="850">
        <v>2</v>
      </c>
      <c r="I259" s="850">
        <v>1166.67</v>
      </c>
      <c r="J259" s="833"/>
      <c r="K259" s="833">
        <v>583.33500000000004</v>
      </c>
      <c r="L259" s="850"/>
      <c r="M259" s="850"/>
      <c r="N259" s="833"/>
      <c r="O259" s="833"/>
      <c r="P259" s="850"/>
      <c r="Q259" s="850"/>
      <c r="R259" s="838"/>
      <c r="S259" s="851"/>
    </row>
    <row r="260" spans="1:19" ht="14.45" customHeight="1" x14ac:dyDescent="0.2">
      <c r="A260" s="832"/>
      <c r="B260" s="833" t="s">
        <v>3471</v>
      </c>
      <c r="C260" s="833" t="s">
        <v>591</v>
      </c>
      <c r="D260" s="833" t="s">
        <v>1485</v>
      </c>
      <c r="E260" s="833" t="s">
        <v>3468</v>
      </c>
      <c r="F260" s="833" t="s">
        <v>3524</v>
      </c>
      <c r="G260" s="833" t="s">
        <v>3525</v>
      </c>
      <c r="H260" s="850">
        <v>1</v>
      </c>
      <c r="I260" s="850">
        <v>50</v>
      </c>
      <c r="J260" s="833"/>
      <c r="K260" s="833">
        <v>50</v>
      </c>
      <c r="L260" s="850"/>
      <c r="M260" s="850"/>
      <c r="N260" s="833"/>
      <c r="O260" s="833"/>
      <c r="P260" s="850"/>
      <c r="Q260" s="850"/>
      <c r="R260" s="838"/>
      <c r="S260" s="851"/>
    </row>
    <row r="261" spans="1:19" ht="14.45" customHeight="1" x14ac:dyDescent="0.2">
      <c r="A261" s="832"/>
      <c r="B261" s="833" t="s">
        <v>3471</v>
      </c>
      <c r="C261" s="833" t="s">
        <v>591</v>
      </c>
      <c r="D261" s="833" t="s">
        <v>1485</v>
      </c>
      <c r="E261" s="833" t="s">
        <v>3468</v>
      </c>
      <c r="F261" s="833" t="s">
        <v>3536</v>
      </c>
      <c r="G261" s="833" t="s">
        <v>3537</v>
      </c>
      <c r="H261" s="850">
        <v>3</v>
      </c>
      <c r="I261" s="850">
        <v>1366.67</v>
      </c>
      <c r="J261" s="833"/>
      <c r="K261" s="833">
        <v>455.55666666666667</v>
      </c>
      <c r="L261" s="850"/>
      <c r="M261" s="850"/>
      <c r="N261" s="833"/>
      <c r="O261" s="833"/>
      <c r="P261" s="850"/>
      <c r="Q261" s="850"/>
      <c r="R261" s="838"/>
      <c r="S261" s="851"/>
    </row>
    <row r="262" spans="1:19" ht="14.45" customHeight="1" x14ac:dyDescent="0.2">
      <c r="A262" s="832"/>
      <c r="B262" s="833" t="s">
        <v>3471</v>
      </c>
      <c r="C262" s="833" t="s">
        <v>591</v>
      </c>
      <c r="D262" s="833" t="s">
        <v>1485</v>
      </c>
      <c r="E262" s="833" t="s">
        <v>3468</v>
      </c>
      <c r="F262" s="833" t="s">
        <v>3546</v>
      </c>
      <c r="G262" s="833" t="s">
        <v>3547</v>
      </c>
      <c r="H262" s="850">
        <v>2</v>
      </c>
      <c r="I262" s="850">
        <v>188.89</v>
      </c>
      <c r="J262" s="833"/>
      <c r="K262" s="833">
        <v>94.444999999999993</v>
      </c>
      <c r="L262" s="850"/>
      <c r="M262" s="850"/>
      <c r="N262" s="833"/>
      <c r="O262" s="833"/>
      <c r="P262" s="850"/>
      <c r="Q262" s="850"/>
      <c r="R262" s="838"/>
      <c r="S262" s="851"/>
    </row>
    <row r="263" spans="1:19" ht="14.45" customHeight="1" x14ac:dyDescent="0.2">
      <c r="A263" s="832"/>
      <c r="B263" s="833" t="s">
        <v>3471</v>
      </c>
      <c r="C263" s="833" t="s">
        <v>591</v>
      </c>
      <c r="D263" s="833" t="s">
        <v>1486</v>
      </c>
      <c r="E263" s="833" t="s">
        <v>3468</v>
      </c>
      <c r="F263" s="833" t="s">
        <v>3505</v>
      </c>
      <c r="G263" s="833" t="s">
        <v>3506</v>
      </c>
      <c r="H263" s="850"/>
      <c r="I263" s="850"/>
      <c r="J263" s="833"/>
      <c r="K263" s="833"/>
      <c r="L263" s="850"/>
      <c r="M263" s="850"/>
      <c r="N263" s="833"/>
      <c r="O263" s="833"/>
      <c r="P263" s="850">
        <v>1</v>
      </c>
      <c r="Q263" s="850">
        <v>116.67</v>
      </c>
      <c r="R263" s="838"/>
      <c r="S263" s="851">
        <v>116.67</v>
      </c>
    </row>
    <row r="264" spans="1:19" ht="14.45" customHeight="1" x14ac:dyDescent="0.2">
      <c r="A264" s="832"/>
      <c r="B264" s="833" t="s">
        <v>3471</v>
      </c>
      <c r="C264" s="833" t="s">
        <v>591</v>
      </c>
      <c r="D264" s="833" t="s">
        <v>1486</v>
      </c>
      <c r="E264" s="833" t="s">
        <v>3468</v>
      </c>
      <c r="F264" s="833" t="s">
        <v>3507</v>
      </c>
      <c r="G264" s="833" t="s">
        <v>3508</v>
      </c>
      <c r="H264" s="850"/>
      <c r="I264" s="850"/>
      <c r="J264" s="833"/>
      <c r="K264" s="833"/>
      <c r="L264" s="850">
        <v>2</v>
      </c>
      <c r="M264" s="850">
        <v>777.78</v>
      </c>
      <c r="N264" s="833">
        <v>1</v>
      </c>
      <c r="O264" s="833">
        <v>388.89</v>
      </c>
      <c r="P264" s="850"/>
      <c r="Q264" s="850"/>
      <c r="R264" s="838"/>
      <c r="S264" s="851"/>
    </row>
    <row r="265" spans="1:19" ht="14.45" customHeight="1" x14ac:dyDescent="0.2">
      <c r="A265" s="832"/>
      <c r="B265" s="833" t="s">
        <v>3471</v>
      </c>
      <c r="C265" s="833" t="s">
        <v>591</v>
      </c>
      <c r="D265" s="833" t="s">
        <v>1486</v>
      </c>
      <c r="E265" s="833" t="s">
        <v>3468</v>
      </c>
      <c r="F265" s="833" t="s">
        <v>3509</v>
      </c>
      <c r="G265" s="833" t="s">
        <v>3510</v>
      </c>
      <c r="H265" s="850"/>
      <c r="I265" s="850"/>
      <c r="J265" s="833"/>
      <c r="K265" s="833"/>
      <c r="L265" s="850">
        <v>4</v>
      </c>
      <c r="M265" s="850">
        <v>1200</v>
      </c>
      <c r="N265" s="833">
        <v>1</v>
      </c>
      <c r="O265" s="833">
        <v>300</v>
      </c>
      <c r="P265" s="850">
        <v>0</v>
      </c>
      <c r="Q265" s="850">
        <v>0</v>
      </c>
      <c r="R265" s="838">
        <v>0</v>
      </c>
      <c r="S265" s="851"/>
    </row>
    <row r="266" spans="1:19" ht="14.45" customHeight="1" x14ac:dyDescent="0.2">
      <c r="A266" s="832"/>
      <c r="B266" s="833" t="s">
        <v>3471</v>
      </c>
      <c r="C266" s="833" t="s">
        <v>591</v>
      </c>
      <c r="D266" s="833" t="s">
        <v>1486</v>
      </c>
      <c r="E266" s="833" t="s">
        <v>3468</v>
      </c>
      <c r="F266" s="833" t="s">
        <v>3515</v>
      </c>
      <c r="G266" s="833" t="s">
        <v>3516</v>
      </c>
      <c r="H266" s="850"/>
      <c r="I266" s="850"/>
      <c r="J266" s="833"/>
      <c r="K266" s="833"/>
      <c r="L266" s="850">
        <v>8</v>
      </c>
      <c r="M266" s="850">
        <v>1688.89</v>
      </c>
      <c r="N266" s="833">
        <v>1</v>
      </c>
      <c r="O266" s="833">
        <v>211.11125000000001</v>
      </c>
      <c r="P266" s="850"/>
      <c r="Q266" s="850"/>
      <c r="R266" s="838"/>
      <c r="S266" s="851"/>
    </row>
    <row r="267" spans="1:19" ht="14.45" customHeight="1" x14ac:dyDescent="0.2">
      <c r="A267" s="832"/>
      <c r="B267" s="833" t="s">
        <v>3471</v>
      </c>
      <c r="C267" s="833" t="s">
        <v>591</v>
      </c>
      <c r="D267" s="833" t="s">
        <v>1486</v>
      </c>
      <c r="E267" s="833" t="s">
        <v>3468</v>
      </c>
      <c r="F267" s="833" t="s">
        <v>3517</v>
      </c>
      <c r="G267" s="833" t="s">
        <v>3518</v>
      </c>
      <c r="H267" s="850"/>
      <c r="I267" s="850"/>
      <c r="J267" s="833"/>
      <c r="K267" s="833"/>
      <c r="L267" s="850">
        <v>3</v>
      </c>
      <c r="M267" s="850">
        <v>1750</v>
      </c>
      <c r="N267" s="833">
        <v>1</v>
      </c>
      <c r="O267" s="833">
        <v>583.33333333333337</v>
      </c>
      <c r="P267" s="850"/>
      <c r="Q267" s="850"/>
      <c r="R267" s="838"/>
      <c r="S267" s="851"/>
    </row>
    <row r="268" spans="1:19" ht="14.45" customHeight="1" x14ac:dyDescent="0.2">
      <c r="A268" s="832"/>
      <c r="B268" s="833" t="s">
        <v>3471</v>
      </c>
      <c r="C268" s="833" t="s">
        <v>591</v>
      </c>
      <c r="D268" s="833" t="s">
        <v>1486</v>
      </c>
      <c r="E268" s="833" t="s">
        <v>3468</v>
      </c>
      <c r="F268" s="833" t="s">
        <v>3550</v>
      </c>
      <c r="G268" s="833" t="s">
        <v>3551</v>
      </c>
      <c r="H268" s="850"/>
      <c r="I268" s="850"/>
      <c r="J268" s="833"/>
      <c r="K268" s="833"/>
      <c r="L268" s="850"/>
      <c r="M268" s="850"/>
      <c r="N268" s="833"/>
      <c r="O268" s="833"/>
      <c r="P268" s="850">
        <v>7</v>
      </c>
      <c r="Q268" s="850">
        <v>676.67</v>
      </c>
      <c r="R268" s="838"/>
      <c r="S268" s="851">
        <v>96.667142857142849</v>
      </c>
    </row>
    <row r="269" spans="1:19" ht="14.45" customHeight="1" x14ac:dyDescent="0.2">
      <c r="A269" s="832"/>
      <c r="B269" s="833" t="s">
        <v>3471</v>
      </c>
      <c r="C269" s="833" t="s">
        <v>591</v>
      </c>
      <c r="D269" s="833" t="s">
        <v>1486</v>
      </c>
      <c r="E269" s="833" t="s">
        <v>3468</v>
      </c>
      <c r="F269" s="833" t="s">
        <v>3554</v>
      </c>
      <c r="G269" s="833" t="s">
        <v>3555</v>
      </c>
      <c r="H269" s="850"/>
      <c r="I269" s="850"/>
      <c r="J269" s="833"/>
      <c r="K269" s="833"/>
      <c r="L269" s="850"/>
      <c r="M269" s="850"/>
      <c r="N269" s="833"/>
      <c r="O269" s="833"/>
      <c r="P269" s="850">
        <v>0</v>
      </c>
      <c r="Q269" s="850">
        <v>0</v>
      </c>
      <c r="R269" s="838"/>
      <c r="S269" s="851"/>
    </row>
    <row r="270" spans="1:19" ht="14.45" customHeight="1" x14ac:dyDescent="0.2">
      <c r="A270" s="832"/>
      <c r="B270" s="833" t="s">
        <v>3471</v>
      </c>
      <c r="C270" s="833" t="s">
        <v>591</v>
      </c>
      <c r="D270" s="833" t="s">
        <v>1486</v>
      </c>
      <c r="E270" s="833" t="s">
        <v>3468</v>
      </c>
      <c r="F270" s="833" t="s">
        <v>3558</v>
      </c>
      <c r="G270" s="833" t="s">
        <v>3559</v>
      </c>
      <c r="H270" s="850"/>
      <c r="I270" s="850"/>
      <c r="J270" s="833"/>
      <c r="K270" s="833"/>
      <c r="L270" s="850">
        <v>1</v>
      </c>
      <c r="M270" s="850">
        <v>1283.33</v>
      </c>
      <c r="N270" s="833">
        <v>1</v>
      </c>
      <c r="O270" s="833">
        <v>1283.33</v>
      </c>
      <c r="P270" s="850">
        <v>1</v>
      </c>
      <c r="Q270" s="850">
        <v>1283.33</v>
      </c>
      <c r="R270" s="838">
        <v>1</v>
      </c>
      <c r="S270" s="851">
        <v>1283.33</v>
      </c>
    </row>
    <row r="271" spans="1:19" ht="14.45" customHeight="1" x14ac:dyDescent="0.2">
      <c r="A271" s="832"/>
      <c r="B271" s="833" t="s">
        <v>3471</v>
      </c>
      <c r="C271" s="833" t="s">
        <v>591</v>
      </c>
      <c r="D271" s="833" t="s">
        <v>1486</v>
      </c>
      <c r="E271" s="833" t="s">
        <v>3468</v>
      </c>
      <c r="F271" s="833" t="s">
        <v>3469</v>
      </c>
      <c r="G271" s="833" t="s">
        <v>3470</v>
      </c>
      <c r="H271" s="850"/>
      <c r="I271" s="850"/>
      <c r="J271" s="833"/>
      <c r="K271" s="833"/>
      <c r="L271" s="850">
        <v>1</v>
      </c>
      <c r="M271" s="850">
        <v>344.44</v>
      </c>
      <c r="N271" s="833">
        <v>1</v>
      </c>
      <c r="O271" s="833">
        <v>344.44</v>
      </c>
      <c r="P271" s="850"/>
      <c r="Q271" s="850"/>
      <c r="R271" s="838"/>
      <c r="S271" s="851"/>
    </row>
    <row r="272" spans="1:19" ht="14.45" customHeight="1" x14ac:dyDescent="0.2">
      <c r="A272" s="832"/>
      <c r="B272" s="833" t="s">
        <v>3471</v>
      </c>
      <c r="C272" s="833" t="s">
        <v>591</v>
      </c>
      <c r="D272" s="833" t="s">
        <v>1486</v>
      </c>
      <c r="E272" s="833" t="s">
        <v>3468</v>
      </c>
      <c r="F272" s="833" t="s">
        <v>3577</v>
      </c>
      <c r="G272" s="833" t="s">
        <v>3578</v>
      </c>
      <c r="H272" s="850"/>
      <c r="I272" s="850"/>
      <c r="J272" s="833"/>
      <c r="K272" s="833"/>
      <c r="L272" s="850">
        <v>8</v>
      </c>
      <c r="M272" s="850">
        <v>933.33</v>
      </c>
      <c r="N272" s="833">
        <v>1</v>
      </c>
      <c r="O272" s="833">
        <v>116.66625000000001</v>
      </c>
      <c r="P272" s="850"/>
      <c r="Q272" s="850"/>
      <c r="R272" s="838"/>
      <c r="S272" s="851"/>
    </row>
    <row r="273" spans="1:19" ht="14.45" customHeight="1" x14ac:dyDescent="0.2">
      <c r="A273" s="832"/>
      <c r="B273" s="833" t="s">
        <v>3471</v>
      </c>
      <c r="C273" s="833" t="s">
        <v>591</v>
      </c>
      <c r="D273" s="833" t="s">
        <v>1488</v>
      </c>
      <c r="E273" s="833" t="s">
        <v>3468</v>
      </c>
      <c r="F273" s="833" t="s">
        <v>3501</v>
      </c>
      <c r="G273" s="833" t="s">
        <v>3502</v>
      </c>
      <c r="H273" s="850"/>
      <c r="I273" s="850"/>
      <c r="J273" s="833"/>
      <c r="K273" s="833"/>
      <c r="L273" s="850"/>
      <c r="M273" s="850"/>
      <c r="N273" s="833"/>
      <c r="O273" s="833"/>
      <c r="P273" s="850">
        <v>2</v>
      </c>
      <c r="Q273" s="850">
        <v>155.56</v>
      </c>
      <c r="R273" s="838"/>
      <c r="S273" s="851">
        <v>77.78</v>
      </c>
    </row>
    <row r="274" spans="1:19" ht="14.45" customHeight="1" x14ac:dyDescent="0.2">
      <c r="A274" s="832"/>
      <c r="B274" s="833" t="s">
        <v>3471</v>
      </c>
      <c r="C274" s="833" t="s">
        <v>591</v>
      </c>
      <c r="D274" s="833" t="s">
        <v>1488</v>
      </c>
      <c r="E274" s="833" t="s">
        <v>3468</v>
      </c>
      <c r="F274" s="833" t="s">
        <v>3505</v>
      </c>
      <c r="G274" s="833" t="s">
        <v>3506</v>
      </c>
      <c r="H274" s="850"/>
      <c r="I274" s="850"/>
      <c r="J274" s="833"/>
      <c r="K274" s="833"/>
      <c r="L274" s="850">
        <v>1</v>
      </c>
      <c r="M274" s="850">
        <v>116.67</v>
      </c>
      <c r="N274" s="833">
        <v>1</v>
      </c>
      <c r="O274" s="833">
        <v>116.67</v>
      </c>
      <c r="P274" s="850">
        <v>41</v>
      </c>
      <c r="Q274" s="850">
        <v>4783.34</v>
      </c>
      <c r="R274" s="838">
        <v>40.998885746121537</v>
      </c>
      <c r="S274" s="851">
        <v>116.66682926829269</v>
      </c>
    </row>
    <row r="275" spans="1:19" ht="14.45" customHeight="1" x14ac:dyDescent="0.2">
      <c r="A275" s="832"/>
      <c r="B275" s="833" t="s">
        <v>3471</v>
      </c>
      <c r="C275" s="833" t="s">
        <v>591</v>
      </c>
      <c r="D275" s="833" t="s">
        <v>1488</v>
      </c>
      <c r="E275" s="833" t="s">
        <v>3468</v>
      </c>
      <c r="F275" s="833" t="s">
        <v>3515</v>
      </c>
      <c r="G275" s="833" t="s">
        <v>3516</v>
      </c>
      <c r="H275" s="850"/>
      <c r="I275" s="850"/>
      <c r="J275" s="833"/>
      <c r="K275" s="833"/>
      <c r="L275" s="850"/>
      <c r="M275" s="850"/>
      <c r="N275" s="833"/>
      <c r="O275" s="833"/>
      <c r="P275" s="850">
        <v>4</v>
      </c>
      <c r="Q275" s="850">
        <v>888.89</v>
      </c>
      <c r="R275" s="838"/>
      <c r="S275" s="851">
        <v>222.2225</v>
      </c>
    </row>
    <row r="276" spans="1:19" ht="14.45" customHeight="1" x14ac:dyDescent="0.2">
      <c r="A276" s="832"/>
      <c r="B276" s="833" t="s">
        <v>3471</v>
      </c>
      <c r="C276" s="833" t="s">
        <v>591</v>
      </c>
      <c r="D276" s="833" t="s">
        <v>1488</v>
      </c>
      <c r="E276" s="833" t="s">
        <v>3468</v>
      </c>
      <c r="F276" s="833" t="s">
        <v>3517</v>
      </c>
      <c r="G276" s="833" t="s">
        <v>3518</v>
      </c>
      <c r="H276" s="850"/>
      <c r="I276" s="850"/>
      <c r="J276" s="833"/>
      <c r="K276" s="833"/>
      <c r="L276" s="850"/>
      <c r="M276" s="850"/>
      <c r="N276" s="833"/>
      <c r="O276" s="833"/>
      <c r="P276" s="850">
        <v>2</v>
      </c>
      <c r="Q276" s="850">
        <v>1166.67</v>
      </c>
      <c r="R276" s="838"/>
      <c r="S276" s="851">
        <v>583.33500000000004</v>
      </c>
    </row>
    <row r="277" spans="1:19" ht="14.45" customHeight="1" x14ac:dyDescent="0.2">
      <c r="A277" s="832"/>
      <c r="B277" s="833" t="s">
        <v>3471</v>
      </c>
      <c r="C277" s="833" t="s">
        <v>591</v>
      </c>
      <c r="D277" s="833" t="s">
        <v>1488</v>
      </c>
      <c r="E277" s="833" t="s">
        <v>3468</v>
      </c>
      <c r="F277" s="833" t="s">
        <v>3519</v>
      </c>
      <c r="G277" s="833" t="s">
        <v>3520</v>
      </c>
      <c r="H277" s="850"/>
      <c r="I277" s="850"/>
      <c r="J277" s="833"/>
      <c r="K277" s="833"/>
      <c r="L277" s="850"/>
      <c r="M277" s="850"/>
      <c r="N277" s="833"/>
      <c r="O277" s="833"/>
      <c r="P277" s="850">
        <v>4</v>
      </c>
      <c r="Q277" s="850">
        <v>1866.67</v>
      </c>
      <c r="R277" s="838"/>
      <c r="S277" s="851">
        <v>466.66750000000002</v>
      </c>
    </row>
    <row r="278" spans="1:19" ht="14.45" customHeight="1" x14ac:dyDescent="0.2">
      <c r="A278" s="832"/>
      <c r="B278" s="833" t="s">
        <v>3471</v>
      </c>
      <c r="C278" s="833" t="s">
        <v>591</v>
      </c>
      <c r="D278" s="833" t="s">
        <v>1488</v>
      </c>
      <c r="E278" s="833" t="s">
        <v>3468</v>
      </c>
      <c r="F278" s="833" t="s">
        <v>3521</v>
      </c>
      <c r="G278" s="833" t="s">
        <v>3520</v>
      </c>
      <c r="H278" s="850"/>
      <c r="I278" s="850"/>
      <c r="J278" s="833"/>
      <c r="K278" s="833"/>
      <c r="L278" s="850"/>
      <c r="M278" s="850"/>
      <c r="N278" s="833"/>
      <c r="O278" s="833"/>
      <c r="P278" s="850">
        <v>2</v>
      </c>
      <c r="Q278" s="850">
        <v>2000</v>
      </c>
      <c r="R278" s="838"/>
      <c r="S278" s="851">
        <v>1000</v>
      </c>
    </row>
    <row r="279" spans="1:19" ht="14.45" customHeight="1" x14ac:dyDescent="0.2">
      <c r="A279" s="832"/>
      <c r="B279" s="833" t="s">
        <v>3471</v>
      </c>
      <c r="C279" s="833" t="s">
        <v>591</v>
      </c>
      <c r="D279" s="833" t="s">
        <v>1488</v>
      </c>
      <c r="E279" s="833" t="s">
        <v>3468</v>
      </c>
      <c r="F279" s="833" t="s">
        <v>3524</v>
      </c>
      <c r="G279" s="833" t="s">
        <v>3525</v>
      </c>
      <c r="H279" s="850"/>
      <c r="I279" s="850"/>
      <c r="J279" s="833"/>
      <c r="K279" s="833"/>
      <c r="L279" s="850"/>
      <c r="M279" s="850"/>
      <c r="N279" s="833"/>
      <c r="O279" s="833"/>
      <c r="P279" s="850">
        <v>25</v>
      </c>
      <c r="Q279" s="850">
        <v>1527.77</v>
      </c>
      <c r="R279" s="838"/>
      <c r="S279" s="851">
        <v>61.110799999999998</v>
      </c>
    </row>
    <row r="280" spans="1:19" ht="14.45" customHeight="1" x14ac:dyDescent="0.2">
      <c r="A280" s="832"/>
      <c r="B280" s="833" t="s">
        <v>3471</v>
      </c>
      <c r="C280" s="833" t="s">
        <v>591</v>
      </c>
      <c r="D280" s="833" t="s">
        <v>1488</v>
      </c>
      <c r="E280" s="833" t="s">
        <v>3468</v>
      </c>
      <c r="F280" s="833" t="s">
        <v>3532</v>
      </c>
      <c r="G280" s="833" t="s">
        <v>3533</v>
      </c>
      <c r="H280" s="850"/>
      <c r="I280" s="850"/>
      <c r="J280" s="833"/>
      <c r="K280" s="833"/>
      <c r="L280" s="850"/>
      <c r="M280" s="850"/>
      <c r="N280" s="833"/>
      <c r="O280" s="833"/>
      <c r="P280" s="850">
        <v>31</v>
      </c>
      <c r="Q280" s="850">
        <v>9472.2300000000014</v>
      </c>
      <c r="R280" s="838"/>
      <c r="S280" s="851">
        <v>305.55580645161297</v>
      </c>
    </row>
    <row r="281" spans="1:19" ht="14.45" customHeight="1" x14ac:dyDescent="0.2">
      <c r="A281" s="832"/>
      <c r="B281" s="833" t="s">
        <v>3471</v>
      </c>
      <c r="C281" s="833" t="s">
        <v>591</v>
      </c>
      <c r="D281" s="833" t="s">
        <v>1488</v>
      </c>
      <c r="E281" s="833" t="s">
        <v>3468</v>
      </c>
      <c r="F281" s="833" t="s">
        <v>3536</v>
      </c>
      <c r="G281" s="833" t="s">
        <v>3537</v>
      </c>
      <c r="H281" s="850"/>
      <c r="I281" s="850"/>
      <c r="J281" s="833"/>
      <c r="K281" s="833"/>
      <c r="L281" s="850">
        <v>3</v>
      </c>
      <c r="M281" s="850">
        <v>1366.67</v>
      </c>
      <c r="N281" s="833">
        <v>1</v>
      </c>
      <c r="O281" s="833">
        <v>455.55666666666667</v>
      </c>
      <c r="P281" s="850">
        <v>137</v>
      </c>
      <c r="Q281" s="850">
        <v>62411.100000000006</v>
      </c>
      <c r="R281" s="838">
        <v>45.666547154763037</v>
      </c>
      <c r="S281" s="851">
        <v>455.55547445255479</v>
      </c>
    </row>
    <row r="282" spans="1:19" ht="14.45" customHeight="1" x14ac:dyDescent="0.2">
      <c r="A282" s="832"/>
      <c r="B282" s="833" t="s">
        <v>3471</v>
      </c>
      <c r="C282" s="833" t="s">
        <v>591</v>
      </c>
      <c r="D282" s="833" t="s">
        <v>1488</v>
      </c>
      <c r="E282" s="833" t="s">
        <v>3468</v>
      </c>
      <c r="F282" s="833" t="s">
        <v>3542</v>
      </c>
      <c r="G282" s="833" t="s">
        <v>3543</v>
      </c>
      <c r="H282" s="850"/>
      <c r="I282" s="850"/>
      <c r="J282" s="833"/>
      <c r="K282" s="833"/>
      <c r="L282" s="850"/>
      <c r="M282" s="850"/>
      <c r="N282" s="833"/>
      <c r="O282" s="833"/>
      <c r="P282" s="850">
        <v>56</v>
      </c>
      <c r="Q282" s="850">
        <v>4355.5600000000004</v>
      </c>
      <c r="R282" s="838"/>
      <c r="S282" s="851">
        <v>77.777857142857144</v>
      </c>
    </row>
    <row r="283" spans="1:19" ht="14.45" customHeight="1" x14ac:dyDescent="0.2">
      <c r="A283" s="832"/>
      <c r="B283" s="833" t="s">
        <v>3471</v>
      </c>
      <c r="C283" s="833" t="s">
        <v>591</v>
      </c>
      <c r="D283" s="833" t="s">
        <v>1488</v>
      </c>
      <c r="E283" s="833" t="s">
        <v>3468</v>
      </c>
      <c r="F283" s="833" t="s">
        <v>3546</v>
      </c>
      <c r="G283" s="833" t="s">
        <v>3547</v>
      </c>
      <c r="H283" s="850"/>
      <c r="I283" s="850"/>
      <c r="J283" s="833"/>
      <c r="K283" s="833"/>
      <c r="L283" s="850">
        <v>1</v>
      </c>
      <c r="M283" s="850">
        <v>94.44</v>
      </c>
      <c r="N283" s="833">
        <v>1</v>
      </c>
      <c r="O283" s="833">
        <v>94.44</v>
      </c>
      <c r="P283" s="850">
        <v>45</v>
      </c>
      <c r="Q283" s="850">
        <v>4249.99</v>
      </c>
      <c r="R283" s="838">
        <v>45.002011859381618</v>
      </c>
      <c r="S283" s="851">
        <v>94.444222222222223</v>
      </c>
    </row>
    <row r="284" spans="1:19" ht="14.45" customHeight="1" x14ac:dyDescent="0.2">
      <c r="A284" s="832"/>
      <c r="B284" s="833" t="s">
        <v>3471</v>
      </c>
      <c r="C284" s="833" t="s">
        <v>591</v>
      </c>
      <c r="D284" s="833" t="s">
        <v>1488</v>
      </c>
      <c r="E284" s="833" t="s">
        <v>3468</v>
      </c>
      <c r="F284" s="833" t="s">
        <v>3550</v>
      </c>
      <c r="G284" s="833" t="s">
        <v>3551</v>
      </c>
      <c r="H284" s="850"/>
      <c r="I284" s="850"/>
      <c r="J284" s="833"/>
      <c r="K284" s="833"/>
      <c r="L284" s="850"/>
      <c r="M284" s="850"/>
      <c r="N284" s="833"/>
      <c r="O284" s="833"/>
      <c r="P284" s="850">
        <v>1</v>
      </c>
      <c r="Q284" s="850">
        <v>96.67</v>
      </c>
      <c r="R284" s="838"/>
      <c r="S284" s="851">
        <v>96.67</v>
      </c>
    </row>
    <row r="285" spans="1:19" ht="14.45" customHeight="1" x14ac:dyDescent="0.2">
      <c r="A285" s="832"/>
      <c r="B285" s="833" t="s">
        <v>3471</v>
      </c>
      <c r="C285" s="833" t="s">
        <v>591</v>
      </c>
      <c r="D285" s="833" t="s">
        <v>1488</v>
      </c>
      <c r="E285" s="833" t="s">
        <v>3468</v>
      </c>
      <c r="F285" s="833" t="s">
        <v>3552</v>
      </c>
      <c r="G285" s="833" t="s">
        <v>3553</v>
      </c>
      <c r="H285" s="850"/>
      <c r="I285" s="850"/>
      <c r="J285" s="833"/>
      <c r="K285" s="833"/>
      <c r="L285" s="850"/>
      <c r="M285" s="850"/>
      <c r="N285" s="833"/>
      <c r="O285" s="833"/>
      <c r="P285" s="850">
        <v>3</v>
      </c>
      <c r="Q285" s="850">
        <v>999.99</v>
      </c>
      <c r="R285" s="838"/>
      <c r="S285" s="851">
        <v>333.33</v>
      </c>
    </row>
    <row r="286" spans="1:19" ht="14.45" customHeight="1" x14ac:dyDescent="0.2">
      <c r="A286" s="832"/>
      <c r="B286" s="833" t="s">
        <v>3471</v>
      </c>
      <c r="C286" s="833" t="s">
        <v>591</v>
      </c>
      <c r="D286" s="833" t="s">
        <v>1488</v>
      </c>
      <c r="E286" s="833" t="s">
        <v>3468</v>
      </c>
      <c r="F286" s="833" t="s">
        <v>3558</v>
      </c>
      <c r="G286" s="833" t="s">
        <v>3559</v>
      </c>
      <c r="H286" s="850"/>
      <c r="I286" s="850"/>
      <c r="J286" s="833"/>
      <c r="K286" s="833"/>
      <c r="L286" s="850">
        <v>2</v>
      </c>
      <c r="M286" s="850">
        <v>2566.67</v>
      </c>
      <c r="N286" s="833">
        <v>1</v>
      </c>
      <c r="O286" s="833">
        <v>1283.335</v>
      </c>
      <c r="P286" s="850">
        <v>49</v>
      </c>
      <c r="Q286" s="850">
        <v>62883.320000000007</v>
      </c>
      <c r="R286" s="838">
        <v>24.499962987061057</v>
      </c>
      <c r="S286" s="851">
        <v>1283.3330612244899</v>
      </c>
    </row>
    <row r="287" spans="1:19" ht="14.45" customHeight="1" x14ac:dyDescent="0.2">
      <c r="A287" s="832"/>
      <c r="B287" s="833" t="s">
        <v>3471</v>
      </c>
      <c r="C287" s="833" t="s">
        <v>591</v>
      </c>
      <c r="D287" s="833" t="s">
        <v>1488</v>
      </c>
      <c r="E287" s="833" t="s">
        <v>3468</v>
      </c>
      <c r="F287" s="833" t="s">
        <v>3562</v>
      </c>
      <c r="G287" s="833" t="s">
        <v>3563</v>
      </c>
      <c r="H287" s="850"/>
      <c r="I287" s="850"/>
      <c r="J287" s="833"/>
      <c r="K287" s="833"/>
      <c r="L287" s="850"/>
      <c r="M287" s="850"/>
      <c r="N287" s="833"/>
      <c r="O287" s="833"/>
      <c r="P287" s="850">
        <v>3</v>
      </c>
      <c r="Q287" s="850">
        <v>400</v>
      </c>
      <c r="R287" s="838"/>
      <c r="S287" s="851">
        <v>133.33333333333334</v>
      </c>
    </row>
    <row r="288" spans="1:19" ht="14.45" customHeight="1" x14ac:dyDescent="0.2">
      <c r="A288" s="832"/>
      <c r="B288" s="833" t="s">
        <v>3471</v>
      </c>
      <c r="C288" s="833" t="s">
        <v>591</v>
      </c>
      <c r="D288" s="833" t="s">
        <v>1490</v>
      </c>
      <c r="E288" s="833" t="s">
        <v>3468</v>
      </c>
      <c r="F288" s="833" t="s">
        <v>3501</v>
      </c>
      <c r="G288" s="833" t="s">
        <v>3502</v>
      </c>
      <c r="H288" s="850"/>
      <c r="I288" s="850"/>
      <c r="J288" s="833"/>
      <c r="K288" s="833"/>
      <c r="L288" s="850"/>
      <c r="M288" s="850"/>
      <c r="N288" s="833"/>
      <c r="O288" s="833"/>
      <c r="P288" s="850">
        <v>8</v>
      </c>
      <c r="Q288" s="850">
        <v>622.2299999999999</v>
      </c>
      <c r="R288" s="838"/>
      <c r="S288" s="851">
        <v>77.778749999999988</v>
      </c>
    </row>
    <row r="289" spans="1:19" ht="14.45" customHeight="1" x14ac:dyDescent="0.2">
      <c r="A289" s="832"/>
      <c r="B289" s="833" t="s">
        <v>3471</v>
      </c>
      <c r="C289" s="833" t="s">
        <v>591</v>
      </c>
      <c r="D289" s="833" t="s">
        <v>1490</v>
      </c>
      <c r="E289" s="833" t="s">
        <v>3468</v>
      </c>
      <c r="F289" s="833" t="s">
        <v>3503</v>
      </c>
      <c r="G289" s="833" t="s">
        <v>3504</v>
      </c>
      <c r="H289" s="850"/>
      <c r="I289" s="850"/>
      <c r="J289" s="833"/>
      <c r="K289" s="833"/>
      <c r="L289" s="850"/>
      <c r="M289" s="850"/>
      <c r="N289" s="833"/>
      <c r="O289" s="833"/>
      <c r="P289" s="850">
        <v>3</v>
      </c>
      <c r="Q289" s="850">
        <v>750</v>
      </c>
      <c r="R289" s="838"/>
      <c r="S289" s="851">
        <v>250</v>
      </c>
    </row>
    <row r="290" spans="1:19" ht="14.45" customHeight="1" x14ac:dyDescent="0.2">
      <c r="A290" s="832"/>
      <c r="B290" s="833" t="s">
        <v>3471</v>
      </c>
      <c r="C290" s="833" t="s">
        <v>591</v>
      </c>
      <c r="D290" s="833" t="s">
        <v>1490</v>
      </c>
      <c r="E290" s="833" t="s">
        <v>3468</v>
      </c>
      <c r="F290" s="833" t="s">
        <v>3505</v>
      </c>
      <c r="G290" s="833" t="s">
        <v>3506</v>
      </c>
      <c r="H290" s="850"/>
      <c r="I290" s="850"/>
      <c r="J290" s="833"/>
      <c r="K290" s="833"/>
      <c r="L290" s="850"/>
      <c r="M290" s="850"/>
      <c r="N290" s="833"/>
      <c r="O290" s="833"/>
      <c r="P290" s="850">
        <v>97</v>
      </c>
      <c r="Q290" s="850">
        <v>11316.66</v>
      </c>
      <c r="R290" s="838"/>
      <c r="S290" s="851">
        <v>116.66659793814433</v>
      </c>
    </row>
    <row r="291" spans="1:19" ht="14.45" customHeight="1" x14ac:dyDescent="0.2">
      <c r="A291" s="832"/>
      <c r="B291" s="833" t="s">
        <v>3471</v>
      </c>
      <c r="C291" s="833" t="s">
        <v>591</v>
      </c>
      <c r="D291" s="833" t="s">
        <v>1490</v>
      </c>
      <c r="E291" s="833" t="s">
        <v>3468</v>
      </c>
      <c r="F291" s="833" t="s">
        <v>3515</v>
      </c>
      <c r="G291" s="833" t="s">
        <v>3516</v>
      </c>
      <c r="H291" s="850"/>
      <c r="I291" s="850"/>
      <c r="J291" s="833"/>
      <c r="K291" s="833"/>
      <c r="L291" s="850"/>
      <c r="M291" s="850"/>
      <c r="N291" s="833"/>
      <c r="O291" s="833"/>
      <c r="P291" s="850">
        <v>17</v>
      </c>
      <c r="Q291" s="850">
        <v>3777.77</v>
      </c>
      <c r="R291" s="838"/>
      <c r="S291" s="851">
        <v>222.22176470588235</v>
      </c>
    </row>
    <row r="292" spans="1:19" ht="14.45" customHeight="1" x14ac:dyDescent="0.2">
      <c r="A292" s="832"/>
      <c r="B292" s="833" t="s">
        <v>3471</v>
      </c>
      <c r="C292" s="833" t="s">
        <v>591</v>
      </c>
      <c r="D292" s="833" t="s">
        <v>1490</v>
      </c>
      <c r="E292" s="833" t="s">
        <v>3468</v>
      </c>
      <c r="F292" s="833" t="s">
        <v>3517</v>
      </c>
      <c r="G292" s="833" t="s">
        <v>3518</v>
      </c>
      <c r="H292" s="850"/>
      <c r="I292" s="850"/>
      <c r="J292" s="833"/>
      <c r="K292" s="833"/>
      <c r="L292" s="850"/>
      <c r="M292" s="850"/>
      <c r="N292" s="833"/>
      <c r="O292" s="833"/>
      <c r="P292" s="850">
        <v>65</v>
      </c>
      <c r="Q292" s="850">
        <v>37916.650000000009</v>
      </c>
      <c r="R292" s="838"/>
      <c r="S292" s="851">
        <v>583.3330769230771</v>
      </c>
    </row>
    <row r="293" spans="1:19" ht="14.45" customHeight="1" x14ac:dyDescent="0.2">
      <c r="A293" s="832"/>
      <c r="B293" s="833" t="s">
        <v>3471</v>
      </c>
      <c r="C293" s="833" t="s">
        <v>591</v>
      </c>
      <c r="D293" s="833" t="s">
        <v>1490</v>
      </c>
      <c r="E293" s="833" t="s">
        <v>3468</v>
      </c>
      <c r="F293" s="833" t="s">
        <v>3519</v>
      </c>
      <c r="G293" s="833" t="s">
        <v>3520</v>
      </c>
      <c r="H293" s="850"/>
      <c r="I293" s="850"/>
      <c r="J293" s="833"/>
      <c r="K293" s="833"/>
      <c r="L293" s="850"/>
      <c r="M293" s="850"/>
      <c r="N293" s="833"/>
      <c r="O293" s="833"/>
      <c r="P293" s="850">
        <v>24</v>
      </c>
      <c r="Q293" s="850">
        <v>11200</v>
      </c>
      <c r="R293" s="838"/>
      <c r="S293" s="851">
        <v>466.66666666666669</v>
      </c>
    </row>
    <row r="294" spans="1:19" ht="14.45" customHeight="1" x14ac:dyDescent="0.2">
      <c r="A294" s="832"/>
      <c r="B294" s="833" t="s">
        <v>3471</v>
      </c>
      <c r="C294" s="833" t="s">
        <v>591</v>
      </c>
      <c r="D294" s="833" t="s">
        <v>1490</v>
      </c>
      <c r="E294" s="833" t="s">
        <v>3468</v>
      </c>
      <c r="F294" s="833" t="s">
        <v>3521</v>
      </c>
      <c r="G294" s="833" t="s">
        <v>3520</v>
      </c>
      <c r="H294" s="850"/>
      <c r="I294" s="850"/>
      <c r="J294" s="833"/>
      <c r="K294" s="833"/>
      <c r="L294" s="850"/>
      <c r="M294" s="850"/>
      <c r="N294" s="833"/>
      <c r="O294" s="833"/>
      <c r="P294" s="850">
        <v>2</v>
      </c>
      <c r="Q294" s="850">
        <v>2000</v>
      </c>
      <c r="R294" s="838"/>
      <c r="S294" s="851">
        <v>1000</v>
      </c>
    </row>
    <row r="295" spans="1:19" ht="14.45" customHeight="1" x14ac:dyDescent="0.2">
      <c r="A295" s="832"/>
      <c r="B295" s="833" t="s">
        <v>3471</v>
      </c>
      <c r="C295" s="833" t="s">
        <v>591</v>
      </c>
      <c r="D295" s="833" t="s">
        <v>1490</v>
      </c>
      <c r="E295" s="833" t="s">
        <v>3468</v>
      </c>
      <c r="F295" s="833" t="s">
        <v>3522</v>
      </c>
      <c r="G295" s="833" t="s">
        <v>3523</v>
      </c>
      <c r="H295" s="850"/>
      <c r="I295" s="850"/>
      <c r="J295" s="833"/>
      <c r="K295" s="833"/>
      <c r="L295" s="850"/>
      <c r="M295" s="850"/>
      <c r="N295" s="833"/>
      <c r="O295" s="833"/>
      <c r="P295" s="850">
        <v>2</v>
      </c>
      <c r="Q295" s="850">
        <v>1333.34</v>
      </c>
      <c r="R295" s="838"/>
      <c r="S295" s="851">
        <v>666.67</v>
      </c>
    </row>
    <row r="296" spans="1:19" ht="14.45" customHeight="1" x14ac:dyDescent="0.2">
      <c r="A296" s="832"/>
      <c r="B296" s="833" t="s">
        <v>3471</v>
      </c>
      <c r="C296" s="833" t="s">
        <v>591</v>
      </c>
      <c r="D296" s="833" t="s">
        <v>1490</v>
      </c>
      <c r="E296" s="833" t="s">
        <v>3468</v>
      </c>
      <c r="F296" s="833" t="s">
        <v>3524</v>
      </c>
      <c r="G296" s="833" t="s">
        <v>3525</v>
      </c>
      <c r="H296" s="850">
        <v>1</v>
      </c>
      <c r="I296" s="850">
        <v>50</v>
      </c>
      <c r="J296" s="833"/>
      <c r="K296" s="833">
        <v>50</v>
      </c>
      <c r="L296" s="850"/>
      <c r="M296" s="850"/>
      <c r="N296" s="833"/>
      <c r="O296" s="833"/>
      <c r="P296" s="850">
        <v>324</v>
      </c>
      <c r="Q296" s="850">
        <v>19800.010000000002</v>
      </c>
      <c r="R296" s="838"/>
      <c r="S296" s="851">
        <v>61.111141975308648</v>
      </c>
    </row>
    <row r="297" spans="1:19" ht="14.45" customHeight="1" x14ac:dyDescent="0.2">
      <c r="A297" s="832"/>
      <c r="B297" s="833" t="s">
        <v>3471</v>
      </c>
      <c r="C297" s="833" t="s">
        <v>591</v>
      </c>
      <c r="D297" s="833" t="s">
        <v>1490</v>
      </c>
      <c r="E297" s="833" t="s">
        <v>3468</v>
      </c>
      <c r="F297" s="833" t="s">
        <v>3526</v>
      </c>
      <c r="G297" s="833" t="s">
        <v>3527</v>
      </c>
      <c r="H297" s="850"/>
      <c r="I297" s="850"/>
      <c r="J297" s="833"/>
      <c r="K297" s="833"/>
      <c r="L297" s="850"/>
      <c r="M297" s="850"/>
      <c r="N297" s="833"/>
      <c r="O297" s="833"/>
      <c r="P297" s="850">
        <v>1</v>
      </c>
      <c r="Q297" s="850">
        <v>5.5600000000000005</v>
      </c>
      <c r="R297" s="838"/>
      <c r="S297" s="851">
        <v>5.5600000000000005</v>
      </c>
    </row>
    <row r="298" spans="1:19" ht="14.45" customHeight="1" x14ac:dyDescent="0.2">
      <c r="A298" s="832"/>
      <c r="B298" s="833" t="s">
        <v>3471</v>
      </c>
      <c r="C298" s="833" t="s">
        <v>591</v>
      </c>
      <c r="D298" s="833" t="s">
        <v>1490</v>
      </c>
      <c r="E298" s="833" t="s">
        <v>3468</v>
      </c>
      <c r="F298" s="833" t="s">
        <v>3532</v>
      </c>
      <c r="G298" s="833" t="s">
        <v>3533</v>
      </c>
      <c r="H298" s="850">
        <v>1</v>
      </c>
      <c r="I298" s="850">
        <v>305.56</v>
      </c>
      <c r="J298" s="833"/>
      <c r="K298" s="833">
        <v>305.56</v>
      </c>
      <c r="L298" s="850"/>
      <c r="M298" s="850"/>
      <c r="N298" s="833"/>
      <c r="O298" s="833"/>
      <c r="P298" s="850">
        <v>357</v>
      </c>
      <c r="Q298" s="850">
        <v>109083.33</v>
      </c>
      <c r="R298" s="838"/>
      <c r="S298" s="851">
        <v>305.55554621848739</v>
      </c>
    </row>
    <row r="299" spans="1:19" ht="14.45" customHeight="1" x14ac:dyDescent="0.2">
      <c r="A299" s="832"/>
      <c r="B299" s="833" t="s">
        <v>3471</v>
      </c>
      <c r="C299" s="833" t="s">
        <v>591</v>
      </c>
      <c r="D299" s="833" t="s">
        <v>1490</v>
      </c>
      <c r="E299" s="833" t="s">
        <v>3468</v>
      </c>
      <c r="F299" s="833" t="s">
        <v>3536</v>
      </c>
      <c r="G299" s="833" t="s">
        <v>3537</v>
      </c>
      <c r="H299" s="850">
        <v>1</v>
      </c>
      <c r="I299" s="850">
        <v>455.56</v>
      </c>
      <c r="J299" s="833"/>
      <c r="K299" s="833">
        <v>455.56</v>
      </c>
      <c r="L299" s="850"/>
      <c r="M299" s="850"/>
      <c r="N299" s="833"/>
      <c r="O299" s="833"/>
      <c r="P299" s="850">
        <v>764</v>
      </c>
      <c r="Q299" s="850">
        <v>348044.44</v>
      </c>
      <c r="R299" s="838"/>
      <c r="S299" s="851">
        <v>455.5555497382199</v>
      </c>
    </row>
    <row r="300" spans="1:19" ht="14.45" customHeight="1" x14ac:dyDescent="0.2">
      <c r="A300" s="832"/>
      <c r="B300" s="833" t="s">
        <v>3471</v>
      </c>
      <c r="C300" s="833" t="s">
        <v>591</v>
      </c>
      <c r="D300" s="833" t="s">
        <v>1490</v>
      </c>
      <c r="E300" s="833" t="s">
        <v>3468</v>
      </c>
      <c r="F300" s="833" t="s">
        <v>3540</v>
      </c>
      <c r="G300" s="833" t="s">
        <v>3541</v>
      </c>
      <c r="H300" s="850"/>
      <c r="I300" s="850"/>
      <c r="J300" s="833"/>
      <c r="K300" s="833"/>
      <c r="L300" s="850"/>
      <c r="M300" s="850"/>
      <c r="N300" s="833"/>
      <c r="O300" s="833"/>
      <c r="P300" s="850">
        <v>5</v>
      </c>
      <c r="Q300" s="850">
        <v>294.45</v>
      </c>
      <c r="R300" s="838"/>
      <c r="S300" s="851">
        <v>58.89</v>
      </c>
    </row>
    <row r="301" spans="1:19" ht="14.45" customHeight="1" x14ac:dyDescent="0.2">
      <c r="A301" s="832"/>
      <c r="B301" s="833" t="s">
        <v>3471</v>
      </c>
      <c r="C301" s="833" t="s">
        <v>591</v>
      </c>
      <c r="D301" s="833" t="s">
        <v>1490</v>
      </c>
      <c r="E301" s="833" t="s">
        <v>3468</v>
      </c>
      <c r="F301" s="833" t="s">
        <v>3542</v>
      </c>
      <c r="G301" s="833" t="s">
        <v>3543</v>
      </c>
      <c r="H301" s="850">
        <v>1</v>
      </c>
      <c r="I301" s="850">
        <v>77.78</v>
      </c>
      <c r="J301" s="833"/>
      <c r="K301" s="833">
        <v>77.78</v>
      </c>
      <c r="L301" s="850"/>
      <c r="M301" s="850"/>
      <c r="N301" s="833"/>
      <c r="O301" s="833"/>
      <c r="P301" s="850">
        <v>580</v>
      </c>
      <c r="Q301" s="850">
        <v>45111.11</v>
      </c>
      <c r="R301" s="838"/>
      <c r="S301" s="851">
        <v>77.777775862068964</v>
      </c>
    </row>
    <row r="302" spans="1:19" ht="14.45" customHeight="1" x14ac:dyDescent="0.2">
      <c r="A302" s="832"/>
      <c r="B302" s="833" t="s">
        <v>3471</v>
      </c>
      <c r="C302" s="833" t="s">
        <v>591</v>
      </c>
      <c r="D302" s="833" t="s">
        <v>1490</v>
      </c>
      <c r="E302" s="833" t="s">
        <v>3468</v>
      </c>
      <c r="F302" s="833" t="s">
        <v>3546</v>
      </c>
      <c r="G302" s="833" t="s">
        <v>3547</v>
      </c>
      <c r="H302" s="850"/>
      <c r="I302" s="850"/>
      <c r="J302" s="833"/>
      <c r="K302" s="833"/>
      <c r="L302" s="850"/>
      <c r="M302" s="850"/>
      <c r="N302" s="833"/>
      <c r="O302" s="833"/>
      <c r="P302" s="850">
        <v>199</v>
      </c>
      <c r="Q302" s="850">
        <v>18794.439999999995</v>
      </c>
      <c r="R302" s="838"/>
      <c r="S302" s="851">
        <v>94.444422110552736</v>
      </c>
    </row>
    <row r="303" spans="1:19" ht="14.45" customHeight="1" x14ac:dyDescent="0.2">
      <c r="A303" s="832"/>
      <c r="B303" s="833" t="s">
        <v>3471</v>
      </c>
      <c r="C303" s="833" t="s">
        <v>591</v>
      </c>
      <c r="D303" s="833" t="s">
        <v>1490</v>
      </c>
      <c r="E303" s="833" t="s">
        <v>3468</v>
      </c>
      <c r="F303" s="833" t="s">
        <v>3550</v>
      </c>
      <c r="G303" s="833" t="s">
        <v>3551</v>
      </c>
      <c r="H303" s="850"/>
      <c r="I303" s="850"/>
      <c r="J303" s="833"/>
      <c r="K303" s="833"/>
      <c r="L303" s="850"/>
      <c r="M303" s="850"/>
      <c r="N303" s="833"/>
      <c r="O303" s="833"/>
      <c r="P303" s="850">
        <v>2</v>
      </c>
      <c r="Q303" s="850">
        <v>193.33</v>
      </c>
      <c r="R303" s="838"/>
      <c r="S303" s="851">
        <v>96.665000000000006</v>
      </c>
    </row>
    <row r="304" spans="1:19" ht="14.45" customHeight="1" x14ac:dyDescent="0.2">
      <c r="A304" s="832"/>
      <c r="B304" s="833" t="s">
        <v>3471</v>
      </c>
      <c r="C304" s="833" t="s">
        <v>591</v>
      </c>
      <c r="D304" s="833" t="s">
        <v>1490</v>
      </c>
      <c r="E304" s="833" t="s">
        <v>3468</v>
      </c>
      <c r="F304" s="833" t="s">
        <v>3552</v>
      </c>
      <c r="G304" s="833" t="s">
        <v>3553</v>
      </c>
      <c r="H304" s="850"/>
      <c r="I304" s="850"/>
      <c r="J304" s="833"/>
      <c r="K304" s="833"/>
      <c r="L304" s="850"/>
      <c r="M304" s="850"/>
      <c r="N304" s="833"/>
      <c r="O304" s="833"/>
      <c r="P304" s="850">
        <v>3</v>
      </c>
      <c r="Q304" s="850">
        <v>1000</v>
      </c>
      <c r="R304" s="838"/>
      <c r="S304" s="851">
        <v>333.33333333333331</v>
      </c>
    </row>
    <row r="305" spans="1:19" ht="14.45" customHeight="1" x14ac:dyDescent="0.2">
      <c r="A305" s="832"/>
      <c r="B305" s="833" t="s">
        <v>3471</v>
      </c>
      <c r="C305" s="833" t="s">
        <v>591</v>
      </c>
      <c r="D305" s="833" t="s">
        <v>1490</v>
      </c>
      <c r="E305" s="833" t="s">
        <v>3468</v>
      </c>
      <c r="F305" s="833" t="s">
        <v>3558</v>
      </c>
      <c r="G305" s="833" t="s">
        <v>3559</v>
      </c>
      <c r="H305" s="850"/>
      <c r="I305" s="850"/>
      <c r="J305" s="833"/>
      <c r="K305" s="833"/>
      <c r="L305" s="850"/>
      <c r="M305" s="850"/>
      <c r="N305" s="833"/>
      <c r="O305" s="833"/>
      <c r="P305" s="850">
        <v>234</v>
      </c>
      <c r="Q305" s="850">
        <v>300300</v>
      </c>
      <c r="R305" s="838"/>
      <c r="S305" s="851">
        <v>1283.3333333333333</v>
      </c>
    </row>
    <row r="306" spans="1:19" ht="14.45" customHeight="1" x14ac:dyDescent="0.2">
      <c r="A306" s="832"/>
      <c r="B306" s="833" t="s">
        <v>3471</v>
      </c>
      <c r="C306" s="833" t="s">
        <v>591</v>
      </c>
      <c r="D306" s="833" t="s">
        <v>1490</v>
      </c>
      <c r="E306" s="833" t="s">
        <v>3468</v>
      </c>
      <c r="F306" s="833" t="s">
        <v>3560</v>
      </c>
      <c r="G306" s="833" t="s">
        <v>3561</v>
      </c>
      <c r="H306" s="850"/>
      <c r="I306" s="850"/>
      <c r="J306" s="833"/>
      <c r="K306" s="833"/>
      <c r="L306" s="850"/>
      <c r="M306" s="850"/>
      <c r="N306" s="833"/>
      <c r="O306" s="833"/>
      <c r="P306" s="850">
        <v>1</v>
      </c>
      <c r="Q306" s="850">
        <v>466.67</v>
      </c>
      <c r="R306" s="838"/>
      <c r="S306" s="851">
        <v>466.67</v>
      </c>
    </row>
    <row r="307" spans="1:19" ht="14.45" customHeight="1" x14ac:dyDescent="0.2">
      <c r="A307" s="832"/>
      <c r="B307" s="833" t="s">
        <v>3471</v>
      </c>
      <c r="C307" s="833" t="s">
        <v>591</v>
      </c>
      <c r="D307" s="833" t="s">
        <v>1490</v>
      </c>
      <c r="E307" s="833" t="s">
        <v>3468</v>
      </c>
      <c r="F307" s="833" t="s">
        <v>3562</v>
      </c>
      <c r="G307" s="833" t="s">
        <v>3563</v>
      </c>
      <c r="H307" s="850"/>
      <c r="I307" s="850"/>
      <c r="J307" s="833"/>
      <c r="K307" s="833"/>
      <c r="L307" s="850"/>
      <c r="M307" s="850"/>
      <c r="N307" s="833"/>
      <c r="O307" s="833"/>
      <c r="P307" s="850">
        <v>10</v>
      </c>
      <c r="Q307" s="850">
        <v>1333.32</v>
      </c>
      <c r="R307" s="838"/>
      <c r="S307" s="851">
        <v>133.33199999999999</v>
      </c>
    </row>
    <row r="308" spans="1:19" ht="14.45" customHeight="1" x14ac:dyDescent="0.2">
      <c r="A308" s="832"/>
      <c r="B308" s="833" t="s">
        <v>3471</v>
      </c>
      <c r="C308" s="833" t="s">
        <v>591</v>
      </c>
      <c r="D308" s="833" t="s">
        <v>1490</v>
      </c>
      <c r="E308" s="833" t="s">
        <v>3468</v>
      </c>
      <c r="F308" s="833" t="s">
        <v>3568</v>
      </c>
      <c r="G308" s="833" t="s">
        <v>3527</v>
      </c>
      <c r="H308" s="850"/>
      <c r="I308" s="850"/>
      <c r="J308" s="833"/>
      <c r="K308" s="833"/>
      <c r="L308" s="850"/>
      <c r="M308" s="850"/>
      <c r="N308" s="833"/>
      <c r="O308" s="833"/>
      <c r="P308" s="850">
        <v>2</v>
      </c>
      <c r="Q308" s="850">
        <v>11.11</v>
      </c>
      <c r="R308" s="838"/>
      <c r="S308" s="851">
        <v>5.5549999999999997</v>
      </c>
    </row>
    <row r="309" spans="1:19" ht="14.45" customHeight="1" x14ac:dyDescent="0.2">
      <c r="A309" s="832"/>
      <c r="B309" s="833" t="s">
        <v>3471</v>
      </c>
      <c r="C309" s="833" t="s">
        <v>591</v>
      </c>
      <c r="D309" s="833" t="s">
        <v>1491</v>
      </c>
      <c r="E309" s="833" t="s">
        <v>3472</v>
      </c>
      <c r="F309" s="833" t="s">
        <v>3489</v>
      </c>
      <c r="G309" s="833"/>
      <c r="H309" s="850"/>
      <c r="I309" s="850"/>
      <c r="J309" s="833"/>
      <c r="K309" s="833"/>
      <c r="L309" s="850"/>
      <c r="M309" s="850"/>
      <c r="N309" s="833"/>
      <c r="O309" s="833"/>
      <c r="P309" s="850">
        <v>1</v>
      </c>
      <c r="Q309" s="850">
        <v>703</v>
      </c>
      <c r="R309" s="838"/>
      <c r="S309" s="851">
        <v>703</v>
      </c>
    </row>
    <row r="310" spans="1:19" ht="14.45" customHeight="1" x14ac:dyDescent="0.2">
      <c r="A310" s="832"/>
      <c r="B310" s="833" t="s">
        <v>3471</v>
      </c>
      <c r="C310" s="833" t="s">
        <v>591</v>
      </c>
      <c r="D310" s="833" t="s">
        <v>1491</v>
      </c>
      <c r="E310" s="833" t="s">
        <v>3468</v>
      </c>
      <c r="F310" s="833" t="s">
        <v>3501</v>
      </c>
      <c r="G310" s="833" t="s">
        <v>3502</v>
      </c>
      <c r="H310" s="850"/>
      <c r="I310" s="850"/>
      <c r="J310" s="833"/>
      <c r="K310" s="833"/>
      <c r="L310" s="850">
        <v>1</v>
      </c>
      <c r="M310" s="850">
        <v>77.78</v>
      </c>
      <c r="N310" s="833">
        <v>1</v>
      </c>
      <c r="O310" s="833">
        <v>77.78</v>
      </c>
      <c r="P310" s="850">
        <v>16</v>
      </c>
      <c r="Q310" s="850">
        <v>1244.45</v>
      </c>
      <c r="R310" s="838">
        <v>15.999614296734379</v>
      </c>
      <c r="S310" s="851">
        <v>77.778125000000003</v>
      </c>
    </row>
    <row r="311" spans="1:19" ht="14.45" customHeight="1" x14ac:dyDescent="0.2">
      <c r="A311" s="832"/>
      <c r="B311" s="833" t="s">
        <v>3471</v>
      </c>
      <c r="C311" s="833" t="s">
        <v>591</v>
      </c>
      <c r="D311" s="833" t="s">
        <v>1491</v>
      </c>
      <c r="E311" s="833" t="s">
        <v>3468</v>
      </c>
      <c r="F311" s="833" t="s">
        <v>3503</v>
      </c>
      <c r="G311" s="833" t="s">
        <v>3504</v>
      </c>
      <c r="H311" s="850"/>
      <c r="I311" s="850"/>
      <c r="J311" s="833"/>
      <c r="K311" s="833"/>
      <c r="L311" s="850"/>
      <c r="M311" s="850"/>
      <c r="N311" s="833"/>
      <c r="O311" s="833"/>
      <c r="P311" s="850">
        <v>15</v>
      </c>
      <c r="Q311" s="850">
        <v>3750</v>
      </c>
      <c r="R311" s="838"/>
      <c r="S311" s="851">
        <v>250</v>
      </c>
    </row>
    <row r="312" spans="1:19" ht="14.45" customHeight="1" x14ac:dyDescent="0.2">
      <c r="A312" s="832"/>
      <c r="B312" s="833" t="s">
        <v>3471</v>
      </c>
      <c r="C312" s="833" t="s">
        <v>591</v>
      </c>
      <c r="D312" s="833" t="s">
        <v>1491</v>
      </c>
      <c r="E312" s="833" t="s">
        <v>3468</v>
      </c>
      <c r="F312" s="833" t="s">
        <v>3505</v>
      </c>
      <c r="G312" s="833" t="s">
        <v>3506</v>
      </c>
      <c r="H312" s="850">
        <v>2</v>
      </c>
      <c r="I312" s="850">
        <v>233.34</v>
      </c>
      <c r="J312" s="833">
        <v>2</v>
      </c>
      <c r="K312" s="833">
        <v>116.67</v>
      </c>
      <c r="L312" s="850">
        <v>1</v>
      </c>
      <c r="M312" s="850">
        <v>116.67</v>
      </c>
      <c r="N312" s="833">
        <v>1</v>
      </c>
      <c r="O312" s="833">
        <v>116.67</v>
      </c>
      <c r="P312" s="850">
        <v>201</v>
      </c>
      <c r="Q312" s="850">
        <v>23450.010000000002</v>
      </c>
      <c r="R312" s="838">
        <v>200.99434301877091</v>
      </c>
      <c r="S312" s="851">
        <v>116.66671641791046</v>
      </c>
    </row>
    <row r="313" spans="1:19" ht="14.45" customHeight="1" x14ac:dyDescent="0.2">
      <c r="A313" s="832"/>
      <c r="B313" s="833" t="s">
        <v>3471</v>
      </c>
      <c r="C313" s="833" t="s">
        <v>591</v>
      </c>
      <c r="D313" s="833" t="s">
        <v>1491</v>
      </c>
      <c r="E313" s="833" t="s">
        <v>3468</v>
      </c>
      <c r="F313" s="833" t="s">
        <v>3515</v>
      </c>
      <c r="G313" s="833" t="s">
        <v>3516</v>
      </c>
      <c r="H313" s="850"/>
      <c r="I313" s="850"/>
      <c r="J313" s="833"/>
      <c r="K313" s="833"/>
      <c r="L313" s="850"/>
      <c r="M313" s="850"/>
      <c r="N313" s="833"/>
      <c r="O313" s="833"/>
      <c r="P313" s="850">
        <v>69</v>
      </c>
      <c r="Q313" s="850">
        <v>15333.34</v>
      </c>
      <c r="R313" s="838"/>
      <c r="S313" s="851">
        <v>222.2223188405797</v>
      </c>
    </row>
    <row r="314" spans="1:19" ht="14.45" customHeight="1" x14ac:dyDescent="0.2">
      <c r="A314" s="832"/>
      <c r="B314" s="833" t="s">
        <v>3471</v>
      </c>
      <c r="C314" s="833" t="s">
        <v>591</v>
      </c>
      <c r="D314" s="833" t="s">
        <v>1491</v>
      </c>
      <c r="E314" s="833" t="s">
        <v>3468</v>
      </c>
      <c r="F314" s="833" t="s">
        <v>3517</v>
      </c>
      <c r="G314" s="833" t="s">
        <v>3518</v>
      </c>
      <c r="H314" s="850"/>
      <c r="I314" s="850"/>
      <c r="J314" s="833"/>
      <c r="K314" s="833"/>
      <c r="L314" s="850"/>
      <c r="M314" s="850"/>
      <c r="N314" s="833"/>
      <c r="O314" s="833"/>
      <c r="P314" s="850">
        <v>289</v>
      </c>
      <c r="Q314" s="850">
        <v>168583.33000000002</v>
      </c>
      <c r="R314" s="838"/>
      <c r="S314" s="851">
        <v>583.33332179930801</v>
      </c>
    </row>
    <row r="315" spans="1:19" ht="14.45" customHeight="1" x14ac:dyDescent="0.2">
      <c r="A315" s="832"/>
      <c r="B315" s="833" t="s">
        <v>3471</v>
      </c>
      <c r="C315" s="833" t="s">
        <v>591</v>
      </c>
      <c r="D315" s="833" t="s">
        <v>1491</v>
      </c>
      <c r="E315" s="833" t="s">
        <v>3468</v>
      </c>
      <c r="F315" s="833" t="s">
        <v>3519</v>
      </c>
      <c r="G315" s="833" t="s">
        <v>3520</v>
      </c>
      <c r="H315" s="850"/>
      <c r="I315" s="850"/>
      <c r="J315" s="833"/>
      <c r="K315" s="833"/>
      <c r="L315" s="850">
        <v>1</v>
      </c>
      <c r="M315" s="850">
        <v>466.67</v>
      </c>
      <c r="N315" s="833">
        <v>1</v>
      </c>
      <c r="O315" s="833">
        <v>466.67</v>
      </c>
      <c r="P315" s="850">
        <v>40</v>
      </c>
      <c r="Q315" s="850">
        <v>18666.669999999998</v>
      </c>
      <c r="R315" s="838">
        <v>39.999721430561202</v>
      </c>
      <c r="S315" s="851">
        <v>466.66674999999998</v>
      </c>
    </row>
    <row r="316" spans="1:19" ht="14.45" customHeight="1" x14ac:dyDescent="0.2">
      <c r="A316" s="832"/>
      <c r="B316" s="833" t="s">
        <v>3471</v>
      </c>
      <c r="C316" s="833" t="s">
        <v>591</v>
      </c>
      <c r="D316" s="833" t="s">
        <v>1491</v>
      </c>
      <c r="E316" s="833" t="s">
        <v>3468</v>
      </c>
      <c r="F316" s="833" t="s">
        <v>3521</v>
      </c>
      <c r="G316" s="833" t="s">
        <v>3520</v>
      </c>
      <c r="H316" s="850"/>
      <c r="I316" s="850"/>
      <c r="J316" s="833"/>
      <c r="K316" s="833"/>
      <c r="L316" s="850"/>
      <c r="M316" s="850"/>
      <c r="N316" s="833"/>
      <c r="O316" s="833"/>
      <c r="P316" s="850">
        <v>7</v>
      </c>
      <c r="Q316" s="850">
        <v>7000</v>
      </c>
      <c r="R316" s="838"/>
      <c r="S316" s="851">
        <v>1000</v>
      </c>
    </row>
    <row r="317" spans="1:19" ht="14.45" customHeight="1" x14ac:dyDescent="0.2">
      <c r="A317" s="832"/>
      <c r="B317" s="833" t="s">
        <v>3471</v>
      </c>
      <c r="C317" s="833" t="s">
        <v>591</v>
      </c>
      <c r="D317" s="833" t="s">
        <v>1491</v>
      </c>
      <c r="E317" s="833" t="s">
        <v>3468</v>
      </c>
      <c r="F317" s="833" t="s">
        <v>3522</v>
      </c>
      <c r="G317" s="833" t="s">
        <v>3523</v>
      </c>
      <c r="H317" s="850"/>
      <c r="I317" s="850"/>
      <c r="J317" s="833"/>
      <c r="K317" s="833"/>
      <c r="L317" s="850"/>
      <c r="M317" s="850"/>
      <c r="N317" s="833"/>
      <c r="O317" s="833"/>
      <c r="P317" s="850">
        <v>4</v>
      </c>
      <c r="Q317" s="850">
        <v>2666.67</v>
      </c>
      <c r="R317" s="838"/>
      <c r="S317" s="851">
        <v>666.66750000000002</v>
      </c>
    </row>
    <row r="318" spans="1:19" ht="14.45" customHeight="1" x14ac:dyDescent="0.2">
      <c r="A318" s="832"/>
      <c r="B318" s="833" t="s">
        <v>3471</v>
      </c>
      <c r="C318" s="833" t="s">
        <v>591</v>
      </c>
      <c r="D318" s="833" t="s">
        <v>1491</v>
      </c>
      <c r="E318" s="833" t="s">
        <v>3468</v>
      </c>
      <c r="F318" s="833" t="s">
        <v>3524</v>
      </c>
      <c r="G318" s="833" t="s">
        <v>3525</v>
      </c>
      <c r="H318" s="850"/>
      <c r="I318" s="850"/>
      <c r="J318" s="833"/>
      <c r="K318" s="833"/>
      <c r="L318" s="850"/>
      <c r="M318" s="850"/>
      <c r="N318" s="833"/>
      <c r="O318" s="833"/>
      <c r="P318" s="850">
        <v>226</v>
      </c>
      <c r="Q318" s="850">
        <v>13811.12</v>
      </c>
      <c r="R318" s="838"/>
      <c r="S318" s="851">
        <v>61.111150442477879</v>
      </c>
    </row>
    <row r="319" spans="1:19" ht="14.45" customHeight="1" x14ac:dyDescent="0.2">
      <c r="A319" s="832"/>
      <c r="B319" s="833" t="s">
        <v>3471</v>
      </c>
      <c r="C319" s="833" t="s">
        <v>591</v>
      </c>
      <c r="D319" s="833" t="s">
        <v>1491</v>
      </c>
      <c r="E319" s="833" t="s">
        <v>3468</v>
      </c>
      <c r="F319" s="833" t="s">
        <v>3526</v>
      </c>
      <c r="G319" s="833" t="s">
        <v>3527</v>
      </c>
      <c r="H319" s="850"/>
      <c r="I319" s="850"/>
      <c r="J319" s="833"/>
      <c r="K319" s="833"/>
      <c r="L319" s="850"/>
      <c r="M319" s="850"/>
      <c r="N319" s="833"/>
      <c r="O319" s="833"/>
      <c r="P319" s="850">
        <v>3</v>
      </c>
      <c r="Q319" s="850">
        <v>16.68</v>
      </c>
      <c r="R319" s="838"/>
      <c r="S319" s="851">
        <v>5.56</v>
      </c>
    </row>
    <row r="320" spans="1:19" ht="14.45" customHeight="1" x14ac:dyDescent="0.2">
      <c r="A320" s="832"/>
      <c r="B320" s="833" t="s">
        <v>3471</v>
      </c>
      <c r="C320" s="833" t="s">
        <v>591</v>
      </c>
      <c r="D320" s="833" t="s">
        <v>1491</v>
      </c>
      <c r="E320" s="833" t="s">
        <v>3468</v>
      </c>
      <c r="F320" s="833" t="s">
        <v>3530</v>
      </c>
      <c r="G320" s="833" t="s">
        <v>3531</v>
      </c>
      <c r="H320" s="850"/>
      <c r="I320" s="850"/>
      <c r="J320" s="833"/>
      <c r="K320" s="833"/>
      <c r="L320" s="850"/>
      <c r="M320" s="850"/>
      <c r="N320" s="833"/>
      <c r="O320" s="833"/>
      <c r="P320" s="850">
        <v>1</v>
      </c>
      <c r="Q320" s="850">
        <v>0</v>
      </c>
      <c r="R320" s="838"/>
      <c r="S320" s="851">
        <v>0</v>
      </c>
    </row>
    <row r="321" spans="1:19" ht="14.45" customHeight="1" x14ac:dyDescent="0.2">
      <c r="A321" s="832"/>
      <c r="B321" s="833" t="s">
        <v>3471</v>
      </c>
      <c r="C321" s="833" t="s">
        <v>591</v>
      </c>
      <c r="D321" s="833" t="s">
        <v>1491</v>
      </c>
      <c r="E321" s="833" t="s">
        <v>3468</v>
      </c>
      <c r="F321" s="833" t="s">
        <v>3532</v>
      </c>
      <c r="G321" s="833" t="s">
        <v>3533</v>
      </c>
      <c r="H321" s="850">
        <v>1</v>
      </c>
      <c r="I321" s="850">
        <v>305.56</v>
      </c>
      <c r="J321" s="833">
        <v>1</v>
      </c>
      <c r="K321" s="833">
        <v>305.56</v>
      </c>
      <c r="L321" s="850">
        <v>1</v>
      </c>
      <c r="M321" s="850">
        <v>305.56</v>
      </c>
      <c r="N321" s="833">
        <v>1</v>
      </c>
      <c r="O321" s="833">
        <v>305.56</v>
      </c>
      <c r="P321" s="850">
        <v>165</v>
      </c>
      <c r="Q321" s="850">
        <v>50416.679999999993</v>
      </c>
      <c r="R321" s="838">
        <v>164.9976436706375</v>
      </c>
      <c r="S321" s="851">
        <v>305.55563636363632</v>
      </c>
    </row>
    <row r="322" spans="1:19" ht="14.45" customHeight="1" x14ac:dyDescent="0.2">
      <c r="A322" s="832"/>
      <c r="B322" s="833" t="s">
        <v>3471</v>
      </c>
      <c r="C322" s="833" t="s">
        <v>591</v>
      </c>
      <c r="D322" s="833" t="s">
        <v>1491</v>
      </c>
      <c r="E322" s="833" t="s">
        <v>3468</v>
      </c>
      <c r="F322" s="833" t="s">
        <v>3536</v>
      </c>
      <c r="G322" s="833" t="s">
        <v>3537</v>
      </c>
      <c r="H322" s="850">
        <v>4</v>
      </c>
      <c r="I322" s="850">
        <v>1822.23</v>
      </c>
      <c r="J322" s="833">
        <v>2.000010975623141</v>
      </c>
      <c r="K322" s="833">
        <v>455.5575</v>
      </c>
      <c r="L322" s="850">
        <v>2</v>
      </c>
      <c r="M322" s="850">
        <v>911.11</v>
      </c>
      <c r="N322" s="833">
        <v>1</v>
      </c>
      <c r="O322" s="833">
        <v>455.55500000000001</v>
      </c>
      <c r="P322" s="850">
        <v>648</v>
      </c>
      <c r="Q322" s="850">
        <v>295200</v>
      </c>
      <c r="R322" s="838">
        <v>324.00039512243308</v>
      </c>
      <c r="S322" s="851">
        <v>455.55555555555554</v>
      </c>
    </row>
    <row r="323" spans="1:19" ht="14.45" customHeight="1" x14ac:dyDescent="0.2">
      <c r="A323" s="832"/>
      <c r="B323" s="833" t="s">
        <v>3471</v>
      </c>
      <c r="C323" s="833" t="s">
        <v>591</v>
      </c>
      <c r="D323" s="833" t="s">
        <v>1491</v>
      </c>
      <c r="E323" s="833" t="s">
        <v>3468</v>
      </c>
      <c r="F323" s="833" t="s">
        <v>3542</v>
      </c>
      <c r="G323" s="833" t="s">
        <v>3543</v>
      </c>
      <c r="H323" s="850">
        <v>2</v>
      </c>
      <c r="I323" s="850">
        <v>155.56</v>
      </c>
      <c r="J323" s="833">
        <v>2</v>
      </c>
      <c r="K323" s="833">
        <v>77.78</v>
      </c>
      <c r="L323" s="850">
        <v>1</v>
      </c>
      <c r="M323" s="850">
        <v>77.78</v>
      </c>
      <c r="N323" s="833">
        <v>1</v>
      </c>
      <c r="O323" s="833">
        <v>77.78</v>
      </c>
      <c r="P323" s="850">
        <v>389</v>
      </c>
      <c r="Q323" s="850">
        <v>30255.54</v>
      </c>
      <c r="R323" s="838">
        <v>388.98868603754181</v>
      </c>
      <c r="S323" s="851">
        <v>77.777737789203087</v>
      </c>
    </row>
    <row r="324" spans="1:19" ht="14.45" customHeight="1" x14ac:dyDescent="0.2">
      <c r="A324" s="832"/>
      <c r="B324" s="833" t="s">
        <v>3471</v>
      </c>
      <c r="C324" s="833" t="s">
        <v>591</v>
      </c>
      <c r="D324" s="833" t="s">
        <v>1491</v>
      </c>
      <c r="E324" s="833" t="s">
        <v>3468</v>
      </c>
      <c r="F324" s="833" t="s">
        <v>3546</v>
      </c>
      <c r="G324" s="833" t="s">
        <v>3547</v>
      </c>
      <c r="H324" s="850">
        <v>2</v>
      </c>
      <c r="I324" s="850">
        <v>188.88</v>
      </c>
      <c r="J324" s="833">
        <v>0.9999470591349463</v>
      </c>
      <c r="K324" s="833">
        <v>94.44</v>
      </c>
      <c r="L324" s="850">
        <v>2</v>
      </c>
      <c r="M324" s="850">
        <v>188.89</v>
      </c>
      <c r="N324" s="833">
        <v>1</v>
      </c>
      <c r="O324" s="833">
        <v>94.444999999999993</v>
      </c>
      <c r="P324" s="850">
        <v>371</v>
      </c>
      <c r="Q324" s="850">
        <v>35038.879999999997</v>
      </c>
      <c r="R324" s="838">
        <v>185.49886177140135</v>
      </c>
      <c r="S324" s="851">
        <v>94.4444204851752</v>
      </c>
    </row>
    <row r="325" spans="1:19" ht="14.45" customHeight="1" x14ac:dyDescent="0.2">
      <c r="A325" s="832"/>
      <c r="B325" s="833" t="s">
        <v>3471</v>
      </c>
      <c r="C325" s="833" t="s">
        <v>591</v>
      </c>
      <c r="D325" s="833" t="s">
        <v>1491</v>
      </c>
      <c r="E325" s="833" t="s">
        <v>3468</v>
      </c>
      <c r="F325" s="833" t="s">
        <v>3550</v>
      </c>
      <c r="G325" s="833" t="s">
        <v>3551</v>
      </c>
      <c r="H325" s="850"/>
      <c r="I325" s="850"/>
      <c r="J325" s="833"/>
      <c r="K325" s="833"/>
      <c r="L325" s="850"/>
      <c r="M325" s="850"/>
      <c r="N325" s="833"/>
      <c r="O325" s="833"/>
      <c r="P325" s="850">
        <v>5</v>
      </c>
      <c r="Q325" s="850">
        <v>483.34000000000003</v>
      </c>
      <c r="R325" s="838"/>
      <c r="S325" s="851">
        <v>96.668000000000006</v>
      </c>
    </row>
    <row r="326" spans="1:19" ht="14.45" customHeight="1" x14ac:dyDescent="0.2">
      <c r="A326" s="832"/>
      <c r="B326" s="833" t="s">
        <v>3471</v>
      </c>
      <c r="C326" s="833" t="s">
        <v>591</v>
      </c>
      <c r="D326" s="833" t="s">
        <v>1491</v>
      </c>
      <c r="E326" s="833" t="s">
        <v>3468</v>
      </c>
      <c r="F326" s="833" t="s">
        <v>3552</v>
      </c>
      <c r="G326" s="833" t="s">
        <v>3553</v>
      </c>
      <c r="H326" s="850"/>
      <c r="I326" s="850"/>
      <c r="J326" s="833"/>
      <c r="K326" s="833"/>
      <c r="L326" s="850"/>
      <c r="M326" s="850"/>
      <c r="N326" s="833"/>
      <c r="O326" s="833"/>
      <c r="P326" s="850">
        <v>29</v>
      </c>
      <c r="Q326" s="850">
        <v>9666.67</v>
      </c>
      <c r="R326" s="838"/>
      <c r="S326" s="851">
        <v>333.33344827586205</v>
      </c>
    </row>
    <row r="327" spans="1:19" ht="14.45" customHeight="1" x14ac:dyDescent="0.2">
      <c r="A327" s="832"/>
      <c r="B327" s="833" t="s">
        <v>3471</v>
      </c>
      <c r="C327" s="833" t="s">
        <v>591</v>
      </c>
      <c r="D327" s="833" t="s">
        <v>1491</v>
      </c>
      <c r="E327" s="833" t="s">
        <v>3468</v>
      </c>
      <c r="F327" s="833" t="s">
        <v>3558</v>
      </c>
      <c r="G327" s="833" t="s">
        <v>3559</v>
      </c>
      <c r="H327" s="850">
        <v>3</v>
      </c>
      <c r="I327" s="850">
        <v>3850</v>
      </c>
      <c r="J327" s="833">
        <v>3.0000077922280317</v>
      </c>
      <c r="K327" s="833">
        <v>1283.3333333333333</v>
      </c>
      <c r="L327" s="850">
        <v>1</v>
      </c>
      <c r="M327" s="850">
        <v>1283.33</v>
      </c>
      <c r="N327" s="833">
        <v>1</v>
      </c>
      <c r="O327" s="833">
        <v>1283.33</v>
      </c>
      <c r="P327" s="850">
        <v>195</v>
      </c>
      <c r="Q327" s="850">
        <v>250249.99</v>
      </c>
      <c r="R327" s="838">
        <v>195.00049870259403</v>
      </c>
      <c r="S327" s="851">
        <v>1283.3332820512819</v>
      </c>
    </row>
    <row r="328" spans="1:19" ht="14.45" customHeight="1" x14ac:dyDescent="0.2">
      <c r="A328" s="832"/>
      <c r="B328" s="833" t="s">
        <v>3471</v>
      </c>
      <c r="C328" s="833" t="s">
        <v>591</v>
      </c>
      <c r="D328" s="833" t="s">
        <v>1491</v>
      </c>
      <c r="E328" s="833" t="s">
        <v>3468</v>
      </c>
      <c r="F328" s="833" t="s">
        <v>3560</v>
      </c>
      <c r="G328" s="833" t="s">
        <v>3561</v>
      </c>
      <c r="H328" s="850"/>
      <c r="I328" s="850"/>
      <c r="J328" s="833"/>
      <c r="K328" s="833"/>
      <c r="L328" s="850">
        <v>1</v>
      </c>
      <c r="M328" s="850">
        <v>466.67</v>
      </c>
      <c r="N328" s="833">
        <v>1</v>
      </c>
      <c r="O328" s="833">
        <v>466.67</v>
      </c>
      <c r="P328" s="850">
        <v>2</v>
      </c>
      <c r="Q328" s="850">
        <v>933.34</v>
      </c>
      <c r="R328" s="838">
        <v>2</v>
      </c>
      <c r="S328" s="851">
        <v>466.67</v>
      </c>
    </row>
    <row r="329" spans="1:19" ht="14.45" customHeight="1" x14ac:dyDescent="0.2">
      <c r="A329" s="832"/>
      <c r="B329" s="833" t="s">
        <v>3471</v>
      </c>
      <c r="C329" s="833" t="s">
        <v>591</v>
      </c>
      <c r="D329" s="833" t="s">
        <v>1491</v>
      </c>
      <c r="E329" s="833" t="s">
        <v>3468</v>
      </c>
      <c r="F329" s="833" t="s">
        <v>3562</v>
      </c>
      <c r="G329" s="833" t="s">
        <v>3563</v>
      </c>
      <c r="H329" s="850"/>
      <c r="I329" s="850"/>
      <c r="J329" s="833"/>
      <c r="K329" s="833"/>
      <c r="L329" s="850"/>
      <c r="M329" s="850"/>
      <c r="N329" s="833"/>
      <c r="O329" s="833"/>
      <c r="P329" s="850">
        <v>12</v>
      </c>
      <c r="Q329" s="850">
        <v>1599.9900000000002</v>
      </c>
      <c r="R329" s="838"/>
      <c r="S329" s="851">
        <v>133.33250000000001</v>
      </c>
    </row>
    <row r="330" spans="1:19" ht="14.45" customHeight="1" x14ac:dyDescent="0.2">
      <c r="A330" s="832"/>
      <c r="B330" s="833" t="s">
        <v>3471</v>
      </c>
      <c r="C330" s="833" t="s">
        <v>591</v>
      </c>
      <c r="D330" s="833" t="s">
        <v>1491</v>
      </c>
      <c r="E330" s="833" t="s">
        <v>3468</v>
      </c>
      <c r="F330" s="833" t="s">
        <v>3564</v>
      </c>
      <c r="G330" s="833" t="s">
        <v>3565</v>
      </c>
      <c r="H330" s="850"/>
      <c r="I330" s="850"/>
      <c r="J330" s="833"/>
      <c r="K330" s="833"/>
      <c r="L330" s="850"/>
      <c r="M330" s="850"/>
      <c r="N330" s="833"/>
      <c r="O330" s="833"/>
      <c r="P330" s="850">
        <v>5</v>
      </c>
      <c r="Q330" s="850">
        <v>4166.67</v>
      </c>
      <c r="R330" s="838"/>
      <c r="S330" s="851">
        <v>833.33400000000006</v>
      </c>
    </row>
    <row r="331" spans="1:19" ht="14.45" customHeight="1" x14ac:dyDescent="0.2">
      <c r="A331" s="832"/>
      <c r="B331" s="833" t="s">
        <v>3471</v>
      </c>
      <c r="C331" s="833" t="s">
        <v>591</v>
      </c>
      <c r="D331" s="833" t="s">
        <v>1491</v>
      </c>
      <c r="E331" s="833" t="s">
        <v>3468</v>
      </c>
      <c r="F331" s="833" t="s">
        <v>3568</v>
      </c>
      <c r="G331" s="833" t="s">
        <v>3527</v>
      </c>
      <c r="H331" s="850"/>
      <c r="I331" s="850"/>
      <c r="J331" s="833"/>
      <c r="K331" s="833"/>
      <c r="L331" s="850"/>
      <c r="M331" s="850"/>
      <c r="N331" s="833"/>
      <c r="O331" s="833"/>
      <c r="P331" s="850">
        <v>5</v>
      </c>
      <c r="Q331" s="850">
        <v>27.78</v>
      </c>
      <c r="R331" s="838"/>
      <c r="S331" s="851">
        <v>5.556</v>
      </c>
    </row>
    <row r="332" spans="1:19" ht="14.45" customHeight="1" x14ac:dyDescent="0.2">
      <c r="A332" s="832"/>
      <c r="B332" s="833" t="s">
        <v>3471</v>
      </c>
      <c r="C332" s="833" t="s">
        <v>591</v>
      </c>
      <c r="D332" s="833" t="s">
        <v>1491</v>
      </c>
      <c r="E332" s="833" t="s">
        <v>3468</v>
      </c>
      <c r="F332" s="833" t="s">
        <v>3577</v>
      </c>
      <c r="G332" s="833" t="s">
        <v>3578</v>
      </c>
      <c r="H332" s="850"/>
      <c r="I332" s="850"/>
      <c r="J332" s="833"/>
      <c r="K332" s="833"/>
      <c r="L332" s="850"/>
      <c r="M332" s="850"/>
      <c r="N332" s="833"/>
      <c r="O332" s="833"/>
      <c r="P332" s="850">
        <v>30</v>
      </c>
      <c r="Q332" s="850">
        <v>3499.99</v>
      </c>
      <c r="R332" s="838"/>
      <c r="S332" s="851">
        <v>116.66633333333333</v>
      </c>
    </row>
    <row r="333" spans="1:19" ht="14.45" customHeight="1" x14ac:dyDescent="0.2">
      <c r="A333" s="832"/>
      <c r="B333" s="833" t="s">
        <v>3471</v>
      </c>
      <c r="C333" s="833" t="s">
        <v>591</v>
      </c>
      <c r="D333" s="833" t="s">
        <v>1493</v>
      </c>
      <c r="E333" s="833" t="s">
        <v>3472</v>
      </c>
      <c r="F333" s="833" t="s">
        <v>3481</v>
      </c>
      <c r="G333" s="833"/>
      <c r="H333" s="850"/>
      <c r="I333" s="850"/>
      <c r="J333" s="833"/>
      <c r="K333" s="833"/>
      <c r="L333" s="850"/>
      <c r="M333" s="850"/>
      <c r="N333" s="833"/>
      <c r="O333" s="833"/>
      <c r="P333" s="850">
        <v>1</v>
      </c>
      <c r="Q333" s="850">
        <v>3900</v>
      </c>
      <c r="R333" s="838"/>
      <c r="S333" s="851">
        <v>3900</v>
      </c>
    </row>
    <row r="334" spans="1:19" ht="14.45" customHeight="1" x14ac:dyDescent="0.2">
      <c r="A334" s="832"/>
      <c r="B334" s="833" t="s">
        <v>3471</v>
      </c>
      <c r="C334" s="833" t="s">
        <v>591</v>
      </c>
      <c r="D334" s="833" t="s">
        <v>1493</v>
      </c>
      <c r="E334" s="833" t="s">
        <v>3472</v>
      </c>
      <c r="F334" s="833" t="s">
        <v>3482</v>
      </c>
      <c r="G334" s="833"/>
      <c r="H334" s="850"/>
      <c r="I334" s="850"/>
      <c r="J334" s="833"/>
      <c r="K334" s="833"/>
      <c r="L334" s="850"/>
      <c r="M334" s="850"/>
      <c r="N334" s="833"/>
      <c r="O334" s="833"/>
      <c r="P334" s="850">
        <v>1</v>
      </c>
      <c r="Q334" s="850">
        <v>3900</v>
      </c>
      <c r="R334" s="838"/>
      <c r="S334" s="851">
        <v>3900</v>
      </c>
    </row>
    <row r="335" spans="1:19" ht="14.45" customHeight="1" x14ac:dyDescent="0.2">
      <c r="A335" s="832"/>
      <c r="B335" s="833" t="s">
        <v>3471</v>
      </c>
      <c r="C335" s="833" t="s">
        <v>591</v>
      </c>
      <c r="D335" s="833" t="s">
        <v>1493</v>
      </c>
      <c r="E335" s="833" t="s">
        <v>3468</v>
      </c>
      <c r="F335" s="833" t="s">
        <v>3501</v>
      </c>
      <c r="G335" s="833" t="s">
        <v>3502</v>
      </c>
      <c r="H335" s="850"/>
      <c r="I335" s="850"/>
      <c r="J335" s="833"/>
      <c r="K335" s="833"/>
      <c r="L335" s="850"/>
      <c r="M335" s="850"/>
      <c r="N335" s="833"/>
      <c r="O335" s="833"/>
      <c r="P335" s="850">
        <v>1</v>
      </c>
      <c r="Q335" s="850">
        <v>77.78</v>
      </c>
      <c r="R335" s="838"/>
      <c r="S335" s="851">
        <v>77.78</v>
      </c>
    </row>
    <row r="336" spans="1:19" ht="14.45" customHeight="1" x14ac:dyDescent="0.2">
      <c r="A336" s="832"/>
      <c r="B336" s="833" t="s">
        <v>3471</v>
      </c>
      <c r="C336" s="833" t="s">
        <v>591</v>
      </c>
      <c r="D336" s="833" t="s">
        <v>1493</v>
      </c>
      <c r="E336" s="833" t="s">
        <v>3468</v>
      </c>
      <c r="F336" s="833" t="s">
        <v>3503</v>
      </c>
      <c r="G336" s="833" t="s">
        <v>3504</v>
      </c>
      <c r="H336" s="850">
        <v>1</v>
      </c>
      <c r="I336" s="850">
        <v>250</v>
      </c>
      <c r="J336" s="833"/>
      <c r="K336" s="833">
        <v>250</v>
      </c>
      <c r="L336" s="850"/>
      <c r="M336" s="850"/>
      <c r="N336" s="833"/>
      <c r="O336" s="833"/>
      <c r="P336" s="850">
        <v>62</v>
      </c>
      <c r="Q336" s="850">
        <v>15500</v>
      </c>
      <c r="R336" s="838"/>
      <c r="S336" s="851">
        <v>250</v>
      </c>
    </row>
    <row r="337" spans="1:19" ht="14.45" customHeight="1" x14ac:dyDescent="0.2">
      <c r="A337" s="832"/>
      <c r="B337" s="833" t="s">
        <v>3471</v>
      </c>
      <c r="C337" s="833" t="s">
        <v>591</v>
      </c>
      <c r="D337" s="833" t="s">
        <v>1493</v>
      </c>
      <c r="E337" s="833" t="s">
        <v>3468</v>
      </c>
      <c r="F337" s="833" t="s">
        <v>3505</v>
      </c>
      <c r="G337" s="833" t="s">
        <v>3506</v>
      </c>
      <c r="H337" s="850"/>
      <c r="I337" s="850"/>
      <c r="J337" s="833"/>
      <c r="K337" s="833"/>
      <c r="L337" s="850"/>
      <c r="M337" s="850"/>
      <c r="N337" s="833"/>
      <c r="O337" s="833"/>
      <c r="P337" s="850">
        <v>79</v>
      </c>
      <c r="Q337" s="850">
        <v>9216.67</v>
      </c>
      <c r="R337" s="838"/>
      <c r="S337" s="851">
        <v>116.6667088607595</v>
      </c>
    </row>
    <row r="338" spans="1:19" ht="14.45" customHeight="1" x14ac:dyDescent="0.2">
      <c r="A338" s="832"/>
      <c r="B338" s="833" t="s">
        <v>3471</v>
      </c>
      <c r="C338" s="833" t="s">
        <v>591</v>
      </c>
      <c r="D338" s="833" t="s">
        <v>1493</v>
      </c>
      <c r="E338" s="833" t="s">
        <v>3468</v>
      </c>
      <c r="F338" s="833" t="s">
        <v>3515</v>
      </c>
      <c r="G338" s="833" t="s">
        <v>3516</v>
      </c>
      <c r="H338" s="850">
        <v>1</v>
      </c>
      <c r="I338" s="850">
        <v>211.11</v>
      </c>
      <c r="J338" s="833"/>
      <c r="K338" s="833">
        <v>211.11</v>
      </c>
      <c r="L338" s="850"/>
      <c r="M338" s="850"/>
      <c r="N338" s="833"/>
      <c r="O338" s="833"/>
      <c r="P338" s="850">
        <v>139</v>
      </c>
      <c r="Q338" s="850">
        <v>30888.89</v>
      </c>
      <c r="R338" s="838"/>
      <c r="S338" s="851">
        <v>222.22223021582732</v>
      </c>
    </row>
    <row r="339" spans="1:19" ht="14.45" customHeight="1" x14ac:dyDescent="0.2">
      <c r="A339" s="832"/>
      <c r="B339" s="833" t="s">
        <v>3471</v>
      </c>
      <c r="C339" s="833" t="s">
        <v>591</v>
      </c>
      <c r="D339" s="833" t="s">
        <v>1493</v>
      </c>
      <c r="E339" s="833" t="s">
        <v>3468</v>
      </c>
      <c r="F339" s="833" t="s">
        <v>3517</v>
      </c>
      <c r="G339" s="833" t="s">
        <v>3518</v>
      </c>
      <c r="H339" s="850"/>
      <c r="I339" s="850"/>
      <c r="J339" s="833"/>
      <c r="K339" s="833"/>
      <c r="L339" s="850"/>
      <c r="M339" s="850"/>
      <c r="N339" s="833"/>
      <c r="O339" s="833"/>
      <c r="P339" s="850">
        <v>125</v>
      </c>
      <c r="Q339" s="850">
        <v>72916.67</v>
      </c>
      <c r="R339" s="838"/>
      <c r="S339" s="851">
        <v>583.33335999999997</v>
      </c>
    </row>
    <row r="340" spans="1:19" ht="14.45" customHeight="1" x14ac:dyDescent="0.2">
      <c r="A340" s="832"/>
      <c r="B340" s="833" t="s">
        <v>3471</v>
      </c>
      <c r="C340" s="833" t="s">
        <v>591</v>
      </c>
      <c r="D340" s="833" t="s">
        <v>1493</v>
      </c>
      <c r="E340" s="833" t="s">
        <v>3468</v>
      </c>
      <c r="F340" s="833" t="s">
        <v>3519</v>
      </c>
      <c r="G340" s="833" t="s">
        <v>3520</v>
      </c>
      <c r="H340" s="850"/>
      <c r="I340" s="850"/>
      <c r="J340" s="833"/>
      <c r="K340" s="833"/>
      <c r="L340" s="850"/>
      <c r="M340" s="850"/>
      <c r="N340" s="833"/>
      <c r="O340" s="833"/>
      <c r="P340" s="850">
        <v>14</v>
      </c>
      <c r="Q340" s="850">
        <v>6533.34</v>
      </c>
      <c r="R340" s="838"/>
      <c r="S340" s="851">
        <v>466.66714285714289</v>
      </c>
    </row>
    <row r="341" spans="1:19" ht="14.45" customHeight="1" x14ac:dyDescent="0.2">
      <c r="A341" s="832"/>
      <c r="B341" s="833" t="s">
        <v>3471</v>
      </c>
      <c r="C341" s="833" t="s">
        <v>591</v>
      </c>
      <c r="D341" s="833" t="s">
        <v>1493</v>
      </c>
      <c r="E341" s="833" t="s">
        <v>3468</v>
      </c>
      <c r="F341" s="833" t="s">
        <v>3524</v>
      </c>
      <c r="G341" s="833" t="s">
        <v>3525</v>
      </c>
      <c r="H341" s="850"/>
      <c r="I341" s="850"/>
      <c r="J341" s="833"/>
      <c r="K341" s="833"/>
      <c r="L341" s="850"/>
      <c r="M341" s="850"/>
      <c r="N341" s="833"/>
      <c r="O341" s="833"/>
      <c r="P341" s="850">
        <v>111</v>
      </c>
      <c r="Q341" s="850">
        <v>6783.33</v>
      </c>
      <c r="R341" s="838"/>
      <c r="S341" s="851">
        <v>61.111081081081082</v>
      </c>
    </row>
    <row r="342" spans="1:19" ht="14.45" customHeight="1" x14ac:dyDescent="0.2">
      <c r="A342" s="832"/>
      <c r="B342" s="833" t="s">
        <v>3471</v>
      </c>
      <c r="C342" s="833" t="s">
        <v>591</v>
      </c>
      <c r="D342" s="833" t="s">
        <v>1493</v>
      </c>
      <c r="E342" s="833" t="s">
        <v>3468</v>
      </c>
      <c r="F342" s="833" t="s">
        <v>3526</v>
      </c>
      <c r="G342" s="833" t="s">
        <v>3527</v>
      </c>
      <c r="H342" s="850"/>
      <c r="I342" s="850"/>
      <c r="J342" s="833"/>
      <c r="K342" s="833"/>
      <c r="L342" s="850"/>
      <c r="M342" s="850"/>
      <c r="N342" s="833"/>
      <c r="O342" s="833"/>
      <c r="P342" s="850">
        <v>1</v>
      </c>
      <c r="Q342" s="850">
        <v>5.5600000000000005</v>
      </c>
      <c r="R342" s="838"/>
      <c r="S342" s="851">
        <v>5.5600000000000005</v>
      </c>
    </row>
    <row r="343" spans="1:19" ht="14.45" customHeight="1" x14ac:dyDescent="0.2">
      <c r="A343" s="832"/>
      <c r="B343" s="833" t="s">
        <v>3471</v>
      </c>
      <c r="C343" s="833" t="s">
        <v>591</v>
      </c>
      <c r="D343" s="833" t="s">
        <v>1493</v>
      </c>
      <c r="E343" s="833" t="s">
        <v>3468</v>
      </c>
      <c r="F343" s="833" t="s">
        <v>3530</v>
      </c>
      <c r="G343" s="833" t="s">
        <v>3531</v>
      </c>
      <c r="H343" s="850"/>
      <c r="I343" s="850"/>
      <c r="J343" s="833"/>
      <c r="K343" s="833"/>
      <c r="L343" s="850"/>
      <c r="M343" s="850"/>
      <c r="N343" s="833"/>
      <c r="O343" s="833"/>
      <c r="P343" s="850">
        <v>1</v>
      </c>
      <c r="Q343" s="850">
        <v>0</v>
      </c>
      <c r="R343" s="838"/>
      <c r="S343" s="851">
        <v>0</v>
      </c>
    </row>
    <row r="344" spans="1:19" ht="14.45" customHeight="1" x14ac:dyDescent="0.2">
      <c r="A344" s="832"/>
      <c r="B344" s="833" t="s">
        <v>3471</v>
      </c>
      <c r="C344" s="833" t="s">
        <v>591</v>
      </c>
      <c r="D344" s="833" t="s">
        <v>1493</v>
      </c>
      <c r="E344" s="833" t="s">
        <v>3468</v>
      </c>
      <c r="F344" s="833" t="s">
        <v>3532</v>
      </c>
      <c r="G344" s="833" t="s">
        <v>3533</v>
      </c>
      <c r="H344" s="850"/>
      <c r="I344" s="850"/>
      <c r="J344" s="833"/>
      <c r="K344" s="833"/>
      <c r="L344" s="850"/>
      <c r="M344" s="850"/>
      <c r="N344" s="833"/>
      <c r="O344" s="833"/>
      <c r="P344" s="850">
        <v>34</v>
      </c>
      <c r="Q344" s="850">
        <v>10388.89</v>
      </c>
      <c r="R344" s="838"/>
      <c r="S344" s="851">
        <v>305.55558823529412</v>
      </c>
    </row>
    <row r="345" spans="1:19" ht="14.45" customHeight="1" x14ac:dyDescent="0.2">
      <c r="A345" s="832"/>
      <c r="B345" s="833" t="s">
        <v>3471</v>
      </c>
      <c r="C345" s="833" t="s">
        <v>591</v>
      </c>
      <c r="D345" s="833" t="s">
        <v>1493</v>
      </c>
      <c r="E345" s="833" t="s">
        <v>3468</v>
      </c>
      <c r="F345" s="833" t="s">
        <v>3536</v>
      </c>
      <c r="G345" s="833" t="s">
        <v>3537</v>
      </c>
      <c r="H345" s="850"/>
      <c r="I345" s="850"/>
      <c r="J345" s="833"/>
      <c r="K345" s="833"/>
      <c r="L345" s="850"/>
      <c r="M345" s="850"/>
      <c r="N345" s="833"/>
      <c r="O345" s="833"/>
      <c r="P345" s="850">
        <v>287</v>
      </c>
      <c r="Q345" s="850">
        <v>130744.44</v>
      </c>
      <c r="R345" s="838"/>
      <c r="S345" s="851">
        <v>455.5555400696864</v>
      </c>
    </row>
    <row r="346" spans="1:19" ht="14.45" customHeight="1" x14ac:dyDescent="0.2">
      <c r="A346" s="832"/>
      <c r="B346" s="833" t="s">
        <v>3471</v>
      </c>
      <c r="C346" s="833" t="s">
        <v>591</v>
      </c>
      <c r="D346" s="833" t="s">
        <v>1493</v>
      </c>
      <c r="E346" s="833" t="s">
        <v>3468</v>
      </c>
      <c r="F346" s="833" t="s">
        <v>3542</v>
      </c>
      <c r="G346" s="833" t="s">
        <v>3543</v>
      </c>
      <c r="H346" s="850">
        <v>1</v>
      </c>
      <c r="I346" s="850">
        <v>77.78</v>
      </c>
      <c r="J346" s="833"/>
      <c r="K346" s="833">
        <v>77.78</v>
      </c>
      <c r="L346" s="850"/>
      <c r="M346" s="850"/>
      <c r="N346" s="833"/>
      <c r="O346" s="833"/>
      <c r="P346" s="850">
        <v>155</v>
      </c>
      <c r="Q346" s="850">
        <v>12055.550000000001</v>
      </c>
      <c r="R346" s="838"/>
      <c r="S346" s="851">
        <v>77.777741935483874</v>
      </c>
    </row>
    <row r="347" spans="1:19" ht="14.45" customHeight="1" x14ac:dyDescent="0.2">
      <c r="A347" s="832"/>
      <c r="B347" s="833" t="s">
        <v>3471</v>
      </c>
      <c r="C347" s="833" t="s">
        <v>591</v>
      </c>
      <c r="D347" s="833" t="s">
        <v>1493</v>
      </c>
      <c r="E347" s="833" t="s">
        <v>3468</v>
      </c>
      <c r="F347" s="833" t="s">
        <v>3546</v>
      </c>
      <c r="G347" s="833" t="s">
        <v>3547</v>
      </c>
      <c r="H347" s="850">
        <v>1</v>
      </c>
      <c r="I347" s="850">
        <v>94.44</v>
      </c>
      <c r="J347" s="833"/>
      <c r="K347" s="833">
        <v>94.44</v>
      </c>
      <c r="L347" s="850"/>
      <c r="M347" s="850"/>
      <c r="N347" s="833"/>
      <c r="O347" s="833"/>
      <c r="P347" s="850">
        <v>214</v>
      </c>
      <c r="Q347" s="850">
        <v>20211.099999999999</v>
      </c>
      <c r="R347" s="838"/>
      <c r="S347" s="851">
        <v>94.444392523364485</v>
      </c>
    </row>
    <row r="348" spans="1:19" ht="14.45" customHeight="1" x14ac:dyDescent="0.2">
      <c r="A348" s="832"/>
      <c r="B348" s="833" t="s">
        <v>3471</v>
      </c>
      <c r="C348" s="833" t="s">
        <v>591</v>
      </c>
      <c r="D348" s="833" t="s">
        <v>1493</v>
      </c>
      <c r="E348" s="833" t="s">
        <v>3468</v>
      </c>
      <c r="F348" s="833" t="s">
        <v>3552</v>
      </c>
      <c r="G348" s="833" t="s">
        <v>3553</v>
      </c>
      <c r="H348" s="850"/>
      <c r="I348" s="850"/>
      <c r="J348" s="833"/>
      <c r="K348" s="833"/>
      <c r="L348" s="850"/>
      <c r="M348" s="850"/>
      <c r="N348" s="833"/>
      <c r="O348" s="833"/>
      <c r="P348" s="850">
        <v>3</v>
      </c>
      <c r="Q348" s="850">
        <v>999.99</v>
      </c>
      <c r="R348" s="838"/>
      <c r="S348" s="851">
        <v>333.33</v>
      </c>
    </row>
    <row r="349" spans="1:19" ht="14.45" customHeight="1" x14ac:dyDescent="0.2">
      <c r="A349" s="832"/>
      <c r="B349" s="833" t="s">
        <v>3471</v>
      </c>
      <c r="C349" s="833" t="s">
        <v>591</v>
      </c>
      <c r="D349" s="833" t="s">
        <v>1493</v>
      </c>
      <c r="E349" s="833" t="s">
        <v>3468</v>
      </c>
      <c r="F349" s="833" t="s">
        <v>3558</v>
      </c>
      <c r="G349" s="833" t="s">
        <v>3559</v>
      </c>
      <c r="H349" s="850"/>
      <c r="I349" s="850"/>
      <c r="J349" s="833"/>
      <c r="K349" s="833"/>
      <c r="L349" s="850"/>
      <c r="M349" s="850"/>
      <c r="N349" s="833"/>
      <c r="O349" s="833"/>
      <c r="P349" s="850">
        <v>21</v>
      </c>
      <c r="Q349" s="850">
        <v>26950</v>
      </c>
      <c r="R349" s="838"/>
      <c r="S349" s="851">
        <v>1283.3333333333333</v>
      </c>
    </row>
    <row r="350" spans="1:19" ht="14.45" customHeight="1" x14ac:dyDescent="0.2">
      <c r="A350" s="832"/>
      <c r="B350" s="833" t="s">
        <v>3471</v>
      </c>
      <c r="C350" s="833" t="s">
        <v>591</v>
      </c>
      <c r="D350" s="833" t="s">
        <v>1493</v>
      </c>
      <c r="E350" s="833" t="s">
        <v>3468</v>
      </c>
      <c r="F350" s="833" t="s">
        <v>3562</v>
      </c>
      <c r="G350" s="833" t="s">
        <v>3563</v>
      </c>
      <c r="H350" s="850"/>
      <c r="I350" s="850"/>
      <c r="J350" s="833"/>
      <c r="K350" s="833"/>
      <c r="L350" s="850"/>
      <c r="M350" s="850"/>
      <c r="N350" s="833"/>
      <c r="O350" s="833"/>
      <c r="P350" s="850">
        <v>2</v>
      </c>
      <c r="Q350" s="850">
        <v>266.66000000000003</v>
      </c>
      <c r="R350" s="838"/>
      <c r="S350" s="851">
        <v>133.33000000000001</v>
      </c>
    </row>
    <row r="351" spans="1:19" ht="14.45" customHeight="1" x14ac:dyDescent="0.2">
      <c r="A351" s="832"/>
      <c r="B351" s="833" t="s">
        <v>3471</v>
      </c>
      <c r="C351" s="833" t="s">
        <v>591</v>
      </c>
      <c r="D351" s="833" t="s">
        <v>1493</v>
      </c>
      <c r="E351" s="833" t="s">
        <v>3468</v>
      </c>
      <c r="F351" s="833" t="s">
        <v>3568</v>
      </c>
      <c r="G351" s="833" t="s">
        <v>3527</v>
      </c>
      <c r="H351" s="850"/>
      <c r="I351" s="850"/>
      <c r="J351" s="833"/>
      <c r="K351" s="833"/>
      <c r="L351" s="850"/>
      <c r="M351" s="850"/>
      <c r="N351" s="833"/>
      <c r="O351" s="833"/>
      <c r="P351" s="850">
        <v>1</v>
      </c>
      <c r="Q351" s="850">
        <v>5.5600000000000005</v>
      </c>
      <c r="R351" s="838"/>
      <c r="S351" s="851">
        <v>5.5600000000000005</v>
      </c>
    </row>
    <row r="352" spans="1:19" ht="14.45" customHeight="1" x14ac:dyDescent="0.2">
      <c r="A352" s="832"/>
      <c r="B352" s="833" t="s">
        <v>3471</v>
      </c>
      <c r="C352" s="833" t="s">
        <v>591</v>
      </c>
      <c r="D352" s="833" t="s">
        <v>1495</v>
      </c>
      <c r="E352" s="833" t="s">
        <v>3468</v>
      </c>
      <c r="F352" s="833" t="s">
        <v>3505</v>
      </c>
      <c r="G352" s="833" t="s">
        <v>3506</v>
      </c>
      <c r="H352" s="850"/>
      <c r="I352" s="850"/>
      <c r="J352" s="833"/>
      <c r="K352" s="833"/>
      <c r="L352" s="850"/>
      <c r="M352" s="850"/>
      <c r="N352" s="833"/>
      <c r="O352" s="833"/>
      <c r="P352" s="850">
        <v>7</v>
      </c>
      <c r="Q352" s="850">
        <v>816.67000000000007</v>
      </c>
      <c r="R352" s="838"/>
      <c r="S352" s="851">
        <v>116.66714285714286</v>
      </c>
    </row>
    <row r="353" spans="1:19" ht="14.45" customHeight="1" x14ac:dyDescent="0.2">
      <c r="A353" s="832"/>
      <c r="B353" s="833" t="s">
        <v>3471</v>
      </c>
      <c r="C353" s="833" t="s">
        <v>591</v>
      </c>
      <c r="D353" s="833" t="s">
        <v>1495</v>
      </c>
      <c r="E353" s="833" t="s">
        <v>3468</v>
      </c>
      <c r="F353" s="833" t="s">
        <v>3515</v>
      </c>
      <c r="G353" s="833" t="s">
        <v>3516</v>
      </c>
      <c r="H353" s="850"/>
      <c r="I353" s="850"/>
      <c r="J353" s="833"/>
      <c r="K353" s="833"/>
      <c r="L353" s="850"/>
      <c r="M353" s="850"/>
      <c r="N353" s="833"/>
      <c r="O353" s="833"/>
      <c r="P353" s="850">
        <v>1</v>
      </c>
      <c r="Q353" s="850">
        <v>222.22</v>
      </c>
      <c r="R353" s="838"/>
      <c r="S353" s="851">
        <v>222.22</v>
      </c>
    </row>
    <row r="354" spans="1:19" ht="14.45" customHeight="1" x14ac:dyDescent="0.2">
      <c r="A354" s="832"/>
      <c r="B354" s="833" t="s">
        <v>3471</v>
      </c>
      <c r="C354" s="833" t="s">
        <v>591</v>
      </c>
      <c r="D354" s="833" t="s">
        <v>1495</v>
      </c>
      <c r="E354" s="833" t="s">
        <v>3468</v>
      </c>
      <c r="F354" s="833" t="s">
        <v>3517</v>
      </c>
      <c r="G354" s="833" t="s">
        <v>3518</v>
      </c>
      <c r="H354" s="850"/>
      <c r="I354" s="850"/>
      <c r="J354" s="833"/>
      <c r="K354" s="833"/>
      <c r="L354" s="850"/>
      <c r="M354" s="850"/>
      <c r="N354" s="833"/>
      <c r="O354" s="833"/>
      <c r="P354" s="850">
        <v>4</v>
      </c>
      <c r="Q354" s="850">
        <v>2333.34</v>
      </c>
      <c r="R354" s="838"/>
      <c r="S354" s="851">
        <v>583.33500000000004</v>
      </c>
    </row>
    <row r="355" spans="1:19" ht="14.45" customHeight="1" x14ac:dyDescent="0.2">
      <c r="A355" s="832"/>
      <c r="B355" s="833" t="s">
        <v>3471</v>
      </c>
      <c r="C355" s="833" t="s">
        <v>591</v>
      </c>
      <c r="D355" s="833" t="s">
        <v>1495</v>
      </c>
      <c r="E355" s="833" t="s">
        <v>3468</v>
      </c>
      <c r="F355" s="833" t="s">
        <v>3519</v>
      </c>
      <c r="G355" s="833" t="s">
        <v>3520</v>
      </c>
      <c r="H355" s="850"/>
      <c r="I355" s="850"/>
      <c r="J355" s="833"/>
      <c r="K355" s="833"/>
      <c r="L355" s="850"/>
      <c r="M355" s="850"/>
      <c r="N355" s="833"/>
      <c r="O355" s="833"/>
      <c r="P355" s="850">
        <v>16</v>
      </c>
      <c r="Q355" s="850">
        <v>7466.67</v>
      </c>
      <c r="R355" s="838"/>
      <c r="S355" s="851">
        <v>466.666875</v>
      </c>
    </row>
    <row r="356" spans="1:19" ht="14.45" customHeight="1" x14ac:dyDescent="0.2">
      <c r="A356" s="832"/>
      <c r="B356" s="833" t="s">
        <v>3471</v>
      </c>
      <c r="C356" s="833" t="s">
        <v>591</v>
      </c>
      <c r="D356" s="833" t="s">
        <v>1495</v>
      </c>
      <c r="E356" s="833" t="s">
        <v>3468</v>
      </c>
      <c r="F356" s="833" t="s">
        <v>3521</v>
      </c>
      <c r="G356" s="833" t="s">
        <v>3520</v>
      </c>
      <c r="H356" s="850"/>
      <c r="I356" s="850"/>
      <c r="J356" s="833"/>
      <c r="K356" s="833"/>
      <c r="L356" s="850"/>
      <c r="M356" s="850"/>
      <c r="N356" s="833"/>
      <c r="O356" s="833"/>
      <c r="P356" s="850">
        <v>5</v>
      </c>
      <c r="Q356" s="850">
        <v>5000</v>
      </c>
      <c r="R356" s="838"/>
      <c r="S356" s="851">
        <v>1000</v>
      </c>
    </row>
    <row r="357" spans="1:19" ht="14.45" customHeight="1" x14ac:dyDescent="0.2">
      <c r="A357" s="832"/>
      <c r="B357" s="833" t="s">
        <v>3471</v>
      </c>
      <c r="C357" s="833" t="s">
        <v>591</v>
      </c>
      <c r="D357" s="833" t="s">
        <v>1495</v>
      </c>
      <c r="E357" s="833" t="s">
        <v>3468</v>
      </c>
      <c r="F357" s="833" t="s">
        <v>3524</v>
      </c>
      <c r="G357" s="833" t="s">
        <v>3525</v>
      </c>
      <c r="H357" s="850"/>
      <c r="I357" s="850"/>
      <c r="J357" s="833"/>
      <c r="K357" s="833"/>
      <c r="L357" s="850"/>
      <c r="M357" s="850"/>
      <c r="N357" s="833"/>
      <c r="O357" s="833"/>
      <c r="P357" s="850">
        <v>29</v>
      </c>
      <c r="Q357" s="850">
        <v>1772.2199999999998</v>
      </c>
      <c r="R357" s="838"/>
      <c r="S357" s="851">
        <v>61.111034482758612</v>
      </c>
    </row>
    <row r="358" spans="1:19" ht="14.45" customHeight="1" x14ac:dyDescent="0.2">
      <c r="A358" s="832"/>
      <c r="B358" s="833" t="s">
        <v>3471</v>
      </c>
      <c r="C358" s="833" t="s">
        <v>591</v>
      </c>
      <c r="D358" s="833" t="s">
        <v>1495</v>
      </c>
      <c r="E358" s="833" t="s">
        <v>3468</v>
      </c>
      <c r="F358" s="833" t="s">
        <v>3532</v>
      </c>
      <c r="G358" s="833" t="s">
        <v>3533</v>
      </c>
      <c r="H358" s="850"/>
      <c r="I358" s="850"/>
      <c r="J358" s="833"/>
      <c r="K358" s="833"/>
      <c r="L358" s="850"/>
      <c r="M358" s="850"/>
      <c r="N358" s="833"/>
      <c r="O358" s="833"/>
      <c r="P358" s="850">
        <v>35</v>
      </c>
      <c r="Q358" s="850">
        <v>10694.44</v>
      </c>
      <c r="R358" s="838"/>
      <c r="S358" s="851">
        <v>305.55542857142859</v>
      </c>
    </row>
    <row r="359" spans="1:19" ht="14.45" customHeight="1" x14ac:dyDescent="0.2">
      <c r="A359" s="832"/>
      <c r="B359" s="833" t="s">
        <v>3471</v>
      </c>
      <c r="C359" s="833" t="s">
        <v>591</v>
      </c>
      <c r="D359" s="833" t="s">
        <v>1495</v>
      </c>
      <c r="E359" s="833" t="s">
        <v>3468</v>
      </c>
      <c r="F359" s="833" t="s">
        <v>3536</v>
      </c>
      <c r="G359" s="833" t="s">
        <v>3537</v>
      </c>
      <c r="H359" s="850"/>
      <c r="I359" s="850"/>
      <c r="J359" s="833"/>
      <c r="K359" s="833"/>
      <c r="L359" s="850"/>
      <c r="M359" s="850"/>
      <c r="N359" s="833"/>
      <c r="O359" s="833"/>
      <c r="P359" s="850">
        <v>224</v>
      </c>
      <c r="Q359" s="850">
        <v>102044.44</v>
      </c>
      <c r="R359" s="838"/>
      <c r="S359" s="851">
        <v>455.55553571428572</v>
      </c>
    </row>
    <row r="360" spans="1:19" ht="14.45" customHeight="1" x14ac:dyDescent="0.2">
      <c r="A360" s="832"/>
      <c r="B360" s="833" t="s">
        <v>3471</v>
      </c>
      <c r="C360" s="833" t="s">
        <v>591</v>
      </c>
      <c r="D360" s="833" t="s">
        <v>1495</v>
      </c>
      <c r="E360" s="833" t="s">
        <v>3468</v>
      </c>
      <c r="F360" s="833" t="s">
        <v>3540</v>
      </c>
      <c r="G360" s="833" t="s">
        <v>3541</v>
      </c>
      <c r="H360" s="850"/>
      <c r="I360" s="850"/>
      <c r="J360" s="833"/>
      <c r="K360" s="833"/>
      <c r="L360" s="850"/>
      <c r="M360" s="850"/>
      <c r="N360" s="833"/>
      <c r="O360" s="833"/>
      <c r="P360" s="850">
        <v>1</v>
      </c>
      <c r="Q360" s="850">
        <v>58.89</v>
      </c>
      <c r="R360" s="838"/>
      <c r="S360" s="851">
        <v>58.89</v>
      </c>
    </row>
    <row r="361" spans="1:19" ht="14.45" customHeight="1" x14ac:dyDescent="0.2">
      <c r="A361" s="832"/>
      <c r="B361" s="833" t="s">
        <v>3471</v>
      </c>
      <c r="C361" s="833" t="s">
        <v>591</v>
      </c>
      <c r="D361" s="833" t="s">
        <v>1495</v>
      </c>
      <c r="E361" s="833" t="s">
        <v>3468</v>
      </c>
      <c r="F361" s="833" t="s">
        <v>3542</v>
      </c>
      <c r="G361" s="833" t="s">
        <v>3543</v>
      </c>
      <c r="H361" s="850"/>
      <c r="I361" s="850"/>
      <c r="J361" s="833"/>
      <c r="K361" s="833"/>
      <c r="L361" s="850"/>
      <c r="M361" s="850"/>
      <c r="N361" s="833"/>
      <c r="O361" s="833"/>
      <c r="P361" s="850">
        <v>36</v>
      </c>
      <c r="Q361" s="850">
        <v>2800.01</v>
      </c>
      <c r="R361" s="838"/>
      <c r="S361" s="851">
        <v>77.778055555555568</v>
      </c>
    </row>
    <row r="362" spans="1:19" ht="14.45" customHeight="1" x14ac:dyDescent="0.2">
      <c r="A362" s="832"/>
      <c r="B362" s="833" t="s">
        <v>3471</v>
      </c>
      <c r="C362" s="833" t="s">
        <v>591</v>
      </c>
      <c r="D362" s="833" t="s">
        <v>1495</v>
      </c>
      <c r="E362" s="833" t="s">
        <v>3468</v>
      </c>
      <c r="F362" s="833" t="s">
        <v>3546</v>
      </c>
      <c r="G362" s="833" t="s">
        <v>3547</v>
      </c>
      <c r="H362" s="850"/>
      <c r="I362" s="850"/>
      <c r="J362" s="833"/>
      <c r="K362" s="833"/>
      <c r="L362" s="850"/>
      <c r="M362" s="850"/>
      <c r="N362" s="833"/>
      <c r="O362" s="833"/>
      <c r="P362" s="850">
        <v>21</v>
      </c>
      <c r="Q362" s="850">
        <v>1983.33</v>
      </c>
      <c r="R362" s="838"/>
      <c r="S362" s="851">
        <v>94.444285714285712</v>
      </c>
    </row>
    <row r="363" spans="1:19" ht="14.45" customHeight="1" x14ac:dyDescent="0.2">
      <c r="A363" s="832"/>
      <c r="B363" s="833" t="s">
        <v>3471</v>
      </c>
      <c r="C363" s="833" t="s">
        <v>591</v>
      </c>
      <c r="D363" s="833" t="s">
        <v>1495</v>
      </c>
      <c r="E363" s="833" t="s">
        <v>3468</v>
      </c>
      <c r="F363" s="833" t="s">
        <v>3558</v>
      </c>
      <c r="G363" s="833" t="s">
        <v>3559</v>
      </c>
      <c r="H363" s="850"/>
      <c r="I363" s="850"/>
      <c r="J363" s="833"/>
      <c r="K363" s="833"/>
      <c r="L363" s="850"/>
      <c r="M363" s="850"/>
      <c r="N363" s="833"/>
      <c r="O363" s="833"/>
      <c r="P363" s="850">
        <v>3</v>
      </c>
      <c r="Q363" s="850">
        <v>3850</v>
      </c>
      <c r="R363" s="838"/>
      <c r="S363" s="851">
        <v>1283.3333333333333</v>
      </c>
    </row>
    <row r="364" spans="1:19" ht="14.45" customHeight="1" x14ac:dyDescent="0.2">
      <c r="A364" s="832"/>
      <c r="B364" s="833" t="s">
        <v>3471</v>
      </c>
      <c r="C364" s="833" t="s">
        <v>591</v>
      </c>
      <c r="D364" s="833" t="s">
        <v>3461</v>
      </c>
      <c r="E364" s="833" t="s">
        <v>3468</v>
      </c>
      <c r="F364" s="833" t="s">
        <v>3501</v>
      </c>
      <c r="G364" s="833" t="s">
        <v>3502</v>
      </c>
      <c r="H364" s="850"/>
      <c r="I364" s="850"/>
      <c r="J364" s="833"/>
      <c r="K364" s="833"/>
      <c r="L364" s="850"/>
      <c r="M364" s="850"/>
      <c r="N364" s="833"/>
      <c r="O364" s="833"/>
      <c r="P364" s="850">
        <v>2</v>
      </c>
      <c r="Q364" s="850">
        <v>155.56</v>
      </c>
      <c r="R364" s="838"/>
      <c r="S364" s="851">
        <v>77.78</v>
      </c>
    </row>
    <row r="365" spans="1:19" ht="14.45" customHeight="1" x14ac:dyDescent="0.2">
      <c r="A365" s="832"/>
      <c r="B365" s="833" t="s">
        <v>3471</v>
      </c>
      <c r="C365" s="833" t="s">
        <v>591</v>
      </c>
      <c r="D365" s="833" t="s">
        <v>3461</v>
      </c>
      <c r="E365" s="833" t="s">
        <v>3468</v>
      </c>
      <c r="F365" s="833" t="s">
        <v>3505</v>
      </c>
      <c r="G365" s="833" t="s">
        <v>3506</v>
      </c>
      <c r="H365" s="850"/>
      <c r="I365" s="850"/>
      <c r="J365" s="833"/>
      <c r="K365" s="833"/>
      <c r="L365" s="850"/>
      <c r="M365" s="850"/>
      <c r="N365" s="833"/>
      <c r="O365" s="833"/>
      <c r="P365" s="850">
        <v>38</v>
      </c>
      <c r="Q365" s="850">
        <v>4433.34</v>
      </c>
      <c r="R365" s="838"/>
      <c r="S365" s="851">
        <v>116.66684210526316</v>
      </c>
    </row>
    <row r="366" spans="1:19" ht="14.45" customHeight="1" x14ac:dyDescent="0.2">
      <c r="A366" s="832"/>
      <c r="B366" s="833" t="s">
        <v>3471</v>
      </c>
      <c r="C366" s="833" t="s">
        <v>591</v>
      </c>
      <c r="D366" s="833" t="s">
        <v>3461</v>
      </c>
      <c r="E366" s="833" t="s">
        <v>3468</v>
      </c>
      <c r="F366" s="833" t="s">
        <v>3515</v>
      </c>
      <c r="G366" s="833" t="s">
        <v>3516</v>
      </c>
      <c r="H366" s="850"/>
      <c r="I366" s="850"/>
      <c r="J366" s="833"/>
      <c r="K366" s="833"/>
      <c r="L366" s="850"/>
      <c r="M366" s="850"/>
      <c r="N366" s="833"/>
      <c r="O366" s="833"/>
      <c r="P366" s="850">
        <v>2</v>
      </c>
      <c r="Q366" s="850">
        <v>444.44</v>
      </c>
      <c r="R366" s="838"/>
      <c r="S366" s="851">
        <v>222.22</v>
      </c>
    </row>
    <row r="367" spans="1:19" ht="14.45" customHeight="1" x14ac:dyDescent="0.2">
      <c r="A367" s="832"/>
      <c r="B367" s="833" t="s">
        <v>3471</v>
      </c>
      <c r="C367" s="833" t="s">
        <v>591</v>
      </c>
      <c r="D367" s="833" t="s">
        <v>3461</v>
      </c>
      <c r="E367" s="833" t="s">
        <v>3468</v>
      </c>
      <c r="F367" s="833" t="s">
        <v>3517</v>
      </c>
      <c r="G367" s="833" t="s">
        <v>3518</v>
      </c>
      <c r="H367" s="850"/>
      <c r="I367" s="850"/>
      <c r="J367" s="833"/>
      <c r="K367" s="833"/>
      <c r="L367" s="850"/>
      <c r="M367" s="850"/>
      <c r="N367" s="833"/>
      <c r="O367" s="833"/>
      <c r="P367" s="850">
        <v>2</v>
      </c>
      <c r="Q367" s="850">
        <v>1166.67</v>
      </c>
      <c r="R367" s="838"/>
      <c r="S367" s="851">
        <v>583.33500000000004</v>
      </c>
    </row>
    <row r="368" spans="1:19" ht="14.45" customHeight="1" x14ac:dyDescent="0.2">
      <c r="A368" s="832"/>
      <c r="B368" s="833" t="s">
        <v>3471</v>
      </c>
      <c r="C368" s="833" t="s">
        <v>591</v>
      </c>
      <c r="D368" s="833" t="s">
        <v>3461</v>
      </c>
      <c r="E368" s="833" t="s">
        <v>3468</v>
      </c>
      <c r="F368" s="833" t="s">
        <v>3519</v>
      </c>
      <c r="G368" s="833" t="s">
        <v>3520</v>
      </c>
      <c r="H368" s="850"/>
      <c r="I368" s="850"/>
      <c r="J368" s="833"/>
      <c r="K368" s="833"/>
      <c r="L368" s="850"/>
      <c r="M368" s="850"/>
      <c r="N368" s="833"/>
      <c r="O368" s="833"/>
      <c r="P368" s="850">
        <v>1</v>
      </c>
      <c r="Q368" s="850">
        <v>466.67</v>
      </c>
      <c r="R368" s="838"/>
      <c r="S368" s="851">
        <v>466.67</v>
      </c>
    </row>
    <row r="369" spans="1:19" ht="14.45" customHeight="1" x14ac:dyDescent="0.2">
      <c r="A369" s="832"/>
      <c r="B369" s="833" t="s">
        <v>3471</v>
      </c>
      <c r="C369" s="833" t="s">
        <v>591</v>
      </c>
      <c r="D369" s="833" t="s">
        <v>3461</v>
      </c>
      <c r="E369" s="833" t="s">
        <v>3468</v>
      </c>
      <c r="F369" s="833" t="s">
        <v>3524</v>
      </c>
      <c r="G369" s="833" t="s">
        <v>3525</v>
      </c>
      <c r="H369" s="850"/>
      <c r="I369" s="850"/>
      <c r="J369" s="833"/>
      <c r="K369" s="833"/>
      <c r="L369" s="850"/>
      <c r="M369" s="850"/>
      <c r="N369" s="833"/>
      <c r="O369" s="833"/>
      <c r="P369" s="850">
        <v>6</v>
      </c>
      <c r="Q369" s="850">
        <v>366.66</v>
      </c>
      <c r="R369" s="838"/>
      <c r="S369" s="851">
        <v>61.110000000000007</v>
      </c>
    </row>
    <row r="370" spans="1:19" ht="14.45" customHeight="1" x14ac:dyDescent="0.2">
      <c r="A370" s="832"/>
      <c r="B370" s="833" t="s">
        <v>3471</v>
      </c>
      <c r="C370" s="833" t="s">
        <v>591</v>
      </c>
      <c r="D370" s="833" t="s">
        <v>3461</v>
      </c>
      <c r="E370" s="833" t="s">
        <v>3468</v>
      </c>
      <c r="F370" s="833" t="s">
        <v>3532</v>
      </c>
      <c r="G370" s="833" t="s">
        <v>3533</v>
      </c>
      <c r="H370" s="850"/>
      <c r="I370" s="850"/>
      <c r="J370" s="833"/>
      <c r="K370" s="833"/>
      <c r="L370" s="850"/>
      <c r="M370" s="850"/>
      <c r="N370" s="833"/>
      <c r="O370" s="833"/>
      <c r="P370" s="850">
        <v>12</v>
      </c>
      <c r="Q370" s="850">
        <v>3666.68</v>
      </c>
      <c r="R370" s="838"/>
      <c r="S370" s="851">
        <v>305.55666666666667</v>
      </c>
    </row>
    <row r="371" spans="1:19" ht="14.45" customHeight="1" x14ac:dyDescent="0.2">
      <c r="A371" s="832"/>
      <c r="B371" s="833" t="s">
        <v>3471</v>
      </c>
      <c r="C371" s="833" t="s">
        <v>591</v>
      </c>
      <c r="D371" s="833" t="s">
        <v>3461</v>
      </c>
      <c r="E371" s="833" t="s">
        <v>3468</v>
      </c>
      <c r="F371" s="833" t="s">
        <v>3536</v>
      </c>
      <c r="G371" s="833" t="s">
        <v>3537</v>
      </c>
      <c r="H371" s="850"/>
      <c r="I371" s="850"/>
      <c r="J371" s="833"/>
      <c r="K371" s="833"/>
      <c r="L371" s="850"/>
      <c r="M371" s="850"/>
      <c r="N371" s="833"/>
      <c r="O371" s="833"/>
      <c r="P371" s="850">
        <v>69</v>
      </c>
      <c r="Q371" s="850">
        <v>31433.33</v>
      </c>
      <c r="R371" s="838"/>
      <c r="S371" s="851">
        <v>455.55550724637686</v>
      </c>
    </row>
    <row r="372" spans="1:19" ht="14.45" customHeight="1" x14ac:dyDescent="0.2">
      <c r="A372" s="832"/>
      <c r="B372" s="833" t="s">
        <v>3471</v>
      </c>
      <c r="C372" s="833" t="s">
        <v>591</v>
      </c>
      <c r="D372" s="833" t="s">
        <v>3461</v>
      </c>
      <c r="E372" s="833" t="s">
        <v>3468</v>
      </c>
      <c r="F372" s="833" t="s">
        <v>3542</v>
      </c>
      <c r="G372" s="833" t="s">
        <v>3543</v>
      </c>
      <c r="H372" s="850"/>
      <c r="I372" s="850"/>
      <c r="J372" s="833"/>
      <c r="K372" s="833"/>
      <c r="L372" s="850"/>
      <c r="M372" s="850"/>
      <c r="N372" s="833"/>
      <c r="O372" s="833"/>
      <c r="P372" s="850">
        <v>26</v>
      </c>
      <c r="Q372" s="850">
        <v>2022.2399999999998</v>
      </c>
      <c r="R372" s="838"/>
      <c r="S372" s="851">
        <v>77.778461538461528</v>
      </c>
    </row>
    <row r="373" spans="1:19" ht="14.45" customHeight="1" x14ac:dyDescent="0.2">
      <c r="A373" s="832"/>
      <c r="B373" s="833" t="s">
        <v>3471</v>
      </c>
      <c r="C373" s="833" t="s">
        <v>591</v>
      </c>
      <c r="D373" s="833" t="s">
        <v>3461</v>
      </c>
      <c r="E373" s="833" t="s">
        <v>3468</v>
      </c>
      <c r="F373" s="833" t="s">
        <v>3558</v>
      </c>
      <c r="G373" s="833" t="s">
        <v>3559</v>
      </c>
      <c r="H373" s="850"/>
      <c r="I373" s="850"/>
      <c r="J373" s="833"/>
      <c r="K373" s="833"/>
      <c r="L373" s="850"/>
      <c r="M373" s="850"/>
      <c r="N373" s="833"/>
      <c r="O373" s="833"/>
      <c r="P373" s="850">
        <v>44</v>
      </c>
      <c r="Q373" s="850">
        <v>56466.66</v>
      </c>
      <c r="R373" s="838"/>
      <c r="S373" s="851">
        <v>1283.3331818181819</v>
      </c>
    </row>
    <row r="374" spans="1:19" ht="14.45" customHeight="1" x14ac:dyDescent="0.2">
      <c r="A374" s="832"/>
      <c r="B374" s="833" t="s">
        <v>3471</v>
      </c>
      <c r="C374" s="833" t="s">
        <v>591</v>
      </c>
      <c r="D374" s="833" t="s">
        <v>1500</v>
      </c>
      <c r="E374" s="833" t="s">
        <v>3468</v>
      </c>
      <c r="F374" s="833" t="s">
        <v>3505</v>
      </c>
      <c r="G374" s="833" t="s">
        <v>3506</v>
      </c>
      <c r="H374" s="850"/>
      <c r="I374" s="850"/>
      <c r="J374" s="833"/>
      <c r="K374" s="833"/>
      <c r="L374" s="850"/>
      <c r="M374" s="850"/>
      <c r="N374" s="833"/>
      <c r="O374" s="833"/>
      <c r="P374" s="850">
        <v>3</v>
      </c>
      <c r="Q374" s="850">
        <v>350</v>
      </c>
      <c r="R374" s="838"/>
      <c r="S374" s="851">
        <v>116.66666666666667</v>
      </c>
    </row>
    <row r="375" spans="1:19" ht="14.45" customHeight="1" x14ac:dyDescent="0.2">
      <c r="A375" s="832"/>
      <c r="B375" s="833" t="s">
        <v>3471</v>
      </c>
      <c r="C375" s="833" t="s">
        <v>591</v>
      </c>
      <c r="D375" s="833" t="s">
        <v>1500</v>
      </c>
      <c r="E375" s="833" t="s">
        <v>3468</v>
      </c>
      <c r="F375" s="833" t="s">
        <v>3515</v>
      </c>
      <c r="G375" s="833" t="s">
        <v>3516</v>
      </c>
      <c r="H375" s="850"/>
      <c r="I375" s="850"/>
      <c r="J375" s="833"/>
      <c r="K375" s="833"/>
      <c r="L375" s="850"/>
      <c r="M375" s="850"/>
      <c r="N375" s="833"/>
      <c r="O375" s="833"/>
      <c r="P375" s="850">
        <v>8</v>
      </c>
      <c r="Q375" s="850">
        <v>1777.77</v>
      </c>
      <c r="R375" s="838"/>
      <c r="S375" s="851">
        <v>222.22125</v>
      </c>
    </row>
    <row r="376" spans="1:19" ht="14.45" customHeight="1" x14ac:dyDescent="0.2">
      <c r="A376" s="832"/>
      <c r="B376" s="833" t="s">
        <v>3471</v>
      </c>
      <c r="C376" s="833" t="s">
        <v>591</v>
      </c>
      <c r="D376" s="833" t="s">
        <v>1500</v>
      </c>
      <c r="E376" s="833" t="s">
        <v>3468</v>
      </c>
      <c r="F376" s="833" t="s">
        <v>3517</v>
      </c>
      <c r="G376" s="833" t="s">
        <v>3518</v>
      </c>
      <c r="H376" s="850"/>
      <c r="I376" s="850"/>
      <c r="J376" s="833"/>
      <c r="K376" s="833"/>
      <c r="L376" s="850"/>
      <c r="M376" s="850"/>
      <c r="N376" s="833"/>
      <c r="O376" s="833"/>
      <c r="P376" s="850">
        <v>3</v>
      </c>
      <c r="Q376" s="850">
        <v>1750</v>
      </c>
      <c r="R376" s="838"/>
      <c r="S376" s="851">
        <v>583.33333333333337</v>
      </c>
    </row>
    <row r="377" spans="1:19" ht="14.45" customHeight="1" x14ac:dyDescent="0.2">
      <c r="A377" s="832"/>
      <c r="B377" s="833" t="s">
        <v>3471</v>
      </c>
      <c r="C377" s="833" t="s">
        <v>591</v>
      </c>
      <c r="D377" s="833" t="s">
        <v>1500</v>
      </c>
      <c r="E377" s="833" t="s">
        <v>3468</v>
      </c>
      <c r="F377" s="833" t="s">
        <v>3519</v>
      </c>
      <c r="G377" s="833" t="s">
        <v>3520</v>
      </c>
      <c r="H377" s="850"/>
      <c r="I377" s="850"/>
      <c r="J377" s="833"/>
      <c r="K377" s="833"/>
      <c r="L377" s="850"/>
      <c r="M377" s="850"/>
      <c r="N377" s="833"/>
      <c r="O377" s="833"/>
      <c r="P377" s="850">
        <v>1</v>
      </c>
      <c r="Q377" s="850">
        <v>466.67</v>
      </c>
      <c r="R377" s="838"/>
      <c r="S377" s="851">
        <v>466.67</v>
      </c>
    </row>
    <row r="378" spans="1:19" ht="14.45" customHeight="1" x14ac:dyDescent="0.2">
      <c r="A378" s="832"/>
      <c r="B378" s="833" t="s">
        <v>3471</v>
      </c>
      <c r="C378" s="833" t="s">
        <v>591</v>
      </c>
      <c r="D378" s="833" t="s">
        <v>1500</v>
      </c>
      <c r="E378" s="833" t="s">
        <v>3468</v>
      </c>
      <c r="F378" s="833" t="s">
        <v>3524</v>
      </c>
      <c r="G378" s="833" t="s">
        <v>3525</v>
      </c>
      <c r="H378" s="850"/>
      <c r="I378" s="850"/>
      <c r="J378" s="833"/>
      <c r="K378" s="833"/>
      <c r="L378" s="850"/>
      <c r="M378" s="850"/>
      <c r="N378" s="833"/>
      <c r="O378" s="833"/>
      <c r="P378" s="850">
        <v>23</v>
      </c>
      <c r="Q378" s="850">
        <v>1405.56</v>
      </c>
      <c r="R378" s="838"/>
      <c r="S378" s="851">
        <v>61.111304347826085</v>
      </c>
    </row>
    <row r="379" spans="1:19" ht="14.45" customHeight="1" x14ac:dyDescent="0.2">
      <c r="A379" s="832"/>
      <c r="B379" s="833" t="s">
        <v>3471</v>
      </c>
      <c r="C379" s="833" t="s">
        <v>591</v>
      </c>
      <c r="D379" s="833" t="s">
        <v>1500</v>
      </c>
      <c r="E379" s="833" t="s">
        <v>3468</v>
      </c>
      <c r="F379" s="833" t="s">
        <v>3532</v>
      </c>
      <c r="G379" s="833" t="s">
        <v>3533</v>
      </c>
      <c r="H379" s="850"/>
      <c r="I379" s="850"/>
      <c r="J379" s="833"/>
      <c r="K379" s="833"/>
      <c r="L379" s="850"/>
      <c r="M379" s="850"/>
      <c r="N379" s="833"/>
      <c r="O379" s="833"/>
      <c r="P379" s="850">
        <v>22</v>
      </c>
      <c r="Q379" s="850">
        <v>6722.2300000000005</v>
      </c>
      <c r="R379" s="838"/>
      <c r="S379" s="851">
        <v>305.5559090909091</v>
      </c>
    </row>
    <row r="380" spans="1:19" ht="14.45" customHeight="1" x14ac:dyDescent="0.2">
      <c r="A380" s="832"/>
      <c r="B380" s="833" t="s">
        <v>3471</v>
      </c>
      <c r="C380" s="833" t="s">
        <v>591</v>
      </c>
      <c r="D380" s="833" t="s">
        <v>1500</v>
      </c>
      <c r="E380" s="833" t="s">
        <v>3468</v>
      </c>
      <c r="F380" s="833" t="s">
        <v>3536</v>
      </c>
      <c r="G380" s="833" t="s">
        <v>3537</v>
      </c>
      <c r="H380" s="850"/>
      <c r="I380" s="850"/>
      <c r="J380" s="833"/>
      <c r="K380" s="833"/>
      <c r="L380" s="850"/>
      <c r="M380" s="850"/>
      <c r="N380" s="833"/>
      <c r="O380" s="833"/>
      <c r="P380" s="850">
        <v>56</v>
      </c>
      <c r="Q380" s="850">
        <v>25511.120000000003</v>
      </c>
      <c r="R380" s="838"/>
      <c r="S380" s="851">
        <v>455.55571428571432</v>
      </c>
    </row>
    <row r="381" spans="1:19" ht="14.45" customHeight="1" x14ac:dyDescent="0.2">
      <c r="A381" s="832"/>
      <c r="B381" s="833" t="s">
        <v>3471</v>
      </c>
      <c r="C381" s="833" t="s">
        <v>591</v>
      </c>
      <c r="D381" s="833" t="s">
        <v>1500</v>
      </c>
      <c r="E381" s="833" t="s">
        <v>3468</v>
      </c>
      <c r="F381" s="833" t="s">
        <v>3540</v>
      </c>
      <c r="G381" s="833" t="s">
        <v>3541</v>
      </c>
      <c r="H381" s="850"/>
      <c r="I381" s="850"/>
      <c r="J381" s="833"/>
      <c r="K381" s="833"/>
      <c r="L381" s="850"/>
      <c r="M381" s="850"/>
      <c r="N381" s="833"/>
      <c r="O381" s="833"/>
      <c r="P381" s="850">
        <v>1</v>
      </c>
      <c r="Q381" s="850">
        <v>58.89</v>
      </c>
      <c r="R381" s="838"/>
      <c r="S381" s="851">
        <v>58.89</v>
      </c>
    </row>
    <row r="382" spans="1:19" ht="14.45" customHeight="1" x14ac:dyDescent="0.2">
      <c r="A382" s="832"/>
      <c r="B382" s="833" t="s">
        <v>3471</v>
      </c>
      <c r="C382" s="833" t="s">
        <v>591</v>
      </c>
      <c r="D382" s="833" t="s">
        <v>1500</v>
      </c>
      <c r="E382" s="833" t="s">
        <v>3468</v>
      </c>
      <c r="F382" s="833" t="s">
        <v>3542</v>
      </c>
      <c r="G382" s="833" t="s">
        <v>3543</v>
      </c>
      <c r="H382" s="850"/>
      <c r="I382" s="850"/>
      <c r="J382" s="833"/>
      <c r="K382" s="833"/>
      <c r="L382" s="850"/>
      <c r="M382" s="850"/>
      <c r="N382" s="833"/>
      <c r="O382" s="833"/>
      <c r="P382" s="850">
        <v>29</v>
      </c>
      <c r="Q382" s="850">
        <v>2255.56</v>
      </c>
      <c r="R382" s="838"/>
      <c r="S382" s="851">
        <v>77.777931034482762</v>
      </c>
    </row>
    <row r="383" spans="1:19" ht="14.45" customHeight="1" x14ac:dyDescent="0.2">
      <c r="A383" s="832"/>
      <c r="B383" s="833" t="s">
        <v>3471</v>
      </c>
      <c r="C383" s="833" t="s">
        <v>591</v>
      </c>
      <c r="D383" s="833" t="s">
        <v>1500</v>
      </c>
      <c r="E383" s="833" t="s">
        <v>3468</v>
      </c>
      <c r="F383" s="833" t="s">
        <v>3546</v>
      </c>
      <c r="G383" s="833" t="s">
        <v>3547</v>
      </c>
      <c r="H383" s="850"/>
      <c r="I383" s="850"/>
      <c r="J383" s="833"/>
      <c r="K383" s="833"/>
      <c r="L383" s="850"/>
      <c r="M383" s="850"/>
      <c r="N383" s="833"/>
      <c r="O383" s="833"/>
      <c r="P383" s="850">
        <v>8</v>
      </c>
      <c r="Q383" s="850">
        <v>755.56</v>
      </c>
      <c r="R383" s="838"/>
      <c r="S383" s="851">
        <v>94.444999999999993</v>
      </c>
    </row>
    <row r="384" spans="1:19" ht="14.45" customHeight="1" x14ac:dyDescent="0.2">
      <c r="A384" s="832"/>
      <c r="B384" s="833" t="s">
        <v>3471</v>
      </c>
      <c r="C384" s="833" t="s">
        <v>591</v>
      </c>
      <c r="D384" s="833" t="s">
        <v>1500</v>
      </c>
      <c r="E384" s="833" t="s">
        <v>3468</v>
      </c>
      <c r="F384" s="833" t="s">
        <v>3550</v>
      </c>
      <c r="G384" s="833" t="s">
        <v>3551</v>
      </c>
      <c r="H384" s="850"/>
      <c r="I384" s="850"/>
      <c r="J384" s="833"/>
      <c r="K384" s="833"/>
      <c r="L384" s="850"/>
      <c r="M384" s="850"/>
      <c r="N384" s="833"/>
      <c r="O384" s="833"/>
      <c r="P384" s="850">
        <v>1</v>
      </c>
      <c r="Q384" s="850">
        <v>96.67</v>
      </c>
      <c r="R384" s="838"/>
      <c r="S384" s="851">
        <v>96.67</v>
      </c>
    </row>
    <row r="385" spans="1:19" ht="14.45" customHeight="1" x14ac:dyDescent="0.2">
      <c r="A385" s="832"/>
      <c r="B385" s="833" t="s">
        <v>3471</v>
      </c>
      <c r="C385" s="833" t="s">
        <v>591</v>
      </c>
      <c r="D385" s="833" t="s">
        <v>1500</v>
      </c>
      <c r="E385" s="833" t="s">
        <v>3468</v>
      </c>
      <c r="F385" s="833" t="s">
        <v>3552</v>
      </c>
      <c r="G385" s="833" t="s">
        <v>3553</v>
      </c>
      <c r="H385" s="850"/>
      <c r="I385" s="850"/>
      <c r="J385" s="833"/>
      <c r="K385" s="833"/>
      <c r="L385" s="850"/>
      <c r="M385" s="850"/>
      <c r="N385" s="833"/>
      <c r="O385" s="833"/>
      <c r="P385" s="850">
        <v>134</v>
      </c>
      <c r="Q385" s="850">
        <v>44666.67</v>
      </c>
      <c r="R385" s="838"/>
      <c r="S385" s="851">
        <v>333.33335820895519</v>
      </c>
    </row>
    <row r="386" spans="1:19" ht="14.45" customHeight="1" x14ac:dyDescent="0.2">
      <c r="A386" s="832"/>
      <c r="B386" s="833" t="s">
        <v>3471</v>
      </c>
      <c r="C386" s="833" t="s">
        <v>591</v>
      </c>
      <c r="D386" s="833" t="s">
        <v>1500</v>
      </c>
      <c r="E386" s="833" t="s">
        <v>3468</v>
      </c>
      <c r="F386" s="833" t="s">
        <v>3558</v>
      </c>
      <c r="G386" s="833" t="s">
        <v>3559</v>
      </c>
      <c r="H386" s="850"/>
      <c r="I386" s="850"/>
      <c r="J386" s="833"/>
      <c r="K386" s="833"/>
      <c r="L386" s="850"/>
      <c r="M386" s="850"/>
      <c r="N386" s="833"/>
      <c r="O386" s="833"/>
      <c r="P386" s="850">
        <v>1</v>
      </c>
      <c r="Q386" s="850">
        <v>1283.33</v>
      </c>
      <c r="R386" s="838"/>
      <c r="S386" s="851">
        <v>1283.33</v>
      </c>
    </row>
    <row r="387" spans="1:19" ht="14.45" customHeight="1" x14ac:dyDescent="0.2">
      <c r="A387" s="832"/>
      <c r="B387" s="833" t="s">
        <v>3471</v>
      </c>
      <c r="C387" s="833" t="s">
        <v>591</v>
      </c>
      <c r="D387" s="833" t="s">
        <v>1500</v>
      </c>
      <c r="E387" s="833" t="s">
        <v>3468</v>
      </c>
      <c r="F387" s="833" t="s">
        <v>3469</v>
      </c>
      <c r="G387" s="833" t="s">
        <v>3470</v>
      </c>
      <c r="H387" s="850">
        <v>1</v>
      </c>
      <c r="I387" s="850">
        <v>344.44</v>
      </c>
      <c r="J387" s="833"/>
      <c r="K387" s="833">
        <v>344.44</v>
      </c>
      <c r="L387" s="850"/>
      <c r="M387" s="850"/>
      <c r="N387" s="833"/>
      <c r="O387" s="833"/>
      <c r="P387" s="850"/>
      <c r="Q387" s="850"/>
      <c r="R387" s="838"/>
      <c r="S387" s="851"/>
    </row>
    <row r="388" spans="1:19" ht="14.45" customHeight="1" x14ac:dyDescent="0.2">
      <c r="A388" s="832"/>
      <c r="B388" s="833" t="s">
        <v>3471</v>
      </c>
      <c r="C388" s="833" t="s">
        <v>591</v>
      </c>
      <c r="D388" s="833" t="s">
        <v>1501</v>
      </c>
      <c r="E388" s="833" t="s">
        <v>3472</v>
      </c>
      <c r="F388" s="833" t="s">
        <v>3488</v>
      </c>
      <c r="G388" s="833"/>
      <c r="H388" s="850"/>
      <c r="I388" s="850"/>
      <c r="J388" s="833"/>
      <c r="K388" s="833"/>
      <c r="L388" s="850"/>
      <c r="M388" s="850"/>
      <c r="N388" s="833"/>
      <c r="O388" s="833"/>
      <c r="P388" s="850">
        <v>1</v>
      </c>
      <c r="Q388" s="850">
        <v>1008</v>
      </c>
      <c r="R388" s="838"/>
      <c r="S388" s="851">
        <v>1008</v>
      </c>
    </row>
    <row r="389" spans="1:19" ht="14.45" customHeight="1" x14ac:dyDescent="0.2">
      <c r="A389" s="832"/>
      <c r="B389" s="833" t="s">
        <v>3471</v>
      </c>
      <c r="C389" s="833" t="s">
        <v>591</v>
      </c>
      <c r="D389" s="833" t="s">
        <v>1501</v>
      </c>
      <c r="E389" s="833" t="s">
        <v>3468</v>
      </c>
      <c r="F389" s="833" t="s">
        <v>3501</v>
      </c>
      <c r="G389" s="833" t="s">
        <v>3502</v>
      </c>
      <c r="H389" s="850"/>
      <c r="I389" s="850"/>
      <c r="J389" s="833"/>
      <c r="K389" s="833"/>
      <c r="L389" s="850"/>
      <c r="M389" s="850"/>
      <c r="N389" s="833"/>
      <c r="O389" s="833"/>
      <c r="P389" s="850">
        <v>3</v>
      </c>
      <c r="Q389" s="850">
        <v>233.34</v>
      </c>
      <c r="R389" s="838"/>
      <c r="S389" s="851">
        <v>77.78</v>
      </c>
    </row>
    <row r="390" spans="1:19" ht="14.45" customHeight="1" x14ac:dyDescent="0.2">
      <c r="A390" s="832"/>
      <c r="B390" s="833" t="s">
        <v>3471</v>
      </c>
      <c r="C390" s="833" t="s">
        <v>591</v>
      </c>
      <c r="D390" s="833" t="s">
        <v>1501</v>
      </c>
      <c r="E390" s="833" t="s">
        <v>3468</v>
      </c>
      <c r="F390" s="833" t="s">
        <v>3503</v>
      </c>
      <c r="G390" s="833" t="s">
        <v>3504</v>
      </c>
      <c r="H390" s="850"/>
      <c r="I390" s="850"/>
      <c r="J390" s="833"/>
      <c r="K390" s="833"/>
      <c r="L390" s="850"/>
      <c r="M390" s="850"/>
      <c r="N390" s="833"/>
      <c r="O390" s="833"/>
      <c r="P390" s="850">
        <v>1</v>
      </c>
      <c r="Q390" s="850">
        <v>250</v>
      </c>
      <c r="R390" s="838"/>
      <c r="S390" s="851">
        <v>250</v>
      </c>
    </row>
    <row r="391" spans="1:19" ht="14.45" customHeight="1" x14ac:dyDescent="0.2">
      <c r="A391" s="832"/>
      <c r="B391" s="833" t="s">
        <v>3471</v>
      </c>
      <c r="C391" s="833" t="s">
        <v>591</v>
      </c>
      <c r="D391" s="833" t="s">
        <v>1501</v>
      </c>
      <c r="E391" s="833" t="s">
        <v>3468</v>
      </c>
      <c r="F391" s="833" t="s">
        <v>3505</v>
      </c>
      <c r="G391" s="833" t="s">
        <v>3506</v>
      </c>
      <c r="H391" s="850"/>
      <c r="I391" s="850"/>
      <c r="J391" s="833"/>
      <c r="K391" s="833"/>
      <c r="L391" s="850"/>
      <c r="M391" s="850"/>
      <c r="N391" s="833"/>
      <c r="O391" s="833"/>
      <c r="P391" s="850">
        <v>178</v>
      </c>
      <c r="Q391" s="850">
        <v>20766.669999999998</v>
      </c>
      <c r="R391" s="838"/>
      <c r="S391" s="851">
        <v>116.66668539325842</v>
      </c>
    </row>
    <row r="392" spans="1:19" ht="14.45" customHeight="1" x14ac:dyDescent="0.2">
      <c r="A392" s="832"/>
      <c r="B392" s="833" t="s">
        <v>3471</v>
      </c>
      <c r="C392" s="833" t="s">
        <v>591</v>
      </c>
      <c r="D392" s="833" t="s">
        <v>1501</v>
      </c>
      <c r="E392" s="833" t="s">
        <v>3468</v>
      </c>
      <c r="F392" s="833" t="s">
        <v>3509</v>
      </c>
      <c r="G392" s="833" t="s">
        <v>3510</v>
      </c>
      <c r="H392" s="850"/>
      <c r="I392" s="850"/>
      <c r="J392" s="833"/>
      <c r="K392" s="833"/>
      <c r="L392" s="850">
        <v>4</v>
      </c>
      <c r="M392" s="850">
        <v>1200</v>
      </c>
      <c r="N392" s="833">
        <v>1</v>
      </c>
      <c r="O392" s="833">
        <v>300</v>
      </c>
      <c r="P392" s="850">
        <v>3</v>
      </c>
      <c r="Q392" s="850">
        <v>1650</v>
      </c>
      <c r="R392" s="838">
        <v>1.375</v>
      </c>
      <c r="S392" s="851">
        <v>550</v>
      </c>
    </row>
    <row r="393" spans="1:19" ht="14.45" customHeight="1" x14ac:dyDescent="0.2">
      <c r="A393" s="832"/>
      <c r="B393" s="833" t="s">
        <v>3471</v>
      </c>
      <c r="C393" s="833" t="s">
        <v>591</v>
      </c>
      <c r="D393" s="833" t="s">
        <v>1501</v>
      </c>
      <c r="E393" s="833" t="s">
        <v>3468</v>
      </c>
      <c r="F393" s="833" t="s">
        <v>3515</v>
      </c>
      <c r="G393" s="833" t="s">
        <v>3516</v>
      </c>
      <c r="H393" s="850"/>
      <c r="I393" s="850"/>
      <c r="J393" s="833"/>
      <c r="K393" s="833"/>
      <c r="L393" s="850"/>
      <c r="M393" s="850"/>
      <c r="N393" s="833"/>
      <c r="O393" s="833"/>
      <c r="P393" s="850">
        <v>154</v>
      </c>
      <c r="Q393" s="850">
        <v>34222.239999999998</v>
      </c>
      <c r="R393" s="838"/>
      <c r="S393" s="851">
        <v>222.22233766233765</v>
      </c>
    </row>
    <row r="394" spans="1:19" ht="14.45" customHeight="1" x14ac:dyDescent="0.2">
      <c r="A394" s="832"/>
      <c r="B394" s="833" t="s">
        <v>3471</v>
      </c>
      <c r="C394" s="833" t="s">
        <v>591</v>
      </c>
      <c r="D394" s="833" t="s">
        <v>1501</v>
      </c>
      <c r="E394" s="833" t="s">
        <v>3468</v>
      </c>
      <c r="F394" s="833" t="s">
        <v>3517</v>
      </c>
      <c r="G394" s="833" t="s">
        <v>3518</v>
      </c>
      <c r="H394" s="850"/>
      <c r="I394" s="850"/>
      <c r="J394" s="833"/>
      <c r="K394" s="833"/>
      <c r="L394" s="850"/>
      <c r="M394" s="850"/>
      <c r="N394" s="833"/>
      <c r="O394" s="833"/>
      <c r="P394" s="850">
        <v>97</v>
      </c>
      <c r="Q394" s="850">
        <v>56583.33</v>
      </c>
      <c r="R394" s="838"/>
      <c r="S394" s="851">
        <v>583.33329896907219</v>
      </c>
    </row>
    <row r="395" spans="1:19" ht="14.45" customHeight="1" x14ac:dyDescent="0.2">
      <c r="A395" s="832"/>
      <c r="B395" s="833" t="s">
        <v>3471</v>
      </c>
      <c r="C395" s="833" t="s">
        <v>591</v>
      </c>
      <c r="D395" s="833" t="s">
        <v>1501</v>
      </c>
      <c r="E395" s="833" t="s">
        <v>3468</v>
      </c>
      <c r="F395" s="833" t="s">
        <v>3519</v>
      </c>
      <c r="G395" s="833" t="s">
        <v>3520</v>
      </c>
      <c r="H395" s="850"/>
      <c r="I395" s="850"/>
      <c r="J395" s="833"/>
      <c r="K395" s="833"/>
      <c r="L395" s="850"/>
      <c r="M395" s="850"/>
      <c r="N395" s="833"/>
      <c r="O395" s="833"/>
      <c r="P395" s="850">
        <v>9</v>
      </c>
      <c r="Q395" s="850">
        <v>4200</v>
      </c>
      <c r="R395" s="838"/>
      <c r="S395" s="851">
        <v>466.66666666666669</v>
      </c>
    </row>
    <row r="396" spans="1:19" ht="14.45" customHeight="1" x14ac:dyDescent="0.2">
      <c r="A396" s="832"/>
      <c r="B396" s="833" t="s">
        <v>3471</v>
      </c>
      <c r="C396" s="833" t="s">
        <v>591</v>
      </c>
      <c r="D396" s="833" t="s">
        <v>1501</v>
      </c>
      <c r="E396" s="833" t="s">
        <v>3468</v>
      </c>
      <c r="F396" s="833" t="s">
        <v>3524</v>
      </c>
      <c r="G396" s="833" t="s">
        <v>3525</v>
      </c>
      <c r="H396" s="850"/>
      <c r="I396" s="850"/>
      <c r="J396" s="833"/>
      <c r="K396" s="833"/>
      <c r="L396" s="850"/>
      <c r="M396" s="850"/>
      <c r="N396" s="833"/>
      <c r="O396" s="833"/>
      <c r="P396" s="850">
        <v>133</v>
      </c>
      <c r="Q396" s="850">
        <v>8127.77</v>
      </c>
      <c r="R396" s="838"/>
      <c r="S396" s="851">
        <v>61.11105263157895</v>
      </c>
    </row>
    <row r="397" spans="1:19" ht="14.45" customHeight="1" x14ac:dyDescent="0.2">
      <c r="A397" s="832"/>
      <c r="B397" s="833" t="s">
        <v>3471</v>
      </c>
      <c r="C397" s="833" t="s">
        <v>591</v>
      </c>
      <c r="D397" s="833" t="s">
        <v>1501</v>
      </c>
      <c r="E397" s="833" t="s">
        <v>3468</v>
      </c>
      <c r="F397" s="833" t="s">
        <v>3526</v>
      </c>
      <c r="G397" s="833" t="s">
        <v>3527</v>
      </c>
      <c r="H397" s="850"/>
      <c r="I397" s="850"/>
      <c r="J397" s="833"/>
      <c r="K397" s="833"/>
      <c r="L397" s="850"/>
      <c r="M397" s="850"/>
      <c r="N397" s="833"/>
      <c r="O397" s="833"/>
      <c r="P397" s="850">
        <v>1</v>
      </c>
      <c r="Q397" s="850">
        <v>5.5600000000000005</v>
      </c>
      <c r="R397" s="838"/>
      <c r="S397" s="851">
        <v>5.5600000000000005</v>
      </c>
    </row>
    <row r="398" spans="1:19" ht="14.45" customHeight="1" x14ac:dyDescent="0.2">
      <c r="A398" s="832"/>
      <c r="B398" s="833" t="s">
        <v>3471</v>
      </c>
      <c r="C398" s="833" t="s">
        <v>591</v>
      </c>
      <c r="D398" s="833" t="s">
        <v>1501</v>
      </c>
      <c r="E398" s="833" t="s">
        <v>3468</v>
      </c>
      <c r="F398" s="833" t="s">
        <v>3528</v>
      </c>
      <c r="G398" s="833" t="s">
        <v>3529</v>
      </c>
      <c r="H398" s="850"/>
      <c r="I398" s="850"/>
      <c r="J398" s="833"/>
      <c r="K398" s="833"/>
      <c r="L398" s="850"/>
      <c r="M398" s="850"/>
      <c r="N398" s="833"/>
      <c r="O398" s="833"/>
      <c r="P398" s="850">
        <v>4</v>
      </c>
      <c r="Q398" s="850">
        <v>511.11</v>
      </c>
      <c r="R398" s="838"/>
      <c r="S398" s="851">
        <v>127.7775</v>
      </c>
    </row>
    <row r="399" spans="1:19" ht="14.45" customHeight="1" x14ac:dyDescent="0.2">
      <c r="A399" s="832"/>
      <c r="B399" s="833" t="s">
        <v>3471</v>
      </c>
      <c r="C399" s="833" t="s">
        <v>591</v>
      </c>
      <c r="D399" s="833" t="s">
        <v>1501</v>
      </c>
      <c r="E399" s="833" t="s">
        <v>3468</v>
      </c>
      <c r="F399" s="833" t="s">
        <v>3530</v>
      </c>
      <c r="G399" s="833" t="s">
        <v>3531</v>
      </c>
      <c r="H399" s="850"/>
      <c r="I399" s="850"/>
      <c r="J399" s="833"/>
      <c r="K399" s="833"/>
      <c r="L399" s="850"/>
      <c r="M399" s="850"/>
      <c r="N399" s="833"/>
      <c r="O399" s="833"/>
      <c r="P399" s="850">
        <v>1</v>
      </c>
      <c r="Q399" s="850">
        <v>0</v>
      </c>
      <c r="R399" s="838"/>
      <c r="S399" s="851">
        <v>0</v>
      </c>
    </row>
    <row r="400" spans="1:19" ht="14.45" customHeight="1" x14ac:dyDescent="0.2">
      <c r="A400" s="832"/>
      <c r="B400" s="833" t="s">
        <v>3471</v>
      </c>
      <c r="C400" s="833" t="s">
        <v>591</v>
      </c>
      <c r="D400" s="833" t="s">
        <v>1501</v>
      </c>
      <c r="E400" s="833" t="s">
        <v>3468</v>
      </c>
      <c r="F400" s="833" t="s">
        <v>3532</v>
      </c>
      <c r="G400" s="833" t="s">
        <v>3533</v>
      </c>
      <c r="H400" s="850"/>
      <c r="I400" s="850"/>
      <c r="J400" s="833"/>
      <c r="K400" s="833"/>
      <c r="L400" s="850">
        <v>1</v>
      </c>
      <c r="M400" s="850">
        <v>305.56</v>
      </c>
      <c r="N400" s="833">
        <v>1</v>
      </c>
      <c r="O400" s="833">
        <v>305.56</v>
      </c>
      <c r="P400" s="850">
        <v>216</v>
      </c>
      <c r="Q400" s="850">
        <v>66000</v>
      </c>
      <c r="R400" s="838">
        <v>215.9968582275167</v>
      </c>
      <c r="S400" s="851">
        <v>305.55555555555554</v>
      </c>
    </row>
    <row r="401" spans="1:19" ht="14.45" customHeight="1" x14ac:dyDescent="0.2">
      <c r="A401" s="832"/>
      <c r="B401" s="833" t="s">
        <v>3471</v>
      </c>
      <c r="C401" s="833" t="s">
        <v>591</v>
      </c>
      <c r="D401" s="833" t="s">
        <v>1501</v>
      </c>
      <c r="E401" s="833" t="s">
        <v>3468</v>
      </c>
      <c r="F401" s="833" t="s">
        <v>3534</v>
      </c>
      <c r="G401" s="833" t="s">
        <v>3535</v>
      </c>
      <c r="H401" s="850"/>
      <c r="I401" s="850"/>
      <c r="J401" s="833"/>
      <c r="K401" s="833"/>
      <c r="L401" s="850"/>
      <c r="M401" s="850"/>
      <c r="N401" s="833"/>
      <c r="O401" s="833"/>
      <c r="P401" s="850">
        <v>1</v>
      </c>
      <c r="Q401" s="850">
        <v>33.33</v>
      </c>
      <c r="R401" s="838"/>
      <c r="S401" s="851">
        <v>33.33</v>
      </c>
    </row>
    <row r="402" spans="1:19" ht="14.45" customHeight="1" x14ac:dyDescent="0.2">
      <c r="A402" s="832"/>
      <c r="B402" s="833" t="s">
        <v>3471</v>
      </c>
      <c r="C402" s="833" t="s">
        <v>591</v>
      </c>
      <c r="D402" s="833" t="s">
        <v>1501</v>
      </c>
      <c r="E402" s="833" t="s">
        <v>3468</v>
      </c>
      <c r="F402" s="833" t="s">
        <v>3536</v>
      </c>
      <c r="G402" s="833" t="s">
        <v>3537</v>
      </c>
      <c r="H402" s="850">
        <v>0</v>
      </c>
      <c r="I402" s="850">
        <v>0</v>
      </c>
      <c r="J402" s="833">
        <v>0</v>
      </c>
      <c r="K402" s="833"/>
      <c r="L402" s="850">
        <v>2</v>
      </c>
      <c r="M402" s="850">
        <v>911.11</v>
      </c>
      <c r="N402" s="833">
        <v>1</v>
      </c>
      <c r="O402" s="833">
        <v>455.55500000000001</v>
      </c>
      <c r="P402" s="850">
        <v>581</v>
      </c>
      <c r="Q402" s="850">
        <v>264677.77999999997</v>
      </c>
      <c r="R402" s="838">
        <v>290.50035670775202</v>
      </c>
      <c r="S402" s="851">
        <v>455.55555938037861</v>
      </c>
    </row>
    <row r="403" spans="1:19" ht="14.45" customHeight="1" x14ac:dyDescent="0.2">
      <c r="A403" s="832"/>
      <c r="B403" s="833" t="s">
        <v>3471</v>
      </c>
      <c r="C403" s="833" t="s">
        <v>591</v>
      </c>
      <c r="D403" s="833" t="s">
        <v>1501</v>
      </c>
      <c r="E403" s="833" t="s">
        <v>3468</v>
      </c>
      <c r="F403" s="833" t="s">
        <v>3542</v>
      </c>
      <c r="G403" s="833" t="s">
        <v>3543</v>
      </c>
      <c r="H403" s="850">
        <v>0</v>
      </c>
      <c r="I403" s="850">
        <v>0</v>
      </c>
      <c r="J403" s="833">
        <v>0</v>
      </c>
      <c r="K403" s="833"/>
      <c r="L403" s="850">
        <v>1</v>
      </c>
      <c r="M403" s="850">
        <v>77.78</v>
      </c>
      <c r="N403" s="833">
        <v>1</v>
      </c>
      <c r="O403" s="833">
        <v>77.78</v>
      </c>
      <c r="P403" s="850">
        <v>281</v>
      </c>
      <c r="Q403" s="850">
        <v>21855.550000000003</v>
      </c>
      <c r="R403" s="838">
        <v>280.99190023142199</v>
      </c>
      <c r="S403" s="851">
        <v>77.777758007117441</v>
      </c>
    </row>
    <row r="404" spans="1:19" ht="14.45" customHeight="1" x14ac:dyDescent="0.2">
      <c r="A404" s="832"/>
      <c r="B404" s="833" t="s">
        <v>3471</v>
      </c>
      <c r="C404" s="833" t="s">
        <v>591</v>
      </c>
      <c r="D404" s="833" t="s">
        <v>1501</v>
      </c>
      <c r="E404" s="833" t="s">
        <v>3468</v>
      </c>
      <c r="F404" s="833" t="s">
        <v>3544</v>
      </c>
      <c r="G404" s="833" t="s">
        <v>3545</v>
      </c>
      <c r="H404" s="850"/>
      <c r="I404" s="850"/>
      <c r="J404" s="833"/>
      <c r="K404" s="833"/>
      <c r="L404" s="850"/>
      <c r="M404" s="850"/>
      <c r="N404" s="833"/>
      <c r="O404" s="833"/>
      <c r="P404" s="850">
        <v>1</v>
      </c>
      <c r="Q404" s="850">
        <v>270</v>
      </c>
      <c r="R404" s="838"/>
      <c r="S404" s="851">
        <v>270</v>
      </c>
    </row>
    <row r="405" spans="1:19" ht="14.45" customHeight="1" x14ac:dyDescent="0.2">
      <c r="A405" s="832"/>
      <c r="B405" s="833" t="s">
        <v>3471</v>
      </c>
      <c r="C405" s="833" t="s">
        <v>591</v>
      </c>
      <c r="D405" s="833" t="s">
        <v>1501</v>
      </c>
      <c r="E405" s="833" t="s">
        <v>3468</v>
      </c>
      <c r="F405" s="833" t="s">
        <v>3546</v>
      </c>
      <c r="G405" s="833" t="s">
        <v>3547</v>
      </c>
      <c r="H405" s="850"/>
      <c r="I405" s="850"/>
      <c r="J405" s="833"/>
      <c r="K405" s="833"/>
      <c r="L405" s="850"/>
      <c r="M405" s="850"/>
      <c r="N405" s="833"/>
      <c r="O405" s="833"/>
      <c r="P405" s="850">
        <v>186</v>
      </c>
      <c r="Q405" s="850">
        <v>17566.66</v>
      </c>
      <c r="R405" s="838"/>
      <c r="S405" s="851">
        <v>94.444408602150531</v>
      </c>
    </row>
    <row r="406" spans="1:19" ht="14.45" customHeight="1" x14ac:dyDescent="0.2">
      <c r="A406" s="832"/>
      <c r="B406" s="833" t="s">
        <v>3471</v>
      </c>
      <c r="C406" s="833" t="s">
        <v>591</v>
      </c>
      <c r="D406" s="833" t="s">
        <v>1501</v>
      </c>
      <c r="E406" s="833" t="s">
        <v>3468</v>
      </c>
      <c r="F406" s="833" t="s">
        <v>3550</v>
      </c>
      <c r="G406" s="833" t="s">
        <v>3551</v>
      </c>
      <c r="H406" s="850"/>
      <c r="I406" s="850"/>
      <c r="J406" s="833"/>
      <c r="K406" s="833"/>
      <c r="L406" s="850"/>
      <c r="M406" s="850"/>
      <c r="N406" s="833"/>
      <c r="O406" s="833"/>
      <c r="P406" s="850">
        <v>10</v>
      </c>
      <c r="Q406" s="850">
        <v>966.67000000000007</v>
      </c>
      <c r="R406" s="838"/>
      <c r="S406" s="851">
        <v>96.667000000000002</v>
      </c>
    </row>
    <row r="407" spans="1:19" ht="14.45" customHeight="1" x14ac:dyDescent="0.2">
      <c r="A407" s="832"/>
      <c r="B407" s="833" t="s">
        <v>3471</v>
      </c>
      <c r="C407" s="833" t="s">
        <v>591</v>
      </c>
      <c r="D407" s="833" t="s">
        <v>1501</v>
      </c>
      <c r="E407" s="833" t="s">
        <v>3468</v>
      </c>
      <c r="F407" s="833" t="s">
        <v>3552</v>
      </c>
      <c r="G407" s="833" t="s">
        <v>3553</v>
      </c>
      <c r="H407" s="850"/>
      <c r="I407" s="850"/>
      <c r="J407" s="833"/>
      <c r="K407" s="833"/>
      <c r="L407" s="850"/>
      <c r="M407" s="850"/>
      <c r="N407" s="833"/>
      <c r="O407" s="833"/>
      <c r="P407" s="850">
        <v>6</v>
      </c>
      <c r="Q407" s="850">
        <v>2000</v>
      </c>
      <c r="R407" s="838"/>
      <c r="S407" s="851">
        <v>333.33333333333331</v>
      </c>
    </row>
    <row r="408" spans="1:19" ht="14.45" customHeight="1" x14ac:dyDescent="0.2">
      <c r="A408" s="832"/>
      <c r="B408" s="833" t="s">
        <v>3471</v>
      </c>
      <c r="C408" s="833" t="s">
        <v>591</v>
      </c>
      <c r="D408" s="833" t="s">
        <v>1501</v>
      </c>
      <c r="E408" s="833" t="s">
        <v>3468</v>
      </c>
      <c r="F408" s="833" t="s">
        <v>3558</v>
      </c>
      <c r="G408" s="833" t="s">
        <v>3559</v>
      </c>
      <c r="H408" s="850"/>
      <c r="I408" s="850"/>
      <c r="J408" s="833"/>
      <c r="K408" s="833"/>
      <c r="L408" s="850"/>
      <c r="M408" s="850"/>
      <c r="N408" s="833"/>
      <c r="O408" s="833"/>
      <c r="P408" s="850">
        <v>198</v>
      </c>
      <c r="Q408" s="850">
        <v>254100</v>
      </c>
      <c r="R408" s="838"/>
      <c r="S408" s="851">
        <v>1283.3333333333333</v>
      </c>
    </row>
    <row r="409" spans="1:19" ht="14.45" customHeight="1" x14ac:dyDescent="0.2">
      <c r="A409" s="832"/>
      <c r="B409" s="833" t="s">
        <v>3471</v>
      </c>
      <c r="C409" s="833" t="s">
        <v>591</v>
      </c>
      <c r="D409" s="833" t="s">
        <v>1501</v>
      </c>
      <c r="E409" s="833" t="s">
        <v>3468</v>
      </c>
      <c r="F409" s="833" t="s">
        <v>3562</v>
      </c>
      <c r="G409" s="833" t="s">
        <v>3563</v>
      </c>
      <c r="H409" s="850"/>
      <c r="I409" s="850"/>
      <c r="J409" s="833"/>
      <c r="K409" s="833"/>
      <c r="L409" s="850"/>
      <c r="M409" s="850"/>
      <c r="N409" s="833"/>
      <c r="O409" s="833"/>
      <c r="P409" s="850">
        <v>7</v>
      </c>
      <c r="Q409" s="850">
        <v>933.33000000000015</v>
      </c>
      <c r="R409" s="838"/>
      <c r="S409" s="851">
        <v>133.33285714285716</v>
      </c>
    </row>
    <row r="410" spans="1:19" ht="14.45" customHeight="1" x14ac:dyDescent="0.2">
      <c r="A410" s="832"/>
      <c r="B410" s="833" t="s">
        <v>3471</v>
      </c>
      <c r="C410" s="833" t="s">
        <v>591</v>
      </c>
      <c r="D410" s="833" t="s">
        <v>1501</v>
      </c>
      <c r="E410" s="833" t="s">
        <v>3468</v>
      </c>
      <c r="F410" s="833" t="s">
        <v>3564</v>
      </c>
      <c r="G410" s="833" t="s">
        <v>3565</v>
      </c>
      <c r="H410" s="850"/>
      <c r="I410" s="850"/>
      <c r="J410" s="833"/>
      <c r="K410" s="833"/>
      <c r="L410" s="850"/>
      <c r="M410" s="850"/>
      <c r="N410" s="833"/>
      <c r="O410" s="833"/>
      <c r="P410" s="850">
        <v>2</v>
      </c>
      <c r="Q410" s="850">
        <v>1666.67</v>
      </c>
      <c r="R410" s="838"/>
      <c r="S410" s="851">
        <v>833.33500000000004</v>
      </c>
    </row>
    <row r="411" spans="1:19" ht="14.45" customHeight="1" x14ac:dyDescent="0.2">
      <c r="A411" s="832"/>
      <c r="B411" s="833" t="s">
        <v>3471</v>
      </c>
      <c r="C411" s="833" t="s">
        <v>591</v>
      </c>
      <c r="D411" s="833" t="s">
        <v>1501</v>
      </c>
      <c r="E411" s="833" t="s">
        <v>3468</v>
      </c>
      <c r="F411" s="833" t="s">
        <v>3568</v>
      </c>
      <c r="G411" s="833" t="s">
        <v>3527</v>
      </c>
      <c r="H411" s="850"/>
      <c r="I411" s="850"/>
      <c r="J411" s="833"/>
      <c r="K411" s="833"/>
      <c r="L411" s="850"/>
      <c r="M411" s="850"/>
      <c r="N411" s="833"/>
      <c r="O411" s="833"/>
      <c r="P411" s="850">
        <v>1</v>
      </c>
      <c r="Q411" s="850">
        <v>5.5600000000000005</v>
      </c>
      <c r="R411" s="838"/>
      <c r="S411" s="851">
        <v>5.5600000000000005</v>
      </c>
    </row>
    <row r="412" spans="1:19" ht="14.45" customHeight="1" x14ac:dyDescent="0.2">
      <c r="A412" s="832"/>
      <c r="B412" s="833" t="s">
        <v>3471</v>
      </c>
      <c r="C412" s="833" t="s">
        <v>591</v>
      </c>
      <c r="D412" s="833" t="s">
        <v>1492</v>
      </c>
      <c r="E412" s="833" t="s">
        <v>3468</v>
      </c>
      <c r="F412" s="833" t="s">
        <v>3524</v>
      </c>
      <c r="G412" s="833" t="s">
        <v>3525</v>
      </c>
      <c r="H412" s="850">
        <v>1</v>
      </c>
      <c r="I412" s="850">
        <v>50</v>
      </c>
      <c r="J412" s="833"/>
      <c r="K412" s="833">
        <v>50</v>
      </c>
      <c r="L412" s="850"/>
      <c r="M412" s="850"/>
      <c r="N412" s="833"/>
      <c r="O412" s="833"/>
      <c r="P412" s="850"/>
      <c r="Q412" s="850"/>
      <c r="R412" s="838"/>
      <c r="S412" s="851"/>
    </row>
    <row r="413" spans="1:19" ht="14.45" customHeight="1" x14ac:dyDescent="0.2">
      <c r="A413" s="832"/>
      <c r="B413" s="833" t="s">
        <v>3471</v>
      </c>
      <c r="C413" s="833" t="s">
        <v>591</v>
      </c>
      <c r="D413" s="833" t="s">
        <v>1492</v>
      </c>
      <c r="E413" s="833" t="s">
        <v>3468</v>
      </c>
      <c r="F413" s="833" t="s">
        <v>3536</v>
      </c>
      <c r="G413" s="833" t="s">
        <v>3537</v>
      </c>
      <c r="H413" s="850">
        <v>1</v>
      </c>
      <c r="I413" s="850">
        <v>455.56</v>
      </c>
      <c r="J413" s="833"/>
      <c r="K413" s="833">
        <v>455.56</v>
      </c>
      <c r="L413" s="850"/>
      <c r="M413" s="850"/>
      <c r="N413" s="833"/>
      <c r="O413" s="833"/>
      <c r="P413" s="850"/>
      <c r="Q413" s="850"/>
      <c r="R413" s="838"/>
      <c r="S413" s="851"/>
    </row>
    <row r="414" spans="1:19" ht="14.45" customHeight="1" x14ac:dyDescent="0.2">
      <c r="A414" s="832"/>
      <c r="B414" s="833" t="s">
        <v>3471</v>
      </c>
      <c r="C414" s="833" t="s">
        <v>591</v>
      </c>
      <c r="D414" s="833" t="s">
        <v>1492</v>
      </c>
      <c r="E414" s="833" t="s">
        <v>3468</v>
      </c>
      <c r="F414" s="833" t="s">
        <v>3546</v>
      </c>
      <c r="G414" s="833" t="s">
        <v>3547</v>
      </c>
      <c r="H414" s="850">
        <v>1</v>
      </c>
      <c r="I414" s="850">
        <v>94.44</v>
      </c>
      <c r="J414" s="833"/>
      <c r="K414" s="833">
        <v>94.44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5" customHeight="1" x14ac:dyDescent="0.2">
      <c r="A415" s="832"/>
      <c r="B415" s="833" t="s">
        <v>3471</v>
      </c>
      <c r="C415" s="833" t="s">
        <v>591</v>
      </c>
      <c r="D415" s="833" t="s">
        <v>1482</v>
      </c>
      <c r="E415" s="833" t="s">
        <v>3468</v>
      </c>
      <c r="F415" s="833" t="s">
        <v>3501</v>
      </c>
      <c r="G415" s="833" t="s">
        <v>3502</v>
      </c>
      <c r="H415" s="850"/>
      <c r="I415" s="850"/>
      <c r="J415" s="833"/>
      <c r="K415" s="833"/>
      <c r="L415" s="850"/>
      <c r="M415" s="850"/>
      <c r="N415" s="833"/>
      <c r="O415" s="833"/>
      <c r="P415" s="850">
        <v>1</v>
      </c>
      <c r="Q415" s="850">
        <v>77.78</v>
      </c>
      <c r="R415" s="838"/>
      <c r="S415" s="851">
        <v>77.78</v>
      </c>
    </row>
    <row r="416" spans="1:19" ht="14.45" customHeight="1" x14ac:dyDescent="0.2">
      <c r="A416" s="832"/>
      <c r="B416" s="833" t="s">
        <v>3471</v>
      </c>
      <c r="C416" s="833" t="s">
        <v>591</v>
      </c>
      <c r="D416" s="833" t="s">
        <v>1482</v>
      </c>
      <c r="E416" s="833" t="s">
        <v>3468</v>
      </c>
      <c r="F416" s="833" t="s">
        <v>3505</v>
      </c>
      <c r="G416" s="833" t="s">
        <v>3506</v>
      </c>
      <c r="H416" s="850"/>
      <c r="I416" s="850"/>
      <c r="J416" s="833"/>
      <c r="K416" s="833"/>
      <c r="L416" s="850">
        <v>1</v>
      </c>
      <c r="M416" s="850">
        <v>116.67</v>
      </c>
      <c r="N416" s="833">
        <v>1</v>
      </c>
      <c r="O416" s="833">
        <v>116.67</v>
      </c>
      <c r="P416" s="850">
        <v>1</v>
      </c>
      <c r="Q416" s="850">
        <v>116.67</v>
      </c>
      <c r="R416" s="838">
        <v>1</v>
      </c>
      <c r="S416" s="851">
        <v>116.67</v>
      </c>
    </row>
    <row r="417" spans="1:19" ht="14.45" customHeight="1" x14ac:dyDescent="0.2">
      <c r="A417" s="832"/>
      <c r="B417" s="833" t="s">
        <v>3471</v>
      </c>
      <c r="C417" s="833" t="s">
        <v>591</v>
      </c>
      <c r="D417" s="833" t="s">
        <v>1482</v>
      </c>
      <c r="E417" s="833" t="s">
        <v>3468</v>
      </c>
      <c r="F417" s="833" t="s">
        <v>3517</v>
      </c>
      <c r="G417" s="833" t="s">
        <v>3518</v>
      </c>
      <c r="H417" s="850"/>
      <c r="I417" s="850"/>
      <c r="J417" s="833"/>
      <c r="K417" s="833"/>
      <c r="L417" s="850">
        <v>1</v>
      </c>
      <c r="M417" s="850">
        <v>583.33000000000004</v>
      </c>
      <c r="N417" s="833">
        <v>1</v>
      </c>
      <c r="O417" s="833">
        <v>583.33000000000004</v>
      </c>
      <c r="P417" s="850"/>
      <c r="Q417" s="850"/>
      <c r="R417" s="838"/>
      <c r="S417" s="851"/>
    </row>
    <row r="418" spans="1:19" ht="14.45" customHeight="1" x14ac:dyDescent="0.2">
      <c r="A418" s="832"/>
      <c r="B418" s="833" t="s">
        <v>3471</v>
      </c>
      <c r="C418" s="833" t="s">
        <v>591</v>
      </c>
      <c r="D418" s="833" t="s">
        <v>1482</v>
      </c>
      <c r="E418" s="833" t="s">
        <v>3468</v>
      </c>
      <c r="F418" s="833" t="s">
        <v>3469</v>
      </c>
      <c r="G418" s="833" t="s">
        <v>3470</v>
      </c>
      <c r="H418" s="850">
        <v>1</v>
      </c>
      <c r="I418" s="850">
        <v>344.44</v>
      </c>
      <c r="J418" s="833">
        <v>1</v>
      </c>
      <c r="K418" s="833">
        <v>344.44</v>
      </c>
      <c r="L418" s="850">
        <v>1</v>
      </c>
      <c r="M418" s="850">
        <v>344.44</v>
      </c>
      <c r="N418" s="833">
        <v>1</v>
      </c>
      <c r="O418" s="833">
        <v>344.44</v>
      </c>
      <c r="P418" s="850">
        <v>1</v>
      </c>
      <c r="Q418" s="850">
        <v>344.44</v>
      </c>
      <c r="R418" s="838">
        <v>1</v>
      </c>
      <c r="S418" s="851">
        <v>344.44</v>
      </c>
    </row>
    <row r="419" spans="1:19" ht="14.45" customHeight="1" x14ac:dyDescent="0.2">
      <c r="A419" s="832"/>
      <c r="B419" s="833" t="s">
        <v>3471</v>
      </c>
      <c r="C419" s="833" t="s">
        <v>591</v>
      </c>
      <c r="D419" s="833" t="s">
        <v>1466</v>
      </c>
      <c r="E419" s="833" t="s">
        <v>3468</v>
      </c>
      <c r="F419" s="833" t="s">
        <v>3501</v>
      </c>
      <c r="G419" s="833" t="s">
        <v>3502</v>
      </c>
      <c r="H419" s="850"/>
      <c r="I419" s="850"/>
      <c r="J419" s="833"/>
      <c r="K419" s="833"/>
      <c r="L419" s="850"/>
      <c r="M419" s="850"/>
      <c r="N419" s="833"/>
      <c r="O419" s="833"/>
      <c r="P419" s="850">
        <v>2</v>
      </c>
      <c r="Q419" s="850">
        <v>155.56</v>
      </c>
      <c r="R419" s="838"/>
      <c r="S419" s="851">
        <v>77.78</v>
      </c>
    </row>
    <row r="420" spans="1:19" ht="14.45" customHeight="1" x14ac:dyDescent="0.2">
      <c r="A420" s="832"/>
      <c r="B420" s="833" t="s">
        <v>3471</v>
      </c>
      <c r="C420" s="833" t="s">
        <v>591</v>
      </c>
      <c r="D420" s="833" t="s">
        <v>1466</v>
      </c>
      <c r="E420" s="833" t="s">
        <v>3468</v>
      </c>
      <c r="F420" s="833" t="s">
        <v>3503</v>
      </c>
      <c r="G420" s="833" t="s">
        <v>3504</v>
      </c>
      <c r="H420" s="850"/>
      <c r="I420" s="850"/>
      <c r="J420" s="833"/>
      <c r="K420" s="833"/>
      <c r="L420" s="850"/>
      <c r="M420" s="850"/>
      <c r="N420" s="833"/>
      <c r="O420" s="833"/>
      <c r="P420" s="850">
        <v>19</v>
      </c>
      <c r="Q420" s="850">
        <v>4750</v>
      </c>
      <c r="R420" s="838"/>
      <c r="S420" s="851">
        <v>250</v>
      </c>
    </row>
    <row r="421" spans="1:19" ht="14.45" customHeight="1" x14ac:dyDescent="0.2">
      <c r="A421" s="832"/>
      <c r="B421" s="833" t="s">
        <v>3471</v>
      </c>
      <c r="C421" s="833" t="s">
        <v>591</v>
      </c>
      <c r="D421" s="833" t="s">
        <v>1466</v>
      </c>
      <c r="E421" s="833" t="s">
        <v>3468</v>
      </c>
      <c r="F421" s="833" t="s">
        <v>3505</v>
      </c>
      <c r="G421" s="833" t="s">
        <v>3506</v>
      </c>
      <c r="H421" s="850"/>
      <c r="I421" s="850"/>
      <c r="J421" s="833"/>
      <c r="K421" s="833"/>
      <c r="L421" s="850">
        <v>1</v>
      </c>
      <c r="M421" s="850">
        <v>116.67</v>
      </c>
      <c r="N421" s="833">
        <v>1</v>
      </c>
      <c r="O421" s="833">
        <v>116.67</v>
      </c>
      <c r="P421" s="850">
        <v>196</v>
      </c>
      <c r="Q421" s="850">
        <v>22866.67</v>
      </c>
      <c r="R421" s="838">
        <v>195.99442873060767</v>
      </c>
      <c r="S421" s="851">
        <v>116.66668367346938</v>
      </c>
    </row>
    <row r="422" spans="1:19" ht="14.45" customHeight="1" x14ac:dyDescent="0.2">
      <c r="A422" s="832"/>
      <c r="B422" s="833" t="s">
        <v>3471</v>
      </c>
      <c r="C422" s="833" t="s">
        <v>591</v>
      </c>
      <c r="D422" s="833" t="s">
        <v>1466</v>
      </c>
      <c r="E422" s="833" t="s">
        <v>3468</v>
      </c>
      <c r="F422" s="833" t="s">
        <v>3515</v>
      </c>
      <c r="G422" s="833" t="s">
        <v>3516</v>
      </c>
      <c r="H422" s="850"/>
      <c r="I422" s="850"/>
      <c r="J422" s="833"/>
      <c r="K422" s="833"/>
      <c r="L422" s="850"/>
      <c r="M422" s="850"/>
      <c r="N422" s="833"/>
      <c r="O422" s="833"/>
      <c r="P422" s="850">
        <v>43</v>
      </c>
      <c r="Q422" s="850">
        <v>9555.5499999999993</v>
      </c>
      <c r="R422" s="838"/>
      <c r="S422" s="851">
        <v>222.22209302325581</v>
      </c>
    </row>
    <row r="423" spans="1:19" ht="14.45" customHeight="1" x14ac:dyDescent="0.2">
      <c r="A423" s="832"/>
      <c r="B423" s="833" t="s">
        <v>3471</v>
      </c>
      <c r="C423" s="833" t="s">
        <v>591</v>
      </c>
      <c r="D423" s="833" t="s">
        <v>1466</v>
      </c>
      <c r="E423" s="833" t="s">
        <v>3468</v>
      </c>
      <c r="F423" s="833" t="s">
        <v>3517</v>
      </c>
      <c r="G423" s="833" t="s">
        <v>3518</v>
      </c>
      <c r="H423" s="850"/>
      <c r="I423" s="850"/>
      <c r="J423" s="833"/>
      <c r="K423" s="833"/>
      <c r="L423" s="850">
        <v>1</v>
      </c>
      <c r="M423" s="850">
        <v>583.33000000000004</v>
      </c>
      <c r="N423" s="833">
        <v>1</v>
      </c>
      <c r="O423" s="833">
        <v>583.33000000000004</v>
      </c>
      <c r="P423" s="850">
        <v>293</v>
      </c>
      <c r="Q423" s="850">
        <v>170916.66999999998</v>
      </c>
      <c r="R423" s="838">
        <v>293.00168000960002</v>
      </c>
      <c r="S423" s="851">
        <v>583.33334470989757</v>
      </c>
    </row>
    <row r="424" spans="1:19" ht="14.45" customHeight="1" x14ac:dyDescent="0.2">
      <c r="A424" s="832"/>
      <c r="B424" s="833" t="s">
        <v>3471</v>
      </c>
      <c r="C424" s="833" t="s">
        <v>591</v>
      </c>
      <c r="D424" s="833" t="s">
        <v>1466</v>
      </c>
      <c r="E424" s="833" t="s">
        <v>3468</v>
      </c>
      <c r="F424" s="833" t="s">
        <v>3519</v>
      </c>
      <c r="G424" s="833" t="s">
        <v>3520</v>
      </c>
      <c r="H424" s="850"/>
      <c r="I424" s="850"/>
      <c r="J424" s="833"/>
      <c r="K424" s="833"/>
      <c r="L424" s="850"/>
      <c r="M424" s="850"/>
      <c r="N424" s="833"/>
      <c r="O424" s="833"/>
      <c r="P424" s="850">
        <v>20</v>
      </c>
      <c r="Q424" s="850">
        <v>9333.34</v>
      </c>
      <c r="R424" s="838"/>
      <c r="S424" s="851">
        <v>466.66700000000003</v>
      </c>
    </row>
    <row r="425" spans="1:19" ht="14.45" customHeight="1" x14ac:dyDescent="0.2">
      <c r="A425" s="832"/>
      <c r="B425" s="833" t="s">
        <v>3471</v>
      </c>
      <c r="C425" s="833" t="s">
        <v>591</v>
      </c>
      <c r="D425" s="833" t="s">
        <v>1466</v>
      </c>
      <c r="E425" s="833" t="s">
        <v>3468</v>
      </c>
      <c r="F425" s="833" t="s">
        <v>3521</v>
      </c>
      <c r="G425" s="833" t="s">
        <v>3520</v>
      </c>
      <c r="H425" s="850"/>
      <c r="I425" s="850"/>
      <c r="J425" s="833"/>
      <c r="K425" s="833"/>
      <c r="L425" s="850"/>
      <c r="M425" s="850"/>
      <c r="N425" s="833"/>
      <c r="O425" s="833"/>
      <c r="P425" s="850">
        <v>1</v>
      </c>
      <c r="Q425" s="850">
        <v>1000</v>
      </c>
      <c r="R425" s="838"/>
      <c r="S425" s="851">
        <v>1000</v>
      </c>
    </row>
    <row r="426" spans="1:19" ht="14.45" customHeight="1" x14ac:dyDescent="0.2">
      <c r="A426" s="832"/>
      <c r="B426" s="833" t="s">
        <v>3471</v>
      </c>
      <c r="C426" s="833" t="s">
        <v>591</v>
      </c>
      <c r="D426" s="833" t="s">
        <v>1466</v>
      </c>
      <c r="E426" s="833" t="s">
        <v>3468</v>
      </c>
      <c r="F426" s="833" t="s">
        <v>3524</v>
      </c>
      <c r="G426" s="833" t="s">
        <v>3525</v>
      </c>
      <c r="H426" s="850"/>
      <c r="I426" s="850"/>
      <c r="J426" s="833"/>
      <c r="K426" s="833"/>
      <c r="L426" s="850"/>
      <c r="M426" s="850"/>
      <c r="N426" s="833"/>
      <c r="O426" s="833"/>
      <c r="P426" s="850">
        <v>175</v>
      </c>
      <c r="Q426" s="850">
        <v>10694.45</v>
      </c>
      <c r="R426" s="838"/>
      <c r="S426" s="851">
        <v>61.111142857142859</v>
      </c>
    </row>
    <row r="427" spans="1:19" ht="14.45" customHeight="1" x14ac:dyDescent="0.2">
      <c r="A427" s="832"/>
      <c r="B427" s="833" t="s">
        <v>3471</v>
      </c>
      <c r="C427" s="833" t="s">
        <v>591</v>
      </c>
      <c r="D427" s="833" t="s">
        <v>1466</v>
      </c>
      <c r="E427" s="833" t="s">
        <v>3468</v>
      </c>
      <c r="F427" s="833" t="s">
        <v>3526</v>
      </c>
      <c r="G427" s="833" t="s">
        <v>3527</v>
      </c>
      <c r="H427" s="850"/>
      <c r="I427" s="850"/>
      <c r="J427" s="833"/>
      <c r="K427" s="833"/>
      <c r="L427" s="850"/>
      <c r="M427" s="850"/>
      <c r="N427" s="833"/>
      <c r="O427" s="833"/>
      <c r="P427" s="850">
        <v>4</v>
      </c>
      <c r="Q427" s="850">
        <v>22.230000000000004</v>
      </c>
      <c r="R427" s="838"/>
      <c r="S427" s="851">
        <v>5.557500000000001</v>
      </c>
    </row>
    <row r="428" spans="1:19" ht="14.45" customHeight="1" x14ac:dyDescent="0.2">
      <c r="A428" s="832"/>
      <c r="B428" s="833" t="s">
        <v>3471</v>
      </c>
      <c r="C428" s="833" t="s">
        <v>591</v>
      </c>
      <c r="D428" s="833" t="s">
        <v>1466</v>
      </c>
      <c r="E428" s="833" t="s">
        <v>3468</v>
      </c>
      <c r="F428" s="833" t="s">
        <v>3532</v>
      </c>
      <c r="G428" s="833" t="s">
        <v>3533</v>
      </c>
      <c r="H428" s="850">
        <v>1</v>
      </c>
      <c r="I428" s="850">
        <v>305.56</v>
      </c>
      <c r="J428" s="833"/>
      <c r="K428" s="833">
        <v>305.56</v>
      </c>
      <c r="L428" s="850"/>
      <c r="M428" s="850"/>
      <c r="N428" s="833"/>
      <c r="O428" s="833"/>
      <c r="P428" s="850">
        <v>130</v>
      </c>
      <c r="Q428" s="850">
        <v>39722.210000000006</v>
      </c>
      <c r="R428" s="838"/>
      <c r="S428" s="851">
        <v>305.5554615384616</v>
      </c>
    </row>
    <row r="429" spans="1:19" ht="14.45" customHeight="1" x14ac:dyDescent="0.2">
      <c r="A429" s="832"/>
      <c r="B429" s="833" t="s">
        <v>3471</v>
      </c>
      <c r="C429" s="833" t="s">
        <v>591</v>
      </c>
      <c r="D429" s="833" t="s">
        <v>1466</v>
      </c>
      <c r="E429" s="833" t="s">
        <v>3468</v>
      </c>
      <c r="F429" s="833" t="s">
        <v>3536</v>
      </c>
      <c r="G429" s="833" t="s">
        <v>3537</v>
      </c>
      <c r="H429" s="850">
        <v>2</v>
      </c>
      <c r="I429" s="850">
        <v>911.11</v>
      </c>
      <c r="J429" s="833">
        <v>1</v>
      </c>
      <c r="K429" s="833">
        <v>455.55500000000001</v>
      </c>
      <c r="L429" s="850">
        <v>2</v>
      </c>
      <c r="M429" s="850">
        <v>911.11</v>
      </c>
      <c r="N429" s="833">
        <v>1</v>
      </c>
      <c r="O429" s="833">
        <v>455.55500000000001</v>
      </c>
      <c r="P429" s="850">
        <v>455</v>
      </c>
      <c r="Q429" s="850">
        <v>207277.76</v>
      </c>
      <c r="R429" s="838">
        <v>227.50025792714382</v>
      </c>
      <c r="S429" s="851">
        <v>455.5555164835165</v>
      </c>
    </row>
    <row r="430" spans="1:19" ht="14.45" customHeight="1" x14ac:dyDescent="0.2">
      <c r="A430" s="832"/>
      <c r="B430" s="833" t="s">
        <v>3471</v>
      </c>
      <c r="C430" s="833" t="s">
        <v>591</v>
      </c>
      <c r="D430" s="833" t="s">
        <v>1466</v>
      </c>
      <c r="E430" s="833" t="s">
        <v>3468</v>
      </c>
      <c r="F430" s="833" t="s">
        <v>3542</v>
      </c>
      <c r="G430" s="833" t="s">
        <v>3543</v>
      </c>
      <c r="H430" s="850">
        <v>1</v>
      </c>
      <c r="I430" s="850">
        <v>77.78</v>
      </c>
      <c r="J430" s="833">
        <v>0.5</v>
      </c>
      <c r="K430" s="833">
        <v>77.78</v>
      </c>
      <c r="L430" s="850">
        <v>2</v>
      </c>
      <c r="M430" s="850">
        <v>155.56</v>
      </c>
      <c r="N430" s="833">
        <v>1</v>
      </c>
      <c r="O430" s="833">
        <v>77.78</v>
      </c>
      <c r="P430" s="850">
        <v>280</v>
      </c>
      <c r="Q430" s="850">
        <v>21777.780000000002</v>
      </c>
      <c r="R430" s="838">
        <v>139.9960143995886</v>
      </c>
      <c r="S430" s="851">
        <v>77.777785714285727</v>
      </c>
    </row>
    <row r="431" spans="1:19" ht="14.45" customHeight="1" x14ac:dyDescent="0.2">
      <c r="A431" s="832"/>
      <c r="B431" s="833" t="s">
        <v>3471</v>
      </c>
      <c r="C431" s="833" t="s">
        <v>591</v>
      </c>
      <c r="D431" s="833" t="s">
        <v>1466</v>
      </c>
      <c r="E431" s="833" t="s">
        <v>3468</v>
      </c>
      <c r="F431" s="833" t="s">
        <v>3546</v>
      </c>
      <c r="G431" s="833" t="s">
        <v>3547</v>
      </c>
      <c r="H431" s="850"/>
      <c r="I431" s="850"/>
      <c r="J431" s="833"/>
      <c r="K431" s="833"/>
      <c r="L431" s="850">
        <v>1</v>
      </c>
      <c r="M431" s="850">
        <v>94.44</v>
      </c>
      <c r="N431" s="833">
        <v>1</v>
      </c>
      <c r="O431" s="833">
        <v>94.44</v>
      </c>
      <c r="P431" s="850">
        <v>227</v>
      </c>
      <c r="Q431" s="850">
        <v>21438.9</v>
      </c>
      <c r="R431" s="838">
        <v>227.01080050825922</v>
      </c>
      <c r="S431" s="851">
        <v>94.444493392070484</v>
      </c>
    </row>
    <row r="432" spans="1:19" ht="14.45" customHeight="1" x14ac:dyDescent="0.2">
      <c r="A432" s="832"/>
      <c r="B432" s="833" t="s">
        <v>3471</v>
      </c>
      <c r="C432" s="833" t="s">
        <v>591</v>
      </c>
      <c r="D432" s="833" t="s">
        <v>1466</v>
      </c>
      <c r="E432" s="833" t="s">
        <v>3468</v>
      </c>
      <c r="F432" s="833" t="s">
        <v>3548</v>
      </c>
      <c r="G432" s="833" t="s">
        <v>3549</v>
      </c>
      <c r="H432" s="850"/>
      <c r="I432" s="850"/>
      <c r="J432" s="833"/>
      <c r="K432" s="833"/>
      <c r="L432" s="850"/>
      <c r="M432" s="850"/>
      <c r="N432" s="833"/>
      <c r="O432" s="833"/>
      <c r="P432" s="850">
        <v>1</v>
      </c>
      <c r="Q432" s="850">
        <v>43.33</v>
      </c>
      <c r="R432" s="838"/>
      <c r="S432" s="851">
        <v>43.33</v>
      </c>
    </row>
    <row r="433" spans="1:19" ht="14.45" customHeight="1" x14ac:dyDescent="0.2">
      <c r="A433" s="832"/>
      <c r="B433" s="833" t="s">
        <v>3471</v>
      </c>
      <c r="C433" s="833" t="s">
        <v>591</v>
      </c>
      <c r="D433" s="833" t="s">
        <v>1466</v>
      </c>
      <c r="E433" s="833" t="s">
        <v>3468</v>
      </c>
      <c r="F433" s="833" t="s">
        <v>3550</v>
      </c>
      <c r="G433" s="833" t="s">
        <v>3551</v>
      </c>
      <c r="H433" s="850"/>
      <c r="I433" s="850"/>
      <c r="J433" s="833"/>
      <c r="K433" s="833"/>
      <c r="L433" s="850"/>
      <c r="M433" s="850"/>
      <c r="N433" s="833"/>
      <c r="O433" s="833"/>
      <c r="P433" s="850">
        <v>4</v>
      </c>
      <c r="Q433" s="850">
        <v>386.66</v>
      </c>
      <c r="R433" s="838"/>
      <c r="S433" s="851">
        <v>96.665000000000006</v>
      </c>
    </row>
    <row r="434" spans="1:19" ht="14.45" customHeight="1" x14ac:dyDescent="0.2">
      <c r="A434" s="832"/>
      <c r="B434" s="833" t="s">
        <v>3471</v>
      </c>
      <c r="C434" s="833" t="s">
        <v>591</v>
      </c>
      <c r="D434" s="833" t="s">
        <v>1466</v>
      </c>
      <c r="E434" s="833" t="s">
        <v>3468</v>
      </c>
      <c r="F434" s="833" t="s">
        <v>3552</v>
      </c>
      <c r="G434" s="833" t="s">
        <v>3553</v>
      </c>
      <c r="H434" s="850"/>
      <c r="I434" s="850"/>
      <c r="J434" s="833"/>
      <c r="K434" s="833"/>
      <c r="L434" s="850"/>
      <c r="M434" s="850"/>
      <c r="N434" s="833"/>
      <c r="O434" s="833"/>
      <c r="P434" s="850">
        <v>11</v>
      </c>
      <c r="Q434" s="850">
        <v>3666.66</v>
      </c>
      <c r="R434" s="838"/>
      <c r="S434" s="851">
        <v>333.33272727272725</v>
      </c>
    </row>
    <row r="435" spans="1:19" ht="14.45" customHeight="1" x14ac:dyDescent="0.2">
      <c r="A435" s="832"/>
      <c r="B435" s="833" t="s">
        <v>3471</v>
      </c>
      <c r="C435" s="833" t="s">
        <v>591</v>
      </c>
      <c r="D435" s="833" t="s">
        <v>1466</v>
      </c>
      <c r="E435" s="833" t="s">
        <v>3468</v>
      </c>
      <c r="F435" s="833" t="s">
        <v>3558</v>
      </c>
      <c r="G435" s="833" t="s">
        <v>3559</v>
      </c>
      <c r="H435" s="850"/>
      <c r="I435" s="850"/>
      <c r="J435" s="833"/>
      <c r="K435" s="833"/>
      <c r="L435" s="850">
        <v>1</v>
      </c>
      <c r="M435" s="850">
        <v>1283.33</v>
      </c>
      <c r="N435" s="833">
        <v>1</v>
      </c>
      <c r="O435" s="833">
        <v>1283.33</v>
      </c>
      <c r="P435" s="850">
        <v>101</v>
      </c>
      <c r="Q435" s="850">
        <v>129616.66</v>
      </c>
      <c r="R435" s="838">
        <v>101.00025714352506</v>
      </c>
      <c r="S435" s="851">
        <v>1283.3332673267328</v>
      </c>
    </row>
    <row r="436" spans="1:19" ht="14.45" customHeight="1" x14ac:dyDescent="0.2">
      <c r="A436" s="832"/>
      <c r="B436" s="833" t="s">
        <v>3471</v>
      </c>
      <c r="C436" s="833" t="s">
        <v>591</v>
      </c>
      <c r="D436" s="833" t="s">
        <v>1466</v>
      </c>
      <c r="E436" s="833" t="s">
        <v>3468</v>
      </c>
      <c r="F436" s="833" t="s">
        <v>3562</v>
      </c>
      <c r="G436" s="833" t="s">
        <v>3563</v>
      </c>
      <c r="H436" s="850"/>
      <c r="I436" s="850"/>
      <c r="J436" s="833"/>
      <c r="K436" s="833"/>
      <c r="L436" s="850"/>
      <c r="M436" s="850"/>
      <c r="N436" s="833"/>
      <c r="O436" s="833"/>
      <c r="P436" s="850">
        <v>8</v>
      </c>
      <c r="Q436" s="850">
        <v>1066.67</v>
      </c>
      <c r="R436" s="838"/>
      <c r="S436" s="851">
        <v>133.33375000000001</v>
      </c>
    </row>
    <row r="437" spans="1:19" ht="14.45" customHeight="1" x14ac:dyDescent="0.2">
      <c r="A437" s="832"/>
      <c r="B437" s="833" t="s">
        <v>3471</v>
      </c>
      <c r="C437" s="833" t="s">
        <v>591</v>
      </c>
      <c r="D437" s="833" t="s">
        <v>1466</v>
      </c>
      <c r="E437" s="833" t="s">
        <v>3468</v>
      </c>
      <c r="F437" s="833" t="s">
        <v>3568</v>
      </c>
      <c r="G437" s="833" t="s">
        <v>3527</v>
      </c>
      <c r="H437" s="850"/>
      <c r="I437" s="850"/>
      <c r="J437" s="833"/>
      <c r="K437" s="833"/>
      <c r="L437" s="850"/>
      <c r="M437" s="850"/>
      <c r="N437" s="833"/>
      <c r="O437" s="833"/>
      <c r="P437" s="850">
        <v>4</v>
      </c>
      <c r="Q437" s="850">
        <v>22.23</v>
      </c>
      <c r="R437" s="838"/>
      <c r="S437" s="851">
        <v>5.5575000000000001</v>
      </c>
    </row>
    <row r="438" spans="1:19" ht="14.45" customHeight="1" x14ac:dyDescent="0.2">
      <c r="A438" s="832"/>
      <c r="B438" s="833" t="s">
        <v>3471</v>
      </c>
      <c r="C438" s="833" t="s">
        <v>591</v>
      </c>
      <c r="D438" s="833" t="s">
        <v>3455</v>
      </c>
      <c r="E438" s="833" t="s">
        <v>3468</v>
      </c>
      <c r="F438" s="833" t="s">
        <v>3524</v>
      </c>
      <c r="G438" s="833" t="s">
        <v>3525</v>
      </c>
      <c r="H438" s="850"/>
      <c r="I438" s="850"/>
      <c r="J438" s="833"/>
      <c r="K438" s="833"/>
      <c r="L438" s="850">
        <v>1</v>
      </c>
      <c r="M438" s="850">
        <v>50</v>
      </c>
      <c r="N438" s="833">
        <v>1</v>
      </c>
      <c r="O438" s="833">
        <v>50</v>
      </c>
      <c r="P438" s="850"/>
      <c r="Q438" s="850"/>
      <c r="R438" s="838"/>
      <c r="S438" s="851"/>
    </row>
    <row r="439" spans="1:19" ht="14.45" customHeight="1" x14ac:dyDescent="0.2">
      <c r="A439" s="832"/>
      <c r="B439" s="833" t="s">
        <v>3471</v>
      </c>
      <c r="C439" s="833" t="s">
        <v>591</v>
      </c>
      <c r="D439" s="833" t="s">
        <v>3455</v>
      </c>
      <c r="E439" s="833" t="s">
        <v>3468</v>
      </c>
      <c r="F439" s="833" t="s">
        <v>3536</v>
      </c>
      <c r="G439" s="833" t="s">
        <v>3537</v>
      </c>
      <c r="H439" s="850"/>
      <c r="I439" s="850"/>
      <c r="J439" s="833"/>
      <c r="K439" s="833"/>
      <c r="L439" s="850">
        <v>1</v>
      </c>
      <c r="M439" s="850">
        <v>455.56</v>
      </c>
      <c r="N439" s="833">
        <v>1</v>
      </c>
      <c r="O439" s="833">
        <v>455.56</v>
      </c>
      <c r="P439" s="850"/>
      <c r="Q439" s="850"/>
      <c r="R439" s="838"/>
      <c r="S439" s="851"/>
    </row>
    <row r="440" spans="1:19" ht="14.45" customHeight="1" x14ac:dyDescent="0.2">
      <c r="A440" s="832"/>
      <c r="B440" s="833" t="s">
        <v>3471</v>
      </c>
      <c r="C440" s="833" t="s">
        <v>591</v>
      </c>
      <c r="D440" s="833" t="s">
        <v>1499</v>
      </c>
      <c r="E440" s="833" t="s">
        <v>3472</v>
      </c>
      <c r="F440" s="833" t="s">
        <v>3488</v>
      </c>
      <c r="G440" s="833"/>
      <c r="H440" s="850"/>
      <c r="I440" s="850"/>
      <c r="J440" s="833"/>
      <c r="K440" s="833"/>
      <c r="L440" s="850"/>
      <c r="M440" s="850"/>
      <c r="N440" s="833"/>
      <c r="O440" s="833"/>
      <c r="P440" s="850">
        <v>1</v>
      </c>
      <c r="Q440" s="850">
        <v>1008</v>
      </c>
      <c r="R440" s="838"/>
      <c r="S440" s="851">
        <v>1008</v>
      </c>
    </row>
    <row r="441" spans="1:19" ht="14.45" customHeight="1" x14ac:dyDescent="0.2">
      <c r="A441" s="832"/>
      <c r="B441" s="833" t="s">
        <v>3471</v>
      </c>
      <c r="C441" s="833" t="s">
        <v>591</v>
      </c>
      <c r="D441" s="833" t="s">
        <v>1499</v>
      </c>
      <c r="E441" s="833" t="s">
        <v>3468</v>
      </c>
      <c r="F441" s="833" t="s">
        <v>3501</v>
      </c>
      <c r="G441" s="833" t="s">
        <v>3502</v>
      </c>
      <c r="H441" s="850"/>
      <c r="I441" s="850"/>
      <c r="J441" s="833"/>
      <c r="K441" s="833"/>
      <c r="L441" s="850"/>
      <c r="M441" s="850"/>
      <c r="N441" s="833"/>
      <c r="O441" s="833"/>
      <c r="P441" s="850">
        <v>6</v>
      </c>
      <c r="Q441" s="850">
        <v>466.66999999999996</v>
      </c>
      <c r="R441" s="838"/>
      <c r="S441" s="851">
        <v>77.778333333333322</v>
      </c>
    </row>
    <row r="442" spans="1:19" ht="14.45" customHeight="1" x14ac:dyDescent="0.2">
      <c r="A442" s="832"/>
      <c r="B442" s="833" t="s">
        <v>3471</v>
      </c>
      <c r="C442" s="833" t="s">
        <v>591</v>
      </c>
      <c r="D442" s="833" t="s">
        <v>1499</v>
      </c>
      <c r="E442" s="833" t="s">
        <v>3468</v>
      </c>
      <c r="F442" s="833" t="s">
        <v>3503</v>
      </c>
      <c r="G442" s="833" t="s">
        <v>3504</v>
      </c>
      <c r="H442" s="850"/>
      <c r="I442" s="850"/>
      <c r="J442" s="833"/>
      <c r="K442" s="833"/>
      <c r="L442" s="850"/>
      <c r="M442" s="850"/>
      <c r="N442" s="833"/>
      <c r="O442" s="833"/>
      <c r="P442" s="850">
        <v>7</v>
      </c>
      <c r="Q442" s="850">
        <v>1750</v>
      </c>
      <c r="R442" s="838"/>
      <c r="S442" s="851">
        <v>250</v>
      </c>
    </row>
    <row r="443" spans="1:19" ht="14.45" customHeight="1" x14ac:dyDescent="0.2">
      <c r="A443" s="832"/>
      <c r="B443" s="833" t="s">
        <v>3471</v>
      </c>
      <c r="C443" s="833" t="s">
        <v>591</v>
      </c>
      <c r="D443" s="833" t="s">
        <v>1499</v>
      </c>
      <c r="E443" s="833" t="s">
        <v>3468</v>
      </c>
      <c r="F443" s="833" t="s">
        <v>3505</v>
      </c>
      <c r="G443" s="833" t="s">
        <v>3506</v>
      </c>
      <c r="H443" s="850"/>
      <c r="I443" s="850"/>
      <c r="J443" s="833"/>
      <c r="K443" s="833"/>
      <c r="L443" s="850"/>
      <c r="M443" s="850"/>
      <c r="N443" s="833"/>
      <c r="O443" s="833"/>
      <c r="P443" s="850">
        <v>49</v>
      </c>
      <c r="Q443" s="850">
        <v>5716.67</v>
      </c>
      <c r="R443" s="838"/>
      <c r="S443" s="851">
        <v>116.66673469387756</v>
      </c>
    </row>
    <row r="444" spans="1:19" ht="14.45" customHeight="1" x14ac:dyDescent="0.2">
      <c r="A444" s="832"/>
      <c r="B444" s="833" t="s">
        <v>3471</v>
      </c>
      <c r="C444" s="833" t="s">
        <v>591</v>
      </c>
      <c r="D444" s="833" t="s">
        <v>1499</v>
      </c>
      <c r="E444" s="833" t="s">
        <v>3468</v>
      </c>
      <c r="F444" s="833" t="s">
        <v>3515</v>
      </c>
      <c r="G444" s="833" t="s">
        <v>3516</v>
      </c>
      <c r="H444" s="850"/>
      <c r="I444" s="850"/>
      <c r="J444" s="833"/>
      <c r="K444" s="833"/>
      <c r="L444" s="850"/>
      <c r="M444" s="850"/>
      <c r="N444" s="833"/>
      <c r="O444" s="833"/>
      <c r="P444" s="850">
        <v>7</v>
      </c>
      <c r="Q444" s="850">
        <v>1555.55</v>
      </c>
      <c r="R444" s="838"/>
      <c r="S444" s="851">
        <v>222.22142857142856</v>
      </c>
    </row>
    <row r="445" spans="1:19" ht="14.45" customHeight="1" x14ac:dyDescent="0.2">
      <c r="A445" s="832"/>
      <c r="B445" s="833" t="s">
        <v>3471</v>
      </c>
      <c r="C445" s="833" t="s">
        <v>591</v>
      </c>
      <c r="D445" s="833" t="s">
        <v>1499</v>
      </c>
      <c r="E445" s="833" t="s">
        <v>3468</v>
      </c>
      <c r="F445" s="833" t="s">
        <v>3517</v>
      </c>
      <c r="G445" s="833" t="s">
        <v>3518</v>
      </c>
      <c r="H445" s="850"/>
      <c r="I445" s="850"/>
      <c r="J445" s="833"/>
      <c r="K445" s="833"/>
      <c r="L445" s="850"/>
      <c r="M445" s="850"/>
      <c r="N445" s="833"/>
      <c r="O445" s="833"/>
      <c r="P445" s="850">
        <v>48</v>
      </c>
      <c r="Q445" s="850">
        <v>28000</v>
      </c>
      <c r="R445" s="838"/>
      <c r="S445" s="851">
        <v>583.33333333333337</v>
      </c>
    </row>
    <row r="446" spans="1:19" ht="14.45" customHeight="1" x14ac:dyDescent="0.2">
      <c r="A446" s="832"/>
      <c r="B446" s="833" t="s">
        <v>3471</v>
      </c>
      <c r="C446" s="833" t="s">
        <v>591</v>
      </c>
      <c r="D446" s="833" t="s">
        <v>1499</v>
      </c>
      <c r="E446" s="833" t="s">
        <v>3468</v>
      </c>
      <c r="F446" s="833" t="s">
        <v>3519</v>
      </c>
      <c r="G446" s="833" t="s">
        <v>3520</v>
      </c>
      <c r="H446" s="850"/>
      <c r="I446" s="850"/>
      <c r="J446" s="833"/>
      <c r="K446" s="833"/>
      <c r="L446" s="850"/>
      <c r="M446" s="850"/>
      <c r="N446" s="833"/>
      <c r="O446" s="833"/>
      <c r="P446" s="850">
        <v>1</v>
      </c>
      <c r="Q446" s="850">
        <v>466.67</v>
      </c>
      <c r="R446" s="838"/>
      <c r="S446" s="851">
        <v>466.67</v>
      </c>
    </row>
    <row r="447" spans="1:19" ht="14.45" customHeight="1" x14ac:dyDescent="0.2">
      <c r="A447" s="832"/>
      <c r="B447" s="833" t="s">
        <v>3471</v>
      </c>
      <c r="C447" s="833" t="s">
        <v>591</v>
      </c>
      <c r="D447" s="833" t="s">
        <v>1499</v>
      </c>
      <c r="E447" s="833" t="s">
        <v>3468</v>
      </c>
      <c r="F447" s="833" t="s">
        <v>3521</v>
      </c>
      <c r="G447" s="833" t="s">
        <v>3520</v>
      </c>
      <c r="H447" s="850"/>
      <c r="I447" s="850"/>
      <c r="J447" s="833"/>
      <c r="K447" s="833"/>
      <c r="L447" s="850"/>
      <c r="M447" s="850"/>
      <c r="N447" s="833"/>
      <c r="O447" s="833"/>
      <c r="P447" s="850">
        <v>13</v>
      </c>
      <c r="Q447" s="850">
        <v>13000</v>
      </c>
      <c r="R447" s="838"/>
      <c r="S447" s="851">
        <v>1000</v>
      </c>
    </row>
    <row r="448" spans="1:19" ht="14.45" customHeight="1" x14ac:dyDescent="0.2">
      <c r="A448" s="832"/>
      <c r="B448" s="833" t="s">
        <v>3471</v>
      </c>
      <c r="C448" s="833" t="s">
        <v>591</v>
      </c>
      <c r="D448" s="833" t="s">
        <v>1499</v>
      </c>
      <c r="E448" s="833" t="s">
        <v>3468</v>
      </c>
      <c r="F448" s="833" t="s">
        <v>3524</v>
      </c>
      <c r="G448" s="833" t="s">
        <v>3525</v>
      </c>
      <c r="H448" s="850"/>
      <c r="I448" s="850"/>
      <c r="J448" s="833"/>
      <c r="K448" s="833"/>
      <c r="L448" s="850"/>
      <c r="M448" s="850"/>
      <c r="N448" s="833"/>
      <c r="O448" s="833"/>
      <c r="P448" s="850">
        <v>37</v>
      </c>
      <c r="Q448" s="850">
        <v>2261.1099999999997</v>
      </c>
      <c r="R448" s="838"/>
      <c r="S448" s="851">
        <v>61.111081081081075</v>
      </c>
    </row>
    <row r="449" spans="1:19" ht="14.45" customHeight="1" x14ac:dyDescent="0.2">
      <c r="A449" s="832"/>
      <c r="B449" s="833" t="s">
        <v>3471</v>
      </c>
      <c r="C449" s="833" t="s">
        <v>591</v>
      </c>
      <c r="D449" s="833" t="s">
        <v>1499</v>
      </c>
      <c r="E449" s="833" t="s">
        <v>3468</v>
      </c>
      <c r="F449" s="833" t="s">
        <v>3526</v>
      </c>
      <c r="G449" s="833" t="s">
        <v>3527</v>
      </c>
      <c r="H449" s="850"/>
      <c r="I449" s="850"/>
      <c r="J449" s="833"/>
      <c r="K449" s="833"/>
      <c r="L449" s="850"/>
      <c r="M449" s="850"/>
      <c r="N449" s="833"/>
      <c r="O449" s="833"/>
      <c r="P449" s="850">
        <v>1</v>
      </c>
      <c r="Q449" s="850">
        <v>5.5600000000000005</v>
      </c>
      <c r="R449" s="838"/>
      <c r="S449" s="851">
        <v>5.5600000000000005</v>
      </c>
    </row>
    <row r="450" spans="1:19" ht="14.45" customHeight="1" x14ac:dyDescent="0.2">
      <c r="A450" s="832"/>
      <c r="B450" s="833" t="s">
        <v>3471</v>
      </c>
      <c r="C450" s="833" t="s">
        <v>591</v>
      </c>
      <c r="D450" s="833" t="s">
        <v>1499</v>
      </c>
      <c r="E450" s="833" t="s">
        <v>3468</v>
      </c>
      <c r="F450" s="833" t="s">
        <v>3532</v>
      </c>
      <c r="G450" s="833" t="s">
        <v>3533</v>
      </c>
      <c r="H450" s="850"/>
      <c r="I450" s="850"/>
      <c r="J450" s="833"/>
      <c r="K450" s="833"/>
      <c r="L450" s="850"/>
      <c r="M450" s="850"/>
      <c r="N450" s="833"/>
      <c r="O450" s="833"/>
      <c r="P450" s="850">
        <v>45</v>
      </c>
      <c r="Q450" s="850">
        <v>13749.999999999998</v>
      </c>
      <c r="R450" s="838"/>
      <c r="S450" s="851">
        <v>305.55555555555554</v>
      </c>
    </row>
    <row r="451" spans="1:19" ht="14.45" customHeight="1" x14ac:dyDescent="0.2">
      <c r="A451" s="832"/>
      <c r="B451" s="833" t="s">
        <v>3471</v>
      </c>
      <c r="C451" s="833" t="s">
        <v>591</v>
      </c>
      <c r="D451" s="833" t="s">
        <v>1499</v>
      </c>
      <c r="E451" s="833" t="s">
        <v>3468</v>
      </c>
      <c r="F451" s="833" t="s">
        <v>3536</v>
      </c>
      <c r="G451" s="833" t="s">
        <v>3537</v>
      </c>
      <c r="H451" s="850"/>
      <c r="I451" s="850"/>
      <c r="J451" s="833"/>
      <c r="K451" s="833"/>
      <c r="L451" s="850"/>
      <c r="M451" s="850"/>
      <c r="N451" s="833"/>
      <c r="O451" s="833"/>
      <c r="P451" s="850">
        <v>176</v>
      </c>
      <c r="Q451" s="850">
        <v>80177.76999999999</v>
      </c>
      <c r="R451" s="838"/>
      <c r="S451" s="851">
        <v>455.5555113636363</v>
      </c>
    </row>
    <row r="452" spans="1:19" ht="14.45" customHeight="1" x14ac:dyDescent="0.2">
      <c r="A452" s="832"/>
      <c r="B452" s="833" t="s">
        <v>3471</v>
      </c>
      <c r="C452" s="833" t="s">
        <v>591</v>
      </c>
      <c r="D452" s="833" t="s">
        <v>1499</v>
      </c>
      <c r="E452" s="833" t="s">
        <v>3468</v>
      </c>
      <c r="F452" s="833" t="s">
        <v>3540</v>
      </c>
      <c r="G452" s="833" t="s">
        <v>3541</v>
      </c>
      <c r="H452" s="850"/>
      <c r="I452" s="850"/>
      <c r="J452" s="833"/>
      <c r="K452" s="833"/>
      <c r="L452" s="850"/>
      <c r="M452" s="850"/>
      <c r="N452" s="833"/>
      <c r="O452" s="833"/>
      <c r="P452" s="850">
        <v>1</v>
      </c>
      <c r="Q452" s="850">
        <v>58.89</v>
      </c>
      <c r="R452" s="838"/>
      <c r="S452" s="851">
        <v>58.89</v>
      </c>
    </row>
    <row r="453" spans="1:19" ht="14.45" customHeight="1" x14ac:dyDescent="0.2">
      <c r="A453" s="832"/>
      <c r="B453" s="833" t="s">
        <v>3471</v>
      </c>
      <c r="C453" s="833" t="s">
        <v>591</v>
      </c>
      <c r="D453" s="833" t="s">
        <v>1499</v>
      </c>
      <c r="E453" s="833" t="s">
        <v>3468</v>
      </c>
      <c r="F453" s="833" t="s">
        <v>3542</v>
      </c>
      <c r="G453" s="833" t="s">
        <v>3543</v>
      </c>
      <c r="H453" s="850"/>
      <c r="I453" s="850"/>
      <c r="J453" s="833"/>
      <c r="K453" s="833"/>
      <c r="L453" s="850"/>
      <c r="M453" s="850"/>
      <c r="N453" s="833"/>
      <c r="O453" s="833"/>
      <c r="P453" s="850">
        <v>84</v>
      </c>
      <c r="Q453" s="850">
        <v>6533.3400000000011</v>
      </c>
      <c r="R453" s="838"/>
      <c r="S453" s="851">
        <v>77.777857142857158</v>
      </c>
    </row>
    <row r="454" spans="1:19" ht="14.45" customHeight="1" x14ac:dyDescent="0.2">
      <c r="A454" s="832"/>
      <c r="B454" s="833" t="s">
        <v>3471</v>
      </c>
      <c r="C454" s="833" t="s">
        <v>591</v>
      </c>
      <c r="D454" s="833" t="s">
        <v>1499</v>
      </c>
      <c r="E454" s="833" t="s">
        <v>3468</v>
      </c>
      <c r="F454" s="833" t="s">
        <v>3546</v>
      </c>
      <c r="G454" s="833" t="s">
        <v>3547</v>
      </c>
      <c r="H454" s="850"/>
      <c r="I454" s="850"/>
      <c r="J454" s="833"/>
      <c r="K454" s="833"/>
      <c r="L454" s="850"/>
      <c r="M454" s="850"/>
      <c r="N454" s="833"/>
      <c r="O454" s="833"/>
      <c r="P454" s="850">
        <v>57</v>
      </c>
      <c r="Q454" s="850">
        <v>5383.33</v>
      </c>
      <c r="R454" s="838"/>
      <c r="S454" s="851">
        <v>94.444385964912286</v>
      </c>
    </row>
    <row r="455" spans="1:19" ht="14.45" customHeight="1" x14ac:dyDescent="0.2">
      <c r="A455" s="832"/>
      <c r="B455" s="833" t="s">
        <v>3471</v>
      </c>
      <c r="C455" s="833" t="s">
        <v>591</v>
      </c>
      <c r="D455" s="833" t="s">
        <v>1499</v>
      </c>
      <c r="E455" s="833" t="s">
        <v>3468</v>
      </c>
      <c r="F455" s="833" t="s">
        <v>3552</v>
      </c>
      <c r="G455" s="833" t="s">
        <v>3553</v>
      </c>
      <c r="H455" s="850"/>
      <c r="I455" s="850"/>
      <c r="J455" s="833"/>
      <c r="K455" s="833"/>
      <c r="L455" s="850"/>
      <c r="M455" s="850"/>
      <c r="N455" s="833"/>
      <c r="O455" s="833"/>
      <c r="P455" s="850">
        <v>6</v>
      </c>
      <c r="Q455" s="850">
        <v>2000</v>
      </c>
      <c r="R455" s="838"/>
      <c r="S455" s="851">
        <v>333.33333333333331</v>
      </c>
    </row>
    <row r="456" spans="1:19" ht="14.45" customHeight="1" x14ac:dyDescent="0.2">
      <c r="A456" s="832"/>
      <c r="B456" s="833" t="s">
        <v>3471</v>
      </c>
      <c r="C456" s="833" t="s">
        <v>591</v>
      </c>
      <c r="D456" s="833" t="s">
        <v>1499</v>
      </c>
      <c r="E456" s="833" t="s">
        <v>3468</v>
      </c>
      <c r="F456" s="833" t="s">
        <v>3558</v>
      </c>
      <c r="G456" s="833" t="s">
        <v>3559</v>
      </c>
      <c r="H456" s="850"/>
      <c r="I456" s="850"/>
      <c r="J456" s="833"/>
      <c r="K456" s="833"/>
      <c r="L456" s="850"/>
      <c r="M456" s="850"/>
      <c r="N456" s="833"/>
      <c r="O456" s="833"/>
      <c r="P456" s="850">
        <v>35</v>
      </c>
      <c r="Q456" s="850">
        <v>44916.66</v>
      </c>
      <c r="R456" s="838"/>
      <c r="S456" s="851">
        <v>1283.333142857143</v>
      </c>
    </row>
    <row r="457" spans="1:19" ht="14.45" customHeight="1" x14ac:dyDescent="0.2">
      <c r="A457" s="832"/>
      <c r="B457" s="833" t="s">
        <v>3471</v>
      </c>
      <c r="C457" s="833" t="s">
        <v>591</v>
      </c>
      <c r="D457" s="833" t="s">
        <v>1499</v>
      </c>
      <c r="E457" s="833" t="s">
        <v>3468</v>
      </c>
      <c r="F457" s="833" t="s">
        <v>3562</v>
      </c>
      <c r="G457" s="833" t="s">
        <v>3563</v>
      </c>
      <c r="H457" s="850"/>
      <c r="I457" s="850"/>
      <c r="J457" s="833"/>
      <c r="K457" s="833"/>
      <c r="L457" s="850"/>
      <c r="M457" s="850"/>
      <c r="N457" s="833"/>
      <c r="O457" s="833"/>
      <c r="P457" s="850">
        <v>2</v>
      </c>
      <c r="Q457" s="850">
        <v>266.67</v>
      </c>
      <c r="R457" s="838"/>
      <c r="S457" s="851">
        <v>133.33500000000001</v>
      </c>
    </row>
    <row r="458" spans="1:19" ht="14.45" customHeight="1" x14ac:dyDescent="0.2">
      <c r="A458" s="832"/>
      <c r="B458" s="833" t="s">
        <v>3471</v>
      </c>
      <c r="C458" s="833" t="s">
        <v>591</v>
      </c>
      <c r="D458" s="833" t="s">
        <v>1499</v>
      </c>
      <c r="E458" s="833" t="s">
        <v>3468</v>
      </c>
      <c r="F458" s="833" t="s">
        <v>3577</v>
      </c>
      <c r="G458" s="833" t="s">
        <v>3578</v>
      </c>
      <c r="H458" s="850"/>
      <c r="I458" s="850"/>
      <c r="J458" s="833"/>
      <c r="K458" s="833"/>
      <c r="L458" s="850"/>
      <c r="M458" s="850"/>
      <c r="N458" s="833"/>
      <c r="O458" s="833"/>
      <c r="P458" s="850">
        <v>4</v>
      </c>
      <c r="Q458" s="850">
        <v>466.67</v>
      </c>
      <c r="R458" s="838"/>
      <c r="S458" s="851">
        <v>116.6675</v>
      </c>
    </row>
    <row r="459" spans="1:19" ht="14.45" customHeight="1" x14ac:dyDescent="0.2">
      <c r="A459" s="832"/>
      <c r="B459" s="833" t="s">
        <v>3471</v>
      </c>
      <c r="C459" s="833" t="s">
        <v>591</v>
      </c>
      <c r="D459" s="833" t="s">
        <v>1464</v>
      </c>
      <c r="E459" s="833" t="s">
        <v>3468</v>
      </c>
      <c r="F459" s="833" t="s">
        <v>3501</v>
      </c>
      <c r="G459" s="833" t="s">
        <v>3502</v>
      </c>
      <c r="H459" s="850"/>
      <c r="I459" s="850"/>
      <c r="J459" s="833"/>
      <c r="K459" s="833"/>
      <c r="L459" s="850"/>
      <c r="M459" s="850"/>
      <c r="N459" s="833"/>
      <c r="O459" s="833"/>
      <c r="P459" s="850">
        <v>5</v>
      </c>
      <c r="Q459" s="850">
        <v>388.9</v>
      </c>
      <c r="R459" s="838"/>
      <c r="S459" s="851">
        <v>77.78</v>
      </c>
    </row>
    <row r="460" spans="1:19" ht="14.45" customHeight="1" x14ac:dyDescent="0.2">
      <c r="A460" s="832"/>
      <c r="B460" s="833" t="s">
        <v>3471</v>
      </c>
      <c r="C460" s="833" t="s">
        <v>591</v>
      </c>
      <c r="D460" s="833" t="s">
        <v>1464</v>
      </c>
      <c r="E460" s="833" t="s">
        <v>3468</v>
      </c>
      <c r="F460" s="833" t="s">
        <v>3503</v>
      </c>
      <c r="G460" s="833" t="s">
        <v>3504</v>
      </c>
      <c r="H460" s="850"/>
      <c r="I460" s="850"/>
      <c r="J460" s="833"/>
      <c r="K460" s="833"/>
      <c r="L460" s="850"/>
      <c r="M460" s="850"/>
      <c r="N460" s="833"/>
      <c r="O460" s="833"/>
      <c r="P460" s="850">
        <v>19</v>
      </c>
      <c r="Q460" s="850">
        <v>4750</v>
      </c>
      <c r="R460" s="838"/>
      <c r="S460" s="851">
        <v>250</v>
      </c>
    </row>
    <row r="461" spans="1:19" ht="14.45" customHeight="1" x14ac:dyDescent="0.2">
      <c r="A461" s="832"/>
      <c r="B461" s="833" t="s">
        <v>3471</v>
      </c>
      <c r="C461" s="833" t="s">
        <v>591</v>
      </c>
      <c r="D461" s="833" t="s">
        <v>1464</v>
      </c>
      <c r="E461" s="833" t="s">
        <v>3468</v>
      </c>
      <c r="F461" s="833" t="s">
        <v>3505</v>
      </c>
      <c r="G461" s="833" t="s">
        <v>3506</v>
      </c>
      <c r="H461" s="850"/>
      <c r="I461" s="850"/>
      <c r="J461" s="833"/>
      <c r="K461" s="833"/>
      <c r="L461" s="850"/>
      <c r="M461" s="850"/>
      <c r="N461" s="833"/>
      <c r="O461" s="833"/>
      <c r="P461" s="850">
        <v>482</v>
      </c>
      <c r="Q461" s="850">
        <v>56233.33</v>
      </c>
      <c r="R461" s="838"/>
      <c r="S461" s="851">
        <v>116.66665975103734</v>
      </c>
    </row>
    <row r="462" spans="1:19" ht="14.45" customHeight="1" x14ac:dyDescent="0.2">
      <c r="A462" s="832"/>
      <c r="B462" s="833" t="s">
        <v>3471</v>
      </c>
      <c r="C462" s="833" t="s">
        <v>591</v>
      </c>
      <c r="D462" s="833" t="s">
        <v>1464</v>
      </c>
      <c r="E462" s="833" t="s">
        <v>3468</v>
      </c>
      <c r="F462" s="833" t="s">
        <v>3513</v>
      </c>
      <c r="G462" s="833" t="s">
        <v>3514</v>
      </c>
      <c r="H462" s="850"/>
      <c r="I462" s="850"/>
      <c r="J462" s="833"/>
      <c r="K462" s="833"/>
      <c r="L462" s="850"/>
      <c r="M462" s="850"/>
      <c r="N462" s="833"/>
      <c r="O462" s="833"/>
      <c r="P462" s="850">
        <v>1</v>
      </c>
      <c r="Q462" s="850">
        <v>33.33</v>
      </c>
      <c r="R462" s="838"/>
      <c r="S462" s="851">
        <v>33.33</v>
      </c>
    </row>
    <row r="463" spans="1:19" ht="14.45" customHeight="1" x14ac:dyDescent="0.2">
      <c r="A463" s="832"/>
      <c r="B463" s="833" t="s">
        <v>3471</v>
      </c>
      <c r="C463" s="833" t="s">
        <v>591</v>
      </c>
      <c r="D463" s="833" t="s">
        <v>1464</v>
      </c>
      <c r="E463" s="833" t="s">
        <v>3468</v>
      </c>
      <c r="F463" s="833" t="s">
        <v>3515</v>
      </c>
      <c r="G463" s="833" t="s">
        <v>3516</v>
      </c>
      <c r="H463" s="850"/>
      <c r="I463" s="850"/>
      <c r="J463" s="833"/>
      <c r="K463" s="833"/>
      <c r="L463" s="850"/>
      <c r="M463" s="850"/>
      <c r="N463" s="833"/>
      <c r="O463" s="833"/>
      <c r="P463" s="850">
        <v>4</v>
      </c>
      <c r="Q463" s="850">
        <v>888.89</v>
      </c>
      <c r="R463" s="838"/>
      <c r="S463" s="851">
        <v>222.2225</v>
      </c>
    </row>
    <row r="464" spans="1:19" ht="14.45" customHeight="1" x14ac:dyDescent="0.2">
      <c r="A464" s="832"/>
      <c r="B464" s="833" t="s">
        <v>3471</v>
      </c>
      <c r="C464" s="833" t="s">
        <v>591</v>
      </c>
      <c r="D464" s="833" t="s">
        <v>1464</v>
      </c>
      <c r="E464" s="833" t="s">
        <v>3468</v>
      </c>
      <c r="F464" s="833" t="s">
        <v>3517</v>
      </c>
      <c r="G464" s="833" t="s">
        <v>3518</v>
      </c>
      <c r="H464" s="850"/>
      <c r="I464" s="850"/>
      <c r="J464" s="833"/>
      <c r="K464" s="833"/>
      <c r="L464" s="850"/>
      <c r="M464" s="850"/>
      <c r="N464" s="833"/>
      <c r="O464" s="833"/>
      <c r="P464" s="850">
        <v>462</v>
      </c>
      <c r="Q464" s="850">
        <v>269500.01</v>
      </c>
      <c r="R464" s="838"/>
      <c r="S464" s="851">
        <v>583.33335497835503</v>
      </c>
    </row>
    <row r="465" spans="1:19" ht="14.45" customHeight="1" x14ac:dyDescent="0.2">
      <c r="A465" s="832"/>
      <c r="B465" s="833" t="s">
        <v>3471</v>
      </c>
      <c r="C465" s="833" t="s">
        <v>591</v>
      </c>
      <c r="D465" s="833" t="s">
        <v>1464</v>
      </c>
      <c r="E465" s="833" t="s">
        <v>3468</v>
      </c>
      <c r="F465" s="833" t="s">
        <v>3519</v>
      </c>
      <c r="G465" s="833" t="s">
        <v>3520</v>
      </c>
      <c r="H465" s="850"/>
      <c r="I465" s="850"/>
      <c r="J465" s="833"/>
      <c r="K465" s="833"/>
      <c r="L465" s="850"/>
      <c r="M465" s="850"/>
      <c r="N465" s="833"/>
      <c r="O465" s="833"/>
      <c r="P465" s="850">
        <v>18</v>
      </c>
      <c r="Q465" s="850">
        <v>8400.01</v>
      </c>
      <c r="R465" s="838"/>
      <c r="S465" s="851">
        <v>466.66722222222222</v>
      </c>
    </row>
    <row r="466" spans="1:19" ht="14.45" customHeight="1" x14ac:dyDescent="0.2">
      <c r="A466" s="832"/>
      <c r="B466" s="833" t="s">
        <v>3471</v>
      </c>
      <c r="C466" s="833" t="s">
        <v>591</v>
      </c>
      <c r="D466" s="833" t="s">
        <v>1464</v>
      </c>
      <c r="E466" s="833" t="s">
        <v>3468</v>
      </c>
      <c r="F466" s="833" t="s">
        <v>3521</v>
      </c>
      <c r="G466" s="833" t="s">
        <v>3520</v>
      </c>
      <c r="H466" s="850"/>
      <c r="I466" s="850"/>
      <c r="J466" s="833"/>
      <c r="K466" s="833"/>
      <c r="L466" s="850"/>
      <c r="M466" s="850"/>
      <c r="N466" s="833"/>
      <c r="O466" s="833"/>
      <c r="P466" s="850">
        <v>2</v>
      </c>
      <c r="Q466" s="850">
        <v>2000</v>
      </c>
      <c r="R466" s="838"/>
      <c r="S466" s="851">
        <v>1000</v>
      </c>
    </row>
    <row r="467" spans="1:19" ht="14.45" customHeight="1" x14ac:dyDescent="0.2">
      <c r="A467" s="832"/>
      <c r="B467" s="833" t="s">
        <v>3471</v>
      </c>
      <c r="C467" s="833" t="s">
        <v>591</v>
      </c>
      <c r="D467" s="833" t="s">
        <v>1464</v>
      </c>
      <c r="E467" s="833" t="s">
        <v>3468</v>
      </c>
      <c r="F467" s="833" t="s">
        <v>3524</v>
      </c>
      <c r="G467" s="833" t="s">
        <v>3525</v>
      </c>
      <c r="H467" s="850"/>
      <c r="I467" s="850"/>
      <c r="J467" s="833"/>
      <c r="K467" s="833"/>
      <c r="L467" s="850">
        <v>1</v>
      </c>
      <c r="M467" s="850">
        <v>50</v>
      </c>
      <c r="N467" s="833">
        <v>1</v>
      </c>
      <c r="O467" s="833">
        <v>50</v>
      </c>
      <c r="P467" s="850">
        <v>206</v>
      </c>
      <c r="Q467" s="850">
        <v>12588.91</v>
      </c>
      <c r="R467" s="838">
        <v>251.7782</v>
      </c>
      <c r="S467" s="851">
        <v>61.111213592233007</v>
      </c>
    </row>
    <row r="468" spans="1:19" ht="14.45" customHeight="1" x14ac:dyDescent="0.2">
      <c r="A468" s="832"/>
      <c r="B468" s="833" t="s">
        <v>3471</v>
      </c>
      <c r="C468" s="833" t="s">
        <v>591</v>
      </c>
      <c r="D468" s="833" t="s">
        <v>1464</v>
      </c>
      <c r="E468" s="833" t="s">
        <v>3468</v>
      </c>
      <c r="F468" s="833" t="s">
        <v>3526</v>
      </c>
      <c r="G468" s="833" t="s">
        <v>3527</v>
      </c>
      <c r="H468" s="850"/>
      <c r="I468" s="850"/>
      <c r="J468" s="833"/>
      <c r="K468" s="833"/>
      <c r="L468" s="850"/>
      <c r="M468" s="850"/>
      <c r="N468" s="833"/>
      <c r="O468" s="833"/>
      <c r="P468" s="850">
        <v>2</v>
      </c>
      <c r="Q468" s="850">
        <v>11.11</v>
      </c>
      <c r="R468" s="838"/>
      <c r="S468" s="851">
        <v>5.5549999999999997</v>
      </c>
    </row>
    <row r="469" spans="1:19" ht="14.45" customHeight="1" x14ac:dyDescent="0.2">
      <c r="A469" s="832"/>
      <c r="B469" s="833" t="s">
        <v>3471</v>
      </c>
      <c r="C469" s="833" t="s">
        <v>591</v>
      </c>
      <c r="D469" s="833" t="s">
        <v>1464</v>
      </c>
      <c r="E469" s="833" t="s">
        <v>3468</v>
      </c>
      <c r="F469" s="833" t="s">
        <v>3532</v>
      </c>
      <c r="G469" s="833" t="s">
        <v>3533</v>
      </c>
      <c r="H469" s="850"/>
      <c r="I469" s="850"/>
      <c r="J469" s="833"/>
      <c r="K469" s="833"/>
      <c r="L469" s="850">
        <v>1</v>
      </c>
      <c r="M469" s="850">
        <v>305.56</v>
      </c>
      <c r="N469" s="833">
        <v>1</v>
      </c>
      <c r="O469" s="833">
        <v>305.56</v>
      </c>
      <c r="P469" s="850">
        <v>131</v>
      </c>
      <c r="Q469" s="850">
        <v>40027.769999999997</v>
      </c>
      <c r="R469" s="838">
        <v>130.99806911899461</v>
      </c>
      <c r="S469" s="851">
        <v>305.55549618320606</v>
      </c>
    </row>
    <row r="470" spans="1:19" ht="14.45" customHeight="1" x14ac:dyDescent="0.2">
      <c r="A470" s="832"/>
      <c r="B470" s="833" t="s">
        <v>3471</v>
      </c>
      <c r="C470" s="833" t="s">
        <v>591</v>
      </c>
      <c r="D470" s="833" t="s">
        <v>1464</v>
      </c>
      <c r="E470" s="833" t="s">
        <v>3468</v>
      </c>
      <c r="F470" s="833" t="s">
        <v>3536</v>
      </c>
      <c r="G470" s="833" t="s">
        <v>3537</v>
      </c>
      <c r="H470" s="850"/>
      <c r="I470" s="850"/>
      <c r="J470" s="833"/>
      <c r="K470" s="833"/>
      <c r="L470" s="850"/>
      <c r="M470" s="850"/>
      <c r="N470" s="833"/>
      <c r="O470" s="833"/>
      <c r="P470" s="850">
        <v>619</v>
      </c>
      <c r="Q470" s="850">
        <v>281988.90000000002</v>
      </c>
      <c r="R470" s="838"/>
      <c r="S470" s="851">
        <v>455.55557350565431</v>
      </c>
    </row>
    <row r="471" spans="1:19" ht="14.45" customHeight="1" x14ac:dyDescent="0.2">
      <c r="A471" s="832"/>
      <c r="B471" s="833" t="s">
        <v>3471</v>
      </c>
      <c r="C471" s="833" t="s">
        <v>591</v>
      </c>
      <c r="D471" s="833" t="s">
        <v>1464</v>
      </c>
      <c r="E471" s="833" t="s">
        <v>3468</v>
      </c>
      <c r="F471" s="833" t="s">
        <v>3540</v>
      </c>
      <c r="G471" s="833" t="s">
        <v>3541</v>
      </c>
      <c r="H471" s="850"/>
      <c r="I471" s="850"/>
      <c r="J471" s="833"/>
      <c r="K471" s="833"/>
      <c r="L471" s="850"/>
      <c r="M471" s="850"/>
      <c r="N471" s="833"/>
      <c r="O471" s="833"/>
      <c r="P471" s="850">
        <v>3</v>
      </c>
      <c r="Q471" s="850">
        <v>176.67</v>
      </c>
      <c r="R471" s="838"/>
      <c r="S471" s="851">
        <v>58.889999999999993</v>
      </c>
    </row>
    <row r="472" spans="1:19" ht="14.45" customHeight="1" x14ac:dyDescent="0.2">
      <c r="A472" s="832"/>
      <c r="B472" s="833" t="s">
        <v>3471</v>
      </c>
      <c r="C472" s="833" t="s">
        <v>591</v>
      </c>
      <c r="D472" s="833" t="s">
        <v>1464</v>
      </c>
      <c r="E472" s="833" t="s">
        <v>3468</v>
      </c>
      <c r="F472" s="833" t="s">
        <v>3542</v>
      </c>
      <c r="G472" s="833" t="s">
        <v>3543</v>
      </c>
      <c r="H472" s="850"/>
      <c r="I472" s="850"/>
      <c r="J472" s="833"/>
      <c r="K472" s="833"/>
      <c r="L472" s="850">
        <v>1</v>
      </c>
      <c r="M472" s="850">
        <v>77.78</v>
      </c>
      <c r="N472" s="833">
        <v>1</v>
      </c>
      <c r="O472" s="833">
        <v>77.78</v>
      </c>
      <c r="P472" s="850">
        <v>420</v>
      </c>
      <c r="Q472" s="850">
        <v>32666.67</v>
      </c>
      <c r="R472" s="838">
        <v>419.98804319876569</v>
      </c>
      <c r="S472" s="851">
        <v>77.777785714285713</v>
      </c>
    </row>
    <row r="473" spans="1:19" ht="14.45" customHeight="1" x14ac:dyDescent="0.2">
      <c r="A473" s="832"/>
      <c r="B473" s="833" t="s">
        <v>3471</v>
      </c>
      <c r="C473" s="833" t="s">
        <v>591</v>
      </c>
      <c r="D473" s="833" t="s">
        <v>1464</v>
      </c>
      <c r="E473" s="833" t="s">
        <v>3468</v>
      </c>
      <c r="F473" s="833" t="s">
        <v>3546</v>
      </c>
      <c r="G473" s="833" t="s">
        <v>3547</v>
      </c>
      <c r="H473" s="850"/>
      <c r="I473" s="850"/>
      <c r="J473" s="833"/>
      <c r="K473" s="833"/>
      <c r="L473" s="850"/>
      <c r="M473" s="850"/>
      <c r="N473" s="833"/>
      <c r="O473" s="833"/>
      <c r="P473" s="850">
        <v>484</v>
      </c>
      <c r="Q473" s="850">
        <v>45711.1</v>
      </c>
      <c r="R473" s="838"/>
      <c r="S473" s="851">
        <v>94.444421487603307</v>
      </c>
    </row>
    <row r="474" spans="1:19" ht="14.45" customHeight="1" x14ac:dyDescent="0.2">
      <c r="A474" s="832"/>
      <c r="B474" s="833" t="s">
        <v>3471</v>
      </c>
      <c r="C474" s="833" t="s">
        <v>591</v>
      </c>
      <c r="D474" s="833" t="s">
        <v>1464</v>
      </c>
      <c r="E474" s="833" t="s">
        <v>3468</v>
      </c>
      <c r="F474" s="833" t="s">
        <v>3550</v>
      </c>
      <c r="G474" s="833" t="s">
        <v>3551</v>
      </c>
      <c r="H474" s="850"/>
      <c r="I474" s="850"/>
      <c r="J474" s="833"/>
      <c r="K474" s="833"/>
      <c r="L474" s="850"/>
      <c r="M474" s="850"/>
      <c r="N474" s="833"/>
      <c r="O474" s="833"/>
      <c r="P474" s="850">
        <v>9</v>
      </c>
      <c r="Q474" s="850">
        <v>870</v>
      </c>
      <c r="R474" s="838"/>
      <c r="S474" s="851">
        <v>96.666666666666671</v>
      </c>
    </row>
    <row r="475" spans="1:19" ht="14.45" customHeight="1" x14ac:dyDescent="0.2">
      <c r="A475" s="832"/>
      <c r="B475" s="833" t="s">
        <v>3471</v>
      </c>
      <c r="C475" s="833" t="s">
        <v>591</v>
      </c>
      <c r="D475" s="833" t="s">
        <v>1464</v>
      </c>
      <c r="E475" s="833" t="s">
        <v>3468</v>
      </c>
      <c r="F475" s="833" t="s">
        <v>3552</v>
      </c>
      <c r="G475" s="833" t="s">
        <v>3553</v>
      </c>
      <c r="H475" s="850"/>
      <c r="I475" s="850"/>
      <c r="J475" s="833"/>
      <c r="K475" s="833"/>
      <c r="L475" s="850"/>
      <c r="M475" s="850"/>
      <c r="N475" s="833"/>
      <c r="O475" s="833"/>
      <c r="P475" s="850">
        <v>32</v>
      </c>
      <c r="Q475" s="850">
        <v>10666.67</v>
      </c>
      <c r="R475" s="838"/>
      <c r="S475" s="851">
        <v>333.3334375</v>
      </c>
    </row>
    <row r="476" spans="1:19" ht="14.45" customHeight="1" x14ac:dyDescent="0.2">
      <c r="A476" s="832"/>
      <c r="B476" s="833" t="s">
        <v>3471</v>
      </c>
      <c r="C476" s="833" t="s">
        <v>591</v>
      </c>
      <c r="D476" s="833" t="s">
        <v>1464</v>
      </c>
      <c r="E476" s="833" t="s">
        <v>3468</v>
      </c>
      <c r="F476" s="833" t="s">
        <v>3558</v>
      </c>
      <c r="G476" s="833" t="s">
        <v>3559</v>
      </c>
      <c r="H476" s="850"/>
      <c r="I476" s="850"/>
      <c r="J476" s="833"/>
      <c r="K476" s="833"/>
      <c r="L476" s="850"/>
      <c r="M476" s="850"/>
      <c r="N476" s="833"/>
      <c r="O476" s="833"/>
      <c r="P476" s="850">
        <v>148</v>
      </c>
      <c r="Q476" s="850">
        <v>189933.32</v>
      </c>
      <c r="R476" s="838"/>
      <c r="S476" s="851">
        <v>1283.3332432432433</v>
      </c>
    </row>
    <row r="477" spans="1:19" ht="14.45" customHeight="1" x14ac:dyDescent="0.2">
      <c r="A477" s="832"/>
      <c r="B477" s="833" t="s">
        <v>3471</v>
      </c>
      <c r="C477" s="833" t="s">
        <v>591</v>
      </c>
      <c r="D477" s="833" t="s">
        <v>1464</v>
      </c>
      <c r="E477" s="833" t="s">
        <v>3468</v>
      </c>
      <c r="F477" s="833" t="s">
        <v>3562</v>
      </c>
      <c r="G477" s="833" t="s">
        <v>3563</v>
      </c>
      <c r="H477" s="850"/>
      <c r="I477" s="850"/>
      <c r="J477" s="833"/>
      <c r="K477" s="833"/>
      <c r="L477" s="850"/>
      <c r="M477" s="850"/>
      <c r="N477" s="833"/>
      <c r="O477" s="833"/>
      <c r="P477" s="850">
        <v>10</v>
      </c>
      <c r="Q477" s="850">
        <v>1333.3300000000002</v>
      </c>
      <c r="R477" s="838"/>
      <c r="S477" s="851">
        <v>133.33300000000003</v>
      </c>
    </row>
    <row r="478" spans="1:19" ht="14.45" customHeight="1" x14ac:dyDescent="0.2">
      <c r="A478" s="832"/>
      <c r="B478" s="833" t="s">
        <v>3471</v>
      </c>
      <c r="C478" s="833" t="s">
        <v>591</v>
      </c>
      <c r="D478" s="833" t="s">
        <v>1464</v>
      </c>
      <c r="E478" s="833" t="s">
        <v>3468</v>
      </c>
      <c r="F478" s="833" t="s">
        <v>3469</v>
      </c>
      <c r="G478" s="833" t="s">
        <v>3470</v>
      </c>
      <c r="H478" s="850"/>
      <c r="I478" s="850"/>
      <c r="J478" s="833"/>
      <c r="K478" s="833"/>
      <c r="L478" s="850"/>
      <c r="M478" s="850"/>
      <c r="N478" s="833"/>
      <c r="O478" s="833"/>
      <c r="P478" s="850">
        <v>1</v>
      </c>
      <c r="Q478" s="850">
        <v>344.44</v>
      </c>
      <c r="R478" s="838"/>
      <c r="S478" s="851">
        <v>344.44</v>
      </c>
    </row>
    <row r="479" spans="1:19" ht="14.45" customHeight="1" x14ac:dyDescent="0.2">
      <c r="A479" s="832"/>
      <c r="B479" s="833" t="s">
        <v>3471</v>
      </c>
      <c r="C479" s="833" t="s">
        <v>591</v>
      </c>
      <c r="D479" s="833" t="s">
        <v>1464</v>
      </c>
      <c r="E479" s="833" t="s">
        <v>3468</v>
      </c>
      <c r="F479" s="833" t="s">
        <v>3568</v>
      </c>
      <c r="G479" s="833" t="s">
        <v>3527</v>
      </c>
      <c r="H479" s="850"/>
      <c r="I479" s="850"/>
      <c r="J479" s="833"/>
      <c r="K479" s="833"/>
      <c r="L479" s="850"/>
      <c r="M479" s="850"/>
      <c r="N479" s="833"/>
      <c r="O479" s="833"/>
      <c r="P479" s="850">
        <v>2</v>
      </c>
      <c r="Q479" s="850">
        <v>11.120000000000001</v>
      </c>
      <c r="R479" s="838"/>
      <c r="S479" s="851">
        <v>5.5600000000000005</v>
      </c>
    </row>
    <row r="480" spans="1:19" ht="14.45" customHeight="1" x14ac:dyDescent="0.2">
      <c r="A480" s="832"/>
      <c r="B480" s="833" t="s">
        <v>3471</v>
      </c>
      <c r="C480" s="833" t="s">
        <v>591</v>
      </c>
      <c r="D480" s="833" t="s">
        <v>1473</v>
      </c>
      <c r="E480" s="833" t="s">
        <v>3468</v>
      </c>
      <c r="F480" s="833" t="s">
        <v>3501</v>
      </c>
      <c r="G480" s="833" t="s">
        <v>3502</v>
      </c>
      <c r="H480" s="850"/>
      <c r="I480" s="850"/>
      <c r="J480" s="833"/>
      <c r="K480" s="833"/>
      <c r="L480" s="850"/>
      <c r="M480" s="850"/>
      <c r="N480" s="833"/>
      <c r="O480" s="833"/>
      <c r="P480" s="850">
        <v>1</v>
      </c>
      <c r="Q480" s="850">
        <v>77.78</v>
      </c>
      <c r="R480" s="838"/>
      <c r="S480" s="851">
        <v>77.78</v>
      </c>
    </row>
    <row r="481" spans="1:19" ht="14.45" customHeight="1" x14ac:dyDescent="0.2">
      <c r="A481" s="832"/>
      <c r="B481" s="833" t="s">
        <v>3471</v>
      </c>
      <c r="C481" s="833" t="s">
        <v>591</v>
      </c>
      <c r="D481" s="833" t="s">
        <v>1473</v>
      </c>
      <c r="E481" s="833" t="s">
        <v>3468</v>
      </c>
      <c r="F481" s="833" t="s">
        <v>3503</v>
      </c>
      <c r="G481" s="833" t="s">
        <v>3504</v>
      </c>
      <c r="H481" s="850"/>
      <c r="I481" s="850"/>
      <c r="J481" s="833"/>
      <c r="K481" s="833"/>
      <c r="L481" s="850"/>
      <c r="M481" s="850"/>
      <c r="N481" s="833"/>
      <c r="O481" s="833"/>
      <c r="P481" s="850">
        <v>1</v>
      </c>
      <c r="Q481" s="850">
        <v>250</v>
      </c>
      <c r="R481" s="838"/>
      <c r="S481" s="851">
        <v>250</v>
      </c>
    </row>
    <row r="482" spans="1:19" ht="14.45" customHeight="1" x14ac:dyDescent="0.2">
      <c r="A482" s="832"/>
      <c r="B482" s="833" t="s">
        <v>3471</v>
      </c>
      <c r="C482" s="833" t="s">
        <v>591</v>
      </c>
      <c r="D482" s="833" t="s">
        <v>1473</v>
      </c>
      <c r="E482" s="833" t="s">
        <v>3468</v>
      </c>
      <c r="F482" s="833" t="s">
        <v>3505</v>
      </c>
      <c r="G482" s="833" t="s">
        <v>3506</v>
      </c>
      <c r="H482" s="850"/>
      <c r="I482" s="850"/>
      <c r="J482" s="833"/>
      <c r="K482" s="833"/>
      <c r="L482" s="850"/>
      <c r="M482" s="850"/>
      <c r="N482" s="833"/>
      <c r="O482" s="833"/>
      <c r="P482" s="850">
        <v>31</v>
      </c>
      <c r="Q482" s="850">
        <v>3616.67</v>
      </c>
      <c r="R482" s="838"/>
      <c r="S482" s="851">
        <v>116.66677419354839</v>
      </c>
    </row>
    <row r="483" spans="1:19" ht="14.45" customHeight="1" x14ac:dyDescent="0.2">
      <c r="A483" s="832"/>
      <c r="B483" s="833" t="s">
        <v>3471</v>
      </c>
      <c r="C483" s="833" t="s">
        <v>591</v>
      </c>
      <c r="D483" s="833" t="s">
        <v>1473</v>
      </c>
      <c r="E483" s="833" t="s">
        <v>3468</v>
      </c>
      <c r="F483" s="833" t="s">
        <v>3515</v>
      </c>
      <c r="G483" s="833" t="s">
        <v>3516</v>
      </c>
      <c r="H483" s="850"/>
      <c r="I483" s="850"/>
      <c r="J483" s="833"/>
      <c r="K483" s="833"/>
      <c r="L483" s="850"/>
      <c r="M483" s="850"/>
      <c r="N483" s="833"/>
      <c r="O483" s="833"/>
      <c r="P483" s="850">
        <v>3</v>
      </c>
      <c r="Q483" s="850">
        <v>666.67</v>
      </c>
      <c r="R483" s="838"/>
      <c r="S483" s="851">
        <v>222.22333333333333</v>
      </c>
    </row>
    <row r="484" spans="1:19" ht="14.45" customHeight="1" x14ac:dyDescent="0.2">
      <c r="A484" s="832"/>
      <c r="B484" s="833" t="s">
        <v>3471</v>
      </c>
      <c r="C484" s="833" t="s">
        <v>591</v>
      </c>
      <c r="D484" s="833" t="s">
        <v>1473</v>
      </c>
      <c r="E484" s="833" t="s">
        <v>3468</v>
      </c>
      <c r="F484" s="833" t="s">
        <v>3517</v>
      </c>
      <c r="G484" s="833" t="s">
        <v>3518</v>
      </c>
      <c r="H484" s="850"/>
      <c r="I484" s="850"/>
      <c r="J484" s="833"/>
      <c r="K484" s="833"/>
      <c r="L484" s="850"/>
      <c r="M484" s="850"/>
      <c r="N484" s="833"/>
      <c r="O484" s="833"/>
      <c r="P484" s="850">
        <v>73</v>
      </c>
      <c r="Q484" s="850">
        <v>42583.33</v>
      </c>
      <c r="R484" s="838"/>
      <c r="S484" s="851">
        <v>583.33328767123294</v>
      </c>
    </row>
    <row r="485" spans="1:19" ht="14.45" customHeight="1" x14ac:dyDescent="0.2">
      <c r="A485" s="832"/>
      <c r="B485" s="833" t="s">
        <v>3471</v>
      </c>
      <c r="C485" s="833" t="s">
        <v>591</v>
      </c>
      <c r="D485" s="833" t="s">
        <v>1473</v>
      </c>
      <c r="E485" s="833" t="s">
        <v>3468</v>
      </c>
      <c r="F485" s="833" t="s">
        <v>3519</v>
      </c>
      <c r="G485" s="833" t="s">
        <v>3520</v>
      </c>
      <c r="H485" s="850"/>
      <c r="I485" s="850"/>
      <c r="J485" s="833"/>
      <c r="K485" s="833"/>
      <c r="L485" s="850"/>
      <c r="M485" s="850"/>
      <c r="N485" s="833"/>
      <c r="O485" s="833"/>
      <c r="P485" s="850">
        <v>1</v>
      </c>
      <c r="Q485" s="850">
        <v>466.67</v>
      </c>
      <c r="R485" s="838"/>
      <c r="S485" s="851">
        <v>466.67</v>
      </c>
    </row>
    <row r="486" spans="1:19" ht="14.45" customHeight="1" x14ac:dyDescent="0.2">
      <c r="A486" s="832"/>
      <c r="B486" s="833" t="s">
        <v>3471</v>
      </c>
      <c r="C486" s="833" t="s">
        <v>591</v>
      </c>
      <c r="D486" s="833" t="s">
        <v>1473</v>
      </c>
      <c r="E486" s="833" t="s">
        <v>3468</v>
      </c>
      <c r="F486" s="833" t="s">
        <v>3524</v>
      </c>
      <c r="G486" s="833" t="s">
        <v>3525</v>
      </c>
      <c r="H486" s="850"/>
      <c r="I486" s="850"/>
      <c r="J486" s="833"/>
      <c r="K486" s="833"/>
      <c r="L486" s="850"/>
      <c r="M486" s="850"/>
      <c r="N486" s="833"/>
      <c r="O486" s="833"/>
      <c r="P486" s="850">
        <v>15</v>
      </c>
      <c r="Q486" s="850">
        <v>916.67000000000007</v>
      </c>
      <c r="R486" s="838"/>
      <c r="S486" s="851">
        <v>61.111333333333341</v>
      </c>
    </row>
    <row r="487" spans="1:19" ht="14.45" customHeight="1" x14ac:dyDescent="0.2">
      <c r="A487" s="832"/>
      <c r="B487" s="833" t="s">
        <v>3471</v>
      </c>
      <c r="C487" s="833" t="s">
        <v>591</v>
      </c>
      <c r="D487" s="833" t="s">
        <v>1473</v>
      </c>
      <c r="E487" s="833" t="s">
        <v>3468</v>
      </c>
      <c r="F487" s="833" t="s">
        <v>3532</v>
      </c>
      <c r="G487" s="833" t="s">
        <v>3533</v>
      </c>
      <c r="H487" s="850"/>
      <c r="I487" s="850"/>
      <c r="J487" s="833"/>
      <c r="K487" s="833"/>
      <c r="L487" s="850"/>
      <c r="M487" s="850"/>
      <c r="N487" s="833"/>
      <c r="O487" s="833"/>
      <c r="P487" s="850">
        <v>25</v>
      </c>
      <c r="Q487" s="850">
        <v>7638.8899999999994</v>
      </c>
      <c r="R487" s="838"/>
      <c r="S487" s="851">
        <v>305.55559999999997</v>
      </c>
    </row>
    <row r="488" spans="1:19" ht="14.45" customHeight="1" x14ac:dyDescent="0.2">
      <c r="A488" s="832"/>
      <c r="B488" s="833" t="s">
        <v>3471</v>
      </c>
      <c r="C488" s="833" t="s">
        <v>591</v>
      </c>
      <c r="D488" s="833" t="s">
        <v>1473</v>
      </c>
      <c r="E488" s="833" t="s">
        <v>3468</v>
      </c>
      <c r="F488" s="833" t="s">
        <v>3536</v>
      </c>
      <c r="G488" s="833" t="s">
        <v>3537</v>
      </c>
      <c r="H488" s="850"/>
      <c r="I488" s="850"/>
      <c r="J488" s="833"/>
      <c r="K488" s="833"/>
      <c r="L488" s="850"/>
      <c r="M488" s="850"/>
      <c r="N488" s="833"/>
      <c r="O488" s="833"/>
      <c r="P488" s="850">
        <v>71</v>
      </c>
      <c r="Q488" s="850">
        <v>32344.440000000002</v>
      </c>
      <c r="R488" s="838"/>
      <c r="S488" s="851">
        <v>455.55549295774654</v>
      </c>
    </row>
    <row r="489" spans="1:19" ht="14.45" customHeight="1" x14ac:dyDescent="0.2">
      <c r="A489" s="832"/>
      <c r="B489" s="833" t="s">
        <v>3471</v>
      </c>
      <c r="C489" s="833" t="s">
        <v>591</v>
      </c>
      <c r="D489" s="833" t="s">
        <v>1473</v>
      </c>
      <c r="E489" s="833" t="s">
        <v>3468</v>
      </c>
      <c r="F489" s="833" t="s">
        <v>3542</v>
      </c>
      <c r="G489" s="833" t="s">
        <v>3543</v>
      </c>
      <c r="H489" s="850"/>
      <c r="I489" s="850"/>
      <c r="J489" s="833"/>
      <c r="K489" s="833"/>
      <c r="L489" s="850"/>
      <c r="M489" s="850"/>
      <c r="N489" s="833"/>
      <c r="O489" s="833"/>
      <c r="P489" s="850">
        <v>55</v>
      </c>
      <c r="Q489" s="850">
        <v>4277.7900000000009</v>
      </c>
      <c r="R489" s="838"/>
      <c r="S489" s="851">
        <v>77.77800000000002</v>
      </c>
    </row>
    <row r="490" spans="1:19" ht="14.45" customHeight="1" x14ac:dyDescent="0.2">
      <c r="A490" s="832"/>
      <c r="B490" s="833" t="s">
        <v>3471</v>
      </c>
      <c r="C490" s="833" t="s">
        <v>591</v>
      </c>
      <c r="D490" s="833" t="s">
        <v>1473</v>
      </c>
      <c r="E490" s="833" t="s">
        <v>3468</v>
      </c>
      <c r="F490" s="833" t="s">
        <v>3546</v>
      </c>
      <c r="G490" s="833" t="s">
        <v>3547</v>
      </c>
      <c r="H490" s="850"/>
      <c r="I490" s="850"/>
      <c r="J490" s="833"/>
      <c r="K490" s="833"/>
      <c r="L490" s="850"/>
      <c r="M490" s="850"/>
      <c r="N490" s="833"/>
      <c r="O490" s="833"/>
      <c r="P490" s="850">
        <v>53</v>
      </c>
      <c r="Q490" s="850">
        <v>5005.54</v>
      </c>
      <c r="R490" s="838"/>
      <c r="S490" s="851">
        <v>94.444150943396224</v>
      </c>
    </row>
    <row r="491" spans="1:19" ht="14.45" customHeight="1" x14ac:dyDescent="0.2">
      <c r="A491" s="832"/>
      <c r="B491" s="833" t="s">
        <v>3471</v>
      </c>
      <c r="C491" s="833" t="s">
        <v>591</v>
      </c>
      <c r="D491" s="833" t="s">
        <v>1473</v>
      </c>
      <c r="E491" s="833" t="s">
        <v>3468</v>
      </c>
      <c r="F491" s="833" t="s">
        <v>3558</v>
      </c>
      <c r="G491" s="833" t="s">
        <v>3559</v>
      </c>
      <c r="H491" s="850"/>
      <c r="I491" s="850"/>
      <c r="J491" s="833"/>
      <c r="K491" s="833"/>
      <c r="L491" s="850"/>
      <c r="M491" s="850"/>
      <c r="N491" s="833"/>
      <c r="O491" s="833"/>
      <c r="P491" s="850">
        <v>4</v>
      </c>
      <c r="Q491" s="850">
        <v>5133.33</v>
      </c>
      <c r="R491" s="838"/>
      <c r="S491" s="851">
        <v>1283.3325</v>
      </c>
    </row>
    <row r="492" spans="1:19" ht="14.45" customHeight="1" x14ac:dyDescent="0.2">
      <c r="A492" s="832"/>
      <c r="B492" s="833" t="s">
        <v>3471</v>
      </c>
      <c r="C492" s="833" t="s">
        <v>591</v>
      </c>
      <c r="D492" s="833" t="s">
        <v>1473</v>
      </c>
      <c r="E492" s="833" t="s">
        <v>3468</v>
      </c>
      <c r="F492" s="833" t="s">
        <v>3562</v>
      </c>
      <c r="G492" s="833" t="s">
        <v>3563</v>
      </c>
      <c r="H492" s="850"/>
      <c r="I492" s="850"/>
      <c r="J492" s="833"/>
      <c r="K492" s="833"/>
      <c r="L492" s="850"/>
      <c r="M492" s="850"/>
      <c r="N492" s="833"/>
      <c r="O492" s="833"/>
      <c r="P492" s="850">
        <v>1</v>
      </c>
      <c r="Q492" s="850">
        <v>133.33000000000001</v>
      </c>
      <c r="R492" s="838"/>
      <c r="S492" s="851">
        <v>133.33000000000001</v>
      </c>
    </row>
    <row r="493" spans="1:19" ht="14.45" customHeight="1" x14ac:dyDescent="0.2">
      <c r="A493" s="832"/>
      <c r="B493" s="833" t="s">
        <v>3471</v>
      </c>
      <c r="C493" s="833" t="s">
        <v>591</v>
      </c>
      <c r="D493" s="833" t="s">
        <v>1478</v>
      </c>
      <c r="E493" s="833" t="s">
        <v>3468</v>
      </c>
      <c r="F493" s="833" t="s">
        <v>3507</v>
      </c>
      <c r="G493" s="833" t="s">
        <v>3508</v>
      </c>
      <c r="H493" s="850">
        <v>3</v>
      </c>
      <c r="I493" s="850">
        <v>1166.67</v>
      </c>
      <c r="J493" s="833"/>
      <c r="K493" s="833">
        <v>388.89000000000004</v>
      </c>
      <c r="L493" s="850"/>
      <c r="M493" s="850"/>
      <c r="N493" s="833"/>
      <c r="O493" s="833"/>
      <c r="P493" s="850"/>
      <c r="Q493" s="850"/>
      <c r="R493" s="838"/>
      <c r="S493" s="851"/>
    </row>
    <row r="494" spans="1:19" ht="14.45" customHeight="1" x14ac:dyDescent="0.2">
      <c r="A494" s="832"/>
      <c r="B494" s="833" t="s">
        <v>3471</v>
      </c>
      <c r="C494" s="833" t="s">
        <v>591</v>
      </c>
      <c r="D494" s="833" t="s">
        <v>1478</v>
      </c>
      <c r="E494" s="833" t="s">
        <v>3468</v>
      </c>
      <c r="F494" s="833" t="s">
        <v>3509</v>
      </c>
      <c r="G494" s="833" t="s">
        <v>3510</v>
      </c>
      <c r="H494" s="850">
        <v>4</v>
      </c>
      <c r="I494" s="850">
        <v>1200</v>
      </c>
      <c r="J494" s="833"/>
      <c r="K494" s="833">
        <v>300</v>
      </c>
      <c r="L494" s="850"/>
      <c r="M494" s="850"/>
      <c r="N494" s="833"/>
      <c r="O494" s="833"/>
      <c r="P494" s="850"/>
      <c r="Q494" s="850"/>
      <c r="R494" s="838"/>
      <c r="S494" s="851"/>
    </row>
    <row r="495" spans="1:19" ht="14.45" customHeight="1" x14ac:dyDescent="0.2">
      <c r="A495" s="832"/>
      <c r="B495" s="833" t="s">
        <v>3471</v>
      </c>
      <c r="C495" s="833" t="s">
        <v>591</v>
      </c>
      <c r="D495" s="833" t="s">
        <v>1478</v>
      </c>
      <c r="E495" s="833" t="s">
        <v>3468</v>
      </c>
      <c r="F495" s="833" t="s">
        <v>3517</v>
      </c>
      <c r="G495" s="833" t="s">
        <v>3518</v>
      </c>
      <c r="H495" s="850"/>
      <c r="I495" s="850"/>
      <c r="J495" s="833"/>
      <c r="K495" s="833"/>
      <c r="L495" s="850"/>
      <c r="M495" s="850"/>
      <c r="N495" s="833"/>
      <c r="O495" s="833"/>
      <c r="P495" s="850">
        <v>1</v>
      </c>
      <c r="Q495" s="850">
        <v>583.33000000000004</v>
      </c>
      <c r="R495" s="838"/>
      <c r="S495" s="851">
        <v>583.33000000000004</v>
      </c>
    </row>
    <row r="496" spans="1:19" ht="14.45" customHeight="1" x14ac:dyDescent="0.2">
      <c r="A496" s="832"/>
      <c r="B496" s="833" t="s">
        <v>3471</v>
      </c>
      <c r="C496" s="833" t="s">
        <v>591</v>
      </c>
      <c r="D496" s="833" t="s">
        <v>1478</v>
      </c>
      <c r="E496" s="833" t="s">
        <v>3468</v>
      </c>
      <c r="F496" s="833" t="s">
        <v>3536</v>
      </c>
      <c r="G496" s="833" t="s">
        <v>3537</v>
      </c>
      <c r="H496" s="850">
        <v>1</v>
      </c>
      <c r="I496" s="850">
        <v>455.56</v>
      </c>
      <c r="J496" s="833"/>
      <c r="K496" s="833">
        <v>455.56</v>
      </c>
      <c r="L496" s="850"/>
      <c r="M496" s="850"/>
      <c r="N496" s="833"/>
      <c r="O496" s="833"/>
      <c r="P496" s="850"/>
      <c r="Q496" s="850"/>
      <c r="R496" s="838"/>
      <c r="S496" s="851"/>
    </row>
    <row r="497" spans="1:19" ht="14.45" customHeight="1" x14ac:dyDescent="0.2">
      <c r="A497" s="832"/>
      <c r="B497" s="833" t="s">
        <v>3471</v>
      </c>
      <c r="C497" s="833" t="s">
        <v>591</v>
      </c>
      <c r="D497" s="833" t="s">
        <v>1478</v>
      </c>
      <c r="E497" s="833" t="s">
        <v>3468</v>
      </c>
      <c r="F497" s="833" t="s">
        <v>3546</v>
      </c>
      <c r="G497" s="833" t="s">
        <v>3547</v>
      </c>
      <c r="H497" s="850"/>
      <c r="I497" s="850"/>
      <c r="J497" s="833"/>
      <c r="K497" s="833"/>
      <c r="L497" s="850"/>
      <c r="M497" s="850"/>
      <c r="N497" s="833"/>
      <c r="O497" s="833"/>
      <c r="P497" s="850">
        <v>1</v>
      </c>
      <c r="Q497" s="850">
        <v>94.44</v>
      </c>
      <c r="R497" s="838"/>
      <c r="S497" s="851">
        <v>94.44</v>
      </c>
    </row>
    <row r="498" spans="1:19" ht="14.45" customHeight="1" x14ac:dyDescent="0.2">
      <c r="A498" s="832"/>
      <c r="B498" s="833" t="s">
        <v>3471</v>
      </c>
      <c r="C498" s="833" t="s">
        <v>591</v>
      </c>
      <c r="D498" s="833" t="s">
        <v>1478</v>
      </c>
      <c r="E498" s="833" t="s">
        <v>3468</v>
      </c>
      <c r="F498" s="833" t="s">
        <v>3469</v>
      </c>
      <c r="G498" s="833" t="s">
        <v>3470</v>
      </c>
      <c r="H498" s="850"/>
      <c r="I498" s="850"/>
      <c r="J498" s="833"/>
      <c r="K498" s="833"/>
      <c r="L498" s="850"/>
      <c r="M498" s="850"/>
      <c r="N498" s="833"/>
      <c r="O498" s="833"/>
      <c r="P498" s="850">
        <v>1</v>
      </c>
      <c r="Q498" s="850">
        <v>344.44</v>
      </c>
      <c r="R498" s="838"/>
      <c r="S498" s="851">
        <v>344.44</v>
      </c>
    </row>
    <row r="499" spans="1:19" ht="14.45" customHeight="1" x14ac:dyDescent="0.2">
      <c r="A499" s="832"/>
      <c r="B499" s="833" t="s">
        <v>3471</v>
      </c>
      <c r="C499" s="833" t="s">
        <v>591</v>
      </c>
      <c r="D499" s="833" t="s">
        <v>1469</v>
      </c>
      <c r="E499" s="833" t="s">
        <v>3468</v>
      </c>
      <c r="F499" s="833" t="s">
        <v>3499</v>
      </c>
      <c r="G499" s="833" t="s">
        <v>3500</v>
      </c>
      <c r="H499" s="850"/>
      <c r="I499" s="850"/>
      <c r="J499" s="833"/>
      <c r="K499" s="833"/>
      <c r="L499" s="850"/>
      <c r="M499" s="850"/>
      <c r="N499" s="833"/>
      <c r="O499" s="833"/>
      <c r="P499" s="850">
        <v>1</v>
      </c>
      <c r="Q499" s="850">
        <v>105.56</v>
      </c>
      <c r="R499" s="838"/>
      <c r="S499" s="851">
        <v>105.56</v>
      </c>
    </row>
    <row r="500" spans="1:19" ht="14.45" customHeight="1" x14ac:dyDescent="0.2">
      <c r="A500" s="832"/>
      <c r="B500" s="833" t="s">
        <v>3471</v>
      </c>
      <c r="C500" s="833" t="s">
        <v>591</v>
      </c>
      <c r="D500" s="833" t="s">
        <v>1469</v>
      </c>
      <c r="E500" s="833" t="s">
        <v>3468</v>
      </c>
      <c r="F500" s="833" t="s">
        <v>3505</v>
      </c>
      <c r="G500" s="833" t="s">
        <v>3506</v>
      </c>
      <c r="H500" s="850"/>
      <c r="I500" s="850"/>
      <c r="J500" s="833"/>
      <c r="K500" s="833"/>
      <c r="L500" s="850"/>
      <c r="M500" s="850"/>
      <c r="N500" s="833"/>
      <c r="O500" s="833"/>
      <c r="P500" s="850">
        <v>13</v>
      </c>
      <c r="Q500" s="850">
        <v>1516.67</v>
      </c>
      <c r="R500" s="838"/>
      <c r="S500" s="851">
        <v>116.66692307692308</v>
      </c>
    </row>
    <row r="501" spans="1:19" ht="14.45" customHeight="1" x14ac:dyDescent="0.2">
      <c r="A501" s="832"/>
      <c r="B501" s="833" t="s">
        <v>3471</v>
      </c>
      <c r="C501" s="833" t="s">
        <v>591</v>
      </c>
      <c r="D501" s="833" t="s">
        <v>1469</v>
      </c>
      <c r="E501" s="833" t="s">
        <v>3468</v>
      </c>
      <c r="F501" s="833" t="s">
        <v>3515</v>
      </c>
      <c r="G501" s="833" t="s">
        <v>3516</v>
      </c>
      <c r="H501" s="850"/>
      <c r="I501" s="850"/>
      <c r="J501" s="833"/>
      <c r="K501" s="833"/>
      <c r="L501" s="850"/>
      <c r="M501" s="850"/>
      <c r="N501" s="833"/>
      <c r="O501" s="833"/>
      <c r="P501" s="850">
        <v>2</v>
      </c>
      <c r="Q501" s="850">
        <v>444.44</v>
      </c>
      <c r="R501" s="838"/>
      <c r="S501" s="851">
        <v>222.22</v>
      </c>
    </row>
    <row r="502" spans="1:19" ht="14.45" customHeight="1" x14ac:dyDescent="0.2">
      <c r="A502" s="832"/>
      <c r="B502" s="833" t="s">
        <v>3471</v>
      </c>
      <c r="C502" s="833" t="s">
        <v>591</v>
      </c>
      <c r="D502" s="833" t="s">
        <v>1469</v>
      </c>
      <c r="E502" s="833" t="s">
        <v>3468</v>
      </c>
      <c r="F502" s="833" t="s">
        <v>3517</v>
      </c>
      <c r="G502" s="833" t="s">
        <v>3518</v>
      </c>
      <c r="H502" s="850"/>
      <c r="I502" s="850"/>
      <c r="J502" s="833"/>
      <c r="K502" s="833"/>
      <c r="L502" s="850"/>
      <c r="M502" s="850"/>
      <c r="N502" s="833"/>
      <c r="O502" s="833"/>
      <c r="P502" s="850">
        <v>37</v>
      </c>
      <c r="Q502" s="850">
        <v>21583.320000000003</v>
      </c>
      <c r="R502" s="838"/>
      <c r="S502" s="851">
        <v>583.33297297297304</v>
      </c>
    </row>
    <row r="503" spans="1:19" ht="14.45" customHeight="1" x14ac:dyDescent="0.2">
      <c r="A503" s="832"/>
      <c r="B503" s="833" t="s">
        <v>3471</v>
      </c>
      <c r="C503" s="833" t="s">
        <v>591</v>
      </c>
      <c r="D503" s="833" t="s">
        <v>1469</v>
      </c>
      <c r="E503" s="833" t="s">
        <v>3468</v>
      </c>
      <c r="F503" s="833" t="s">
        <v>3519</v>
      </c>
      <c r="G503" s="833" t="s">
        <v>3520</v>
      </c>
      <c r="H503" s="850"/>
      <c r="I503" s="850"/>
      <c r="J503" s="833"/>
      <c r="K503" s="833"/>
      <c r="L503" s="850"/>
      <c r="M503" s="850"/>
      <c r="N503" s="833"/>
      <c r="O503" s="833"/>
      <c r="P503" s="850">
        <v>1</v>
      </c>
      <c r="Q503" s="850">
        <v>466.67</v>
      </c>
      <c r="R503" s="838"/>
      <c r="S503" s="851">
        <v>466.67</v>
      </c>
    </row>
    <row r="504" spans="1:19" ht="14.45" customHeight="1" x14ac:dyDescent="0.2">
      <c r="A504" s="832"/>
      <c r="B504" s="833" t="s">
        <v>3471</v>
      </c>
      <c r="C504" s="833" t="s">
        <v>591</v>
      </c>
      <c r="D504" s="833" t="s">
        <v>1469</v>
      </c>
      <c r="E504" s="833" t="s">
        <v>3468</v>
      </c>
      <c r="F504" s="833" t="s">
        <v>3524</v>
      </c>
      <c r="G504" s="833" t="s">
        <v>3525</v>
      </c>
      <c r="H504" s="850"/>
      <c r="I504" s="850"/>
      <c r="J504" s="833"/>
      <c r="K504" s="833"/>
      <c r="L504" s="850"/>
      <c r="M504" s="850"/>
      <c r="N504" s="833"/>
      <c r="O504" s="833"/>
      <c r="P504" s="850">
        <v>5</v>
      </c>
      <c r="Q504" s="850">
        <v>305.54999999999995</v>
      </c>
      <c r="R504" s="838"/>
      <c r="S504" s="851">
        <v>61.109999999999992</v>
      </c>
    </row>
    <row r="505" spans="1:19" ht="14.45" customHeight="1" x14ac:dyDescent="0.2">
      <c r="A505" s="832"/>
      <c r="B505" s="833" t="s">
        <v>3471</v>
      </c>
      <c r="C505" s="833" t="s">
        <v>591</v>
      </c>
      <c r="D505" s="833" t="s">
        <v>1469</v>
      </c>
      <c r="E505" s="833" t="s">
        <v>3468</v>
      </c>
      <c r="F505" s="833" t="s">
        <v>3532</v>
      </c>
      <c r="G505" s="833" t="s">
        <v>3533</v>
      </c>
      <c r="H505" s="850"/>
      <c r="I505" s="850"/>
      <c r="J505" s="833"/>
      <c r="K505" s="833"/>
      <c r="L505" s="850"/>
      <c r="M505" s="850"/>
      <c r="N505" s="833"/>
      <c r="O505" s="833"/>
      <c r="P505" s="850">
        <v>8</v>
      </c>
      <c r="Q505" s="850">
        <v>2444.4500000000003</v>
      </c>
      <c r="R505" s="838"/>
      <c r="S505" s="851">
        <v>305.55625000000003</v>
      </c>
    </row>
    <row r="506" spans="1:19" ht="14.45" customHeight="1" x14ac:dyDescent="0.2">
      <c r="A506" s="832"/>
      <c r="B506" s="833" t="s">
        <v>3471</v>
      </c>
      <c r="C506" s="833" t="s">
        <v>591</v>
      </c>
      <c r="D506" s="833" t="s">
        <v>1469</v>
      </c>
      <c r="E506" s="833" t="s">
        <v>3468</v>
      </c>
      <c r="F506" s="833" t="s">
        <v>3536</v>
      </c>
      <c r="G506" s="833" t="s">
        <v>3537</v>
      </c>
      <c r="H506" s="850"/>
      <c r="I506" s="850"/>
      <c r="J506" s="833"/>
      <c r="K506" s="833"/>
      <c r="L506" s="850"/>
      <c r="M506" s="850"/>
      <c r="N506" s="833"/>
      <c r="O506" s="833"/>
      <c r="P506" s="850">
        <v>48</v>
      </c>
      <c r="Q506" s="850">
        <v>21866.670000000002</v>
      </c>
      <c r="R506" s="838"/>
      <c r="S506" s="851">
        <v>455.55562500000002</v>
      </c>
    </row>
    <row r="507" spans="1:19" ht="14.45" customHeight="1" x14ac:dyDescent="0.2">
      <c r="A507" s="832"/>
      <c r="B507" s="833" t="s">
        <v>3471</v>
      </c>
      <c r="C507" s="833" t="s">
        <v>591</v>
      </c>
      <c r="D507" s="833" t="s">
        <v>1469</v>
      </c>
      <c r="E507" s="833" t="s">
        <v>3468</v>
      </c>
      <c r="F507" s="833" t="s">
        <v>3542</v>
      </c>
      <c r="G507" s="833" t="s">
        <v>3543</v>
      </c>
      <c r="H507" s="850"/>
      <c r="I507" s="850"/>
      <c r="J507" s="833"/>
      <c r="K507" s="833"/>
      <c r="L507" s="850"/>
      <c r="M507" s="850"/>
      <c r="N507" s="833"/>
      <c r="O507" s="833"/>
      <c r="P507" s="850">
        <v>22</v>
      </c>
      <c r="Q507" s="850">
        <v>1711.1100000000001</v>
      </c>
      <c r="R507" s="838"/>
      <c r="S507" s="851">
        <v>77.777727272727276</v>
      </c>
    </row>
    <row r="508" spans="1:19" ht="14.45" customHeight="1" x14ac:dyDescent="0.2">
      <c r="A508" s="832"/>
      <c r="B508" s="833" t="s">
        <v>3471</v>
      </c>
      <c r="C508" s="833" t="s">
        <v>591</v>
      </c>
      <c r="D508" s="833" t="s">
        <v>1469</v>
      </c>
      <c r="E508" s="833" t="s">
        <v>3468</v>
      </c>
      <c r="F508" s="833" t="s">
        <v>3546</v>
      </c>
      <c r="G508" s="833" t="s">
        <v>3547</v>
      </c>
      <c r="H508" s="850"/>
      <c r="I508" s="850"/>
      <c r="J508" s="833"/>
      <c r="K508" s="833"/>
      <c r="L508" s="850"/>
      <c r="M508" s="850"/>
      <c r="N508" s="833"/>
      <c r="O508" s="833"/>
      <c r="P508" s="850">
        <v>20</v>
      </c>
      <c r="Q508" s="850">
        <v>1888.88</v>
      </c>
      <c r="R508" s="838"/>
      <c r="S508" s="851">
        <v>94.444000000000003</v>
      </c>
    </row>
    <row r="509" spans="1:19" ht="14.45" customHeight="1" x14ac:dyDescent="0.2">
      <c r="A509" s="832"/>
      <c r="B509" s="833" t="s">
        <v>3471</v>
      </c>
      <c r="C509" s="833" t="s">
        <v>591</v>
      </c>
      <c r="D509" s="833" t="s">
        <v>1469</v>
      </c>
      <c r="E509" s="833" t="s">
        <v>3468</v>
      </c>
      <c r="F509" s="833" t="s">
        <v>3552</v>
      </c>
      <c r="G509" s="833" t="s">
        <v>3553</v>
      </c>
      <c r="H509" s="850"/>
      <c r="I509" s="850"/>
      <c r="J509" s="833"/>
      <c r="K509" s="833"/>
      <c r="L509" s="850"/>
      <c r="M509" s="850"/>
      <c r="N509" s="833"/>
      <c r="O509" s="833"/>
      <c r="P509" s="850">
        <v>1</v>
      </c>
      <c r="Q509" s="850">
        <v>333.33</v>
      </c>
      <c r="R509" s="838"/>
      <c r="S509" s="851">
        <v>333.33</v>
      </c>
    </row>
    <row r="510" spans="1:19" ht="14.45" customHeight="1" x14ac:dyDescent="0.2">
      <c r="A510" s="832"/>
      <c r="B510" s="833" t="s">
        <v>3471</v>
      </c>
      <c r="C510" s="833" t="s">
        <v>591</v>
      </c>
      <c r="D510" s="833" t="s">
        <v>1469</v>
      </c>
      <c r="E510" s="833" t="s">
        <v>3468</v>
      </c>
      <c r="F510" s="833" t="s">
        <v>3558</v>
      </c>
      <c r="G510" s="833" t="s">
        <v>3559</v>
      </c>
      <c r="H510" s="850"/>
      <c r="I510" s="850"/>
      <c r="J510" s="833"/>
      <c r="K510" s="833"/>
      <c r="L510" s="850"/>
      <c r="M510" s="850"/>
      <c r="N510" s="833"/>
      <c r="O510" s="833"/>
      <c r="P510" s="850">
        <v>7</v>
      </c>
      <c r="Q510" s="850">
        <v>8983.34</v>
      </c>
      <c r="R510" s="838"/>
      <c r="S510" s="851">
        <v>1283.3342857142857</v>
      </c>
    </row>
    <row r="511" spans="1:19" ht="14.45" customHeight="1" x14ac:dyDescent="0.2">
      <c r="A511" s="832"/>
      <c r="B511" s="833" t="s">
        <v>3471</v>
      </c>
      <c r="C511" s="833" t="s">
        <v>591</v>
      </c>
      <c r="D511" s="833" t="s">
        <v>1469</v>
      </c>
      <c r="E511" s="833" t="s">
        <v>3468</v>
      </c>
      <c r="F511" s="833" t="s">
        <v>3562</v>
      </c>
      <c r="G511" s="833" t="s">
        <v>3563</v>
      </c>
      <c r="H511" s="850"/>
      <c r="I511" s="850"/>
      <c r="J511" s="833"/>
      <c r="K511" s="833"/>
      <c r="L511" s="850"/>
      <c r="M511" s="850"/>
      <c r="N511" s="833"/>
      <c r="O511" s="833"/>
      <c r="P511" s="850">
        <v>2</v>
      </c>
      <c r="Q511" s="850">
        <v>266.66000000000003</v>
      </c>
      <c r="R511" s="838"/>
      <c r="S511" s="851">
        <v>133.33000000000001</v>
      </c>
    </row>
    <row r="512" spans="1:19" ht="14.45" customHeight="1" x14ac:dyDescent="0.2">
      <c r="A512" s="832"/>
      <c r="B512" s="833" t="s">
        <v>3471</v>
      </c>
      <c r="C512" s="833" t="s">
        <v>591</v>
      </c>
      <c r="D512" s="833" t="s">
        <v>1469</v>
      </c>
      <c r="E512" s="833" t="s">
        <v>3468</v>
      </c>
      <c r="F512" s="833" t="s">
        <v>3577</v>
      </c>
      <c r="G512" s="833" t="s">
        <v>3578</v>
      </c>
      <c r="H512" s="850"/>
      <c r="I512" s="850"/>
      <c r="J512" s="833"/>
      <c r="K512" s="833"/>
      <c r="L512" s="850"/>
      <c r="M512" s="850"/>
      <c r="N512" s="833"/>
      <c r="O512" s="833"/>
      <c r="P512" s="850">
        <v>2</v>
      </c>
      <c r="Q512" s="850">
        <v>233.33</v>
      </c>
      <c r="R512" s="838"/>
      <c r="S512" s="851">
        <v>116.66500000000001</v>
      </c>
    </row>
    <row r="513" spans="1:19" ht="14.45" customHeight="1" x14ac:dyDescent="0.2">
      <c r="A513" s="832"/>
      <c r="B513" s="833" t="s">
        <v>3471</v>
      </c>
      <c r="C513" s="833" t="s">
        <v>591</v>
      </c>
      <c r="D513" s="833" t="s">
        <v>1497</v>
      </c>
      <c r="E513" s="833" t="s">
        <v>3468</v>
      </c>
      <c r="F513" s="833" t="s">
        <v>3501</v>
      </c>
      <c r="G513" s="833" t="s">
        <v>3502</v>
      </c>
      <c r="H513" s="850"/>
      <c r="I513" s="850"/>
      <c r="J513" s="833"/>
      <c r="K513" s="833"/>
      <c r="L513" s="850"/>
      <c r="M513" s="850"/>
      <c r="N513" s="833"/>
      <c r="O513" s="833"/>
      <c r="P513" s="850">
        <v>4</v>
      </c>
      <c r="Q513" s="850">
        <v>311.11</v>
      </c>
      <c r="R513" s="838"/>
      <c r="S513" s="851">
        <v>77.777500000000003</v>
      </c>
    </row>
    <row r="514" spans="1:19" ht="14.45" customHeight="1" x14ac:dyDescent="0.2">
      <c r="A514" s="832"/>
      <c r="B514" s="833" t="s">
        <v>3471</v>
      </c>
      <c r="C514" s="833" t="s">
        <v>591</v>
      </c>
      <c r="D514" s="833" t="s">
        <v>1497</v>
      </c>
      <c r="E514" s="833" t="s">
        <v>3468</v>
      </c>
      <c r="F514" s="833" t="s">
        <v>3505</v>
      </c>
      <c r="G514" s="833" t="s">
        <v>3506</v>
      </c>
      <c r="H514" s="850"/>
      <c r="I514" s="850"/>
      <c r="J514" s="833"/>
      <c r="K514" s="833"/>
      <c r="L514" s="850"/>
      <c r="M514" s="850"/>
      <c r="N514" s="833"/>
      <c r="O514" s="833"/>
      <c r="P514" s="850">
        <v>25</v>
      </c>
      <c r="Q514" s="850">
        <v>2916.66</v>
      </c>
      <c r="R514" s="838"/>
      <c r="S514" s="851">
        <v>116.6664</v>
      </c>
    </row>
    <row r="515" spans="1:19" ht="14.45" customHeight="1" x14ac:dyDescent="0.2">
      <c r="A515" s="832"/>
      <c r="B515" s="833" t="s">
        <v>3471</v>
      </c>
      <c r="C515" s="833" t="s">
        <v>591</v>
      </c>
      <c r="D515" s="833" t="s">
        <v>1497</v>
      </c>
      <c r="E515" s="833" t="s">
        <v>3468</v>
      </c>
      <c r="F515" s="833" t="s">
        <v>3515</v>
      </c>
      <c r="G515" s="833" t="s">
        <v>3516</v>
      </c>
      <c r="H515" s="850"/>
      <c r="I515" s="850"/>
      <c r="J515" s="833"/>
      <c r="K515" s="833"/>
      <c r="L515" s="850"/>
      <c r="M515" s="850"/>
      <c r="N515" s="833"/>
      <c r="O515" s="833"/>
      <c r="P515" s="850">
        <v>12</v>
      </c>
      <c r="Q515" s="850">
        <v>2666.66</v>
      </c>
      <c r="R515" s="838"/>
      <c r="S515" s="851">
        <v>222.22166666666666</v>
      </c>
    </row>
    <row r="516" spans="1:19" ht="14.45" customHeight="1" x14ac:dyDescent="0.2">
      <c r="A516" s="832"/>
      <c r="B516" s="833" t="s">
        <v>3471</v>
      </c>
      <c r="C516" s="833" t="s">
        <v>591</v>
      </c>
      <c r="D516" s="833" t="s">
        <v>1497</v>
      </c>
      <c r="E516" s="833" t="s">
        <v>3468</v>
      </c>
      <c r="F516" s="833" t="s">
        <v>3517</v>
      </c>
      <c r="G516" s="833" t="s">
        <v>3518</v>
      </c>
      <c r="H516" s="850"/>
      <c r="I516" s="850"/>
      <c r="J516" s="833"/>
      <c r="K516" s="833"/>
      <c r="L516" s="850"/>
      <c r="M516" s="850"/>
      <c r="N516" s="833"/>
      <c r="O516" s="833"/>
      <c r="P516" s="850">
        <v>30</v>
      </c>
      <c r="Q516" s="850">
        <v>17500</v>
      </c>
      <c r="R516" s="838"/>
      <c r="S516" s="851">
        <v>583.33333333333337</v>
      </c>
    </row>
    <row r="517" spans="1:19" ht="14.45" customHeight="1" x14ac:dyDescent="0.2">
      <c r="A517" s="832"/>
      <c r="B517" s="833" t="s">
        <v>3471</v>
      </c>
      <c r="C517" s="833" t="s">
        <v>591</v>
      </c>
      <c r="D517" s="833" t="s">
        <v>1497</v>
      </c>
      <c r="E517" s="833" t="s">
        <v>3468</v>
      </c>
      <c r="F517" s="833" t="s">
        <v>3519</v>
      </c>
      <c r="G517" s="833" t="s">
        <v>3520</v>
      </c>
      <c r="H517" s="850"/>
      <c r="I517" s="850"/>
      <c r="J517" s="833"/>
      <c r="K517" s="833"/>
      <c r="L517" s="850"/>
      <c r="M517" s="850"/>
      <c r="N517" s="833"/>
      <c r="O517" s="833"/>
      <c r="P517" s="850">
        <v>1</v>
      </c>
      <c r="Q517" s="850">
        <v>466.67</v>
      </c>
      <c r="R517" s="838"/>
      <c r="S517" s="851">
        <v>466.67</v>
      </c>
    </row>
    <row r="518" spans="1:19" ht="14.45" customHeight="1" x14ac:dyDescent="0.2">
      <c r="A518" s="832"/>
      <c r="B518" s="833" t="s">
        <v>3471</v>
      </c>
      <c r="C518" s="833" t="s">
        <v>591</v>
      </c>
      <c r="D518" s="833" t="s">
        <v>1497</v>
      </c>
      <c r="E518" s="833" t="s">
        <v>3468</v>
      </c>
      <c r="F518" s="833" t="s">
        <v>3524</v>
      </c>
      <c r="G518" s="833" t="s">
        <v>3525</v>
      </c>
      <c r="H518" s="850"/>
      <c r="I518" s="850"/>
      <c r="J518" s="833"/>
      <c r="K518" s="833"/>
      <c r="L518" s="850"/>
      <c r="M518" s="850"/>
      <c r="N518" s="833"/>
      <c r="O518" s="833"/>
      <c r="P518" s="850">
        <v>23</v>
      </c>
      <c r="Q518" s="850">
        <v>1405.56</v>
      </c>
      <c r="R518" s="838"/>
      <c r="S518" s="851">
        <v>61.111304347826085</v>
      </c>
    </row>
    <row r="519" spans="1:19" ht="14.45" customHeight="1" x14ac:dyDescent="0.2">
      <c r="A519" s="832"/>
      <c r="B519" s="833" t="s">
        <v>3471</v>
      </c>
      <c r="C519" s="833" t="s">
        <v>591</v>
      </c>
      <c r="D519" s="833" t="s">
        <v>1497</v>
      </c>
      <c r="E519" s="833" t="s">
        <v>3468</v>
      </c>
      <c r="F519" s="833" t="s">
        <v>3532</v>
      </c>
      <c r="G519" s="833" t="s">
        <v>3533</v>
      </c>
      <c r="H519" s="850"/>
      <c r="I519" s="850"/>
      <c r="J519" s="833"/>
      <c r="K519" s="833"/>
      <c r="L519" s="850"/>
      <c r="M519" s="850"/>
      <c r="N519" s="833"/>
      <c r="O519" s="833"/>
      <c r="P519" s="850">
        <v>18</v>
      </c>
      <c r="Q519" s="850">
        <v>5500</v>
      </c>
      <c r="R519" s="838"/>
      <c r="S519" s="851">
        <v>305.55555555555554</v>
      </c>
    </row>
    <row r="520" spans="1:19" ht="14.45" customHeight="1" x14ac:dyDescent="0.2">
      <c r="A520" s="832"/>
      <c r="B520" s="833" t="s">
        <v>3471</v>
      </c>
      <c r="C520" s="833" t="s">
        <v>591</v>
      </c>
      <c r="D520" s="833" t="s">
        <v>1497</v>
      </c>
      <c r="E520" s="833" t="s">
        <v>3468</v>
      </c>
      <c r="F520" s="833" t="s">
        <v>3536</v>
      </c>
      <c r="G520" s="833" t="s">
        <v>3537</v>
      </c>
      <c r="H520" s="850"/>
      <c r="I520" s="850"/>
      <c r="J520" s="833"/>
      <c r="K520" s="833"/>
      <c r="L520" s="850"/>
      <c r="M520" s="850"/>
      <c r="N520" s="833"/>
      <c r="O520" s="833"/>
      <c r="P520" s="850">
        <v>57</v>
      </c>
      <c r="Q520" s="850">
        <v>25966.670000000002</v>
      </c>
      <c r="R520" s="838"/>
      <c r="S520" s="851">
        <v>455.55561403508773</v>
      </c>
    </row>
    <row r="521" spans="1:19" ht="14.45" customHeight="1" x14ac:dyDescent="0.2">
      <c r="A521" s="832"/>
      <c r="B521" s="833" t="s">
        <v>3471</v>
      </c>
      <c r="C521" s="833" t="s">
        <v>591</v>
      </c>
      <c r="D521" s="833" t="s">
        <v>1497</v>
      </c>
      <c r="E521" s="833" t="s">
        <v>3468</v>
      </c>
      <c r="F521" s="833" t="s">
        <v>3542</v>
      </c>
      <c r="G521" s="833" t="s">
        <v>3543</v>
      </c>
      <c r="H521" s="850"/>
      <c r="I521" s="850"/>
      <c r="J521" s="833"/>
      <c r="K521" s="833"/>
      <c r="L521" s="850"/>
      <c r="M521" s="850"/>
      <c r="N521" s="833"/>
      <c r="O521" s="833"/>
      <c r="P521" s="850">
        <v>44</v>
      </c>
      <c r="Q521" s="850">
        <v>3422.2200000000007</v>
      </c>
      <c r="R521" s="838"/>
      <c r="S521" s="851">
        <v>77.77772727272729</v>
      </c>
    </row>
    <row r="522" spans="1:19" ht="14.45" customHeight="1" x14ac:dyDescent="0.2">
      <c r="A522" s="832"/>
      <c r="B522" s="833" t="s">
        <v>3471</v>
      </c>
      <c r="C522" s="833" t="s">
        <v>591</v>
      </c>
      <c r="D522" s="833" t="s">
        <v>1497</v>
      </c>
      <c r="E522" s="833" t="s">
        <v>3468</v>
      </c>
      <c r="F522" s="833" t="s">
        <v>3546</v>
      </c>
      <c r="G522" s="833" t="s">
        <v>3547</v>
      </c>
      <c r="H522" s="850"/>
      <c r="I522" s="850"/>
      <c r="J522" s="833"/>
      <c r="K522" s="833"/>
      <c r="L522" s="850"/>
      <c r="M522" s="850"/>
      <c r="N522" s="833"/>
      <c r="O522" s="833"/>
      <c r="P522" s="850">
        <v>23</v>
      </c>
      <c r="Q522" s="850">
        <v>2172.23</v>
      </c>
      <c r="R522" s="838"/>
      <c r="S522" s="851">
        <v>94.444782608695647</v>
      </c>
    </row>
    <row r="523" spans="1:19" ht="14.45" customHeight="1" x14ac:dyDescent="0.2">
      <c r="A523" s="832"/>
      <c r="B523" s="833" t="s">
        <v>3471</v>
      </c>
      <c r="C523" s="833" t="s">
        <v>591</v>
      </c>
      <c r="D523" s="833" t="s">
        <v>1497</v>
      </c>
      <c r="E523" s="833" t="s">
        <v>3468</v>
      </c>
      <c r="F523" s="833" t="s">
        <v>3552</v>
      </c>
      <c r="G523" s="833" t="s">
        <v>3553</v>
      </c>
      <c r="H523" s="850"/>
      <c r="I523" s="850"/>
      <c r="J523" s="833"/>
      <c r="K523" s="833"/>
      <c r="L523" s="850"/>
      <c r="M523" s="850"/>
      <c r="N523" s="833"/>
      <c r="O523" s="833"/>
      <c r="P523" s="850">
        <v>3</v>
      </c>
      <c r="Q523" s="850">
        <v>1000</v>
      </c>
      <c r="R523" s="838"/>
      <c r="S523" s="851">
        <v>333.33333333333331</v>
      </c>
    </row>
    <row r="524" spans="1:19" ht="14.45" customHeight="1" x14ac:dyDescent="0.2">
      <c r="A524" s="832"/>
      <c r="B524" s="833" t="s">
        <v>3471</v>
      </c>
      <c r="C524" s="833" t="s">
        <v>591</v>
      </c>
      <c r="D524" s="833" t="s">
        <v>1497</v>
      </c>
      <c r="E524" s="833" t="s">
        <v>3468</v>
      </c>
      <c r="F524" s="833" t="s">
        <v>3558</v>
      </c>
      <c r="G524" s="833" t="s">
        <v>3559</v>
      </c>
      <c r="H524" s="850"/>
      <c r="I524" s="850"/>
      <c r="J524" s="833"/>
      <c r="K524" s="833"/>
      <c r="L524" s="850"/>
      <c r="M524" s="850"/>
      <c r="N524" s="833"/>
      <c r="O524" s="833"/>
      <c r="P524" s="850">
        <v>8</v>
      </c>
      <c r="Q524" s="850">
        <v>10266.66</v>
      </c>
      <c r="R524" s="838"/>
      <c r="S524" s="851">
        <v>1283.3325</v>
      </c>
    </row>
    <row r="525" spans="1:19" ht="14.45" customHeight="1" x14ac:dyDescent="0.2">
      <c r="A525" s="832"/>
      <c r="B525" s="833" t="s">
        <v>3471</v>
      </c>
      <c r="C525" s="833" t="s">
        <v>591</v>
      </c>
      <c r="D525" s="833" t="s">
        <v>1497</v>
      </c>
      <c r="E525" s="833" t="s">
        <v>3468</v>
      </c>
      <c r="F525" s="833" t="s">
        <v>3562</v>
      </c>
      <c r="G525" s="833" t="s">
        <v>3563</v>
      </c>
      <c r="H525" s="850"/>
      <c r="I525" s="850"/>
      <c r="J525" s="833"/>
      <c r="K525" s="833"/>
      <c r="L525" s="850"/>
      <c r="M525" s="850"/>
      <c r="N525" s="833"/>
      <c r="O525" s="833"/>
      <c r="P525" s="850">
        <v>2</v>
      </c>
      <c r="Q525" s="850">
        <v>266.66000000000003</v>
      </c>
      <c r="R525" s="838"/>
      <c r="S525" s="851">
        <v>133.33000000000001</v>
      </c>
    </row>
    <row r="526" spans="1:19" ht="14.45" customHeight="1" x14ac:dyDescent="0.2">
      <c r="A526" s="832"/>
      <c r="B526" s="833" t="s">
        <v>3471</v>
      </c>
      <c r="C526" s="833" t="s">
        <v>591</v>
      </c>
      <c r="D526" s="833" t="s">
        <v>1497</v>
      </c>
      <c r="E526" s="833" t="s">
        <v>3468</v>
      </c>
      <c r="F526" s="833" t="s">
        <v>3568</v>
      </c>
      <c r="G526" s="833" t="s">
        <v>3527</v>
      </c>
      <c r="H526" s="850"/>
      <c r="I526" s="850"/>
      <c r="J526" s="833"/>
      <c r="K526" s="833"/>
      <c r="L526" s="850"/>
      <c r="M526" s="850"/>
      <c r="N526" s="833"/>
      <c r="O526" s="833"/>
      <c r="P526" s="850">
        <v>1</v>
      </c>
      <c r="Q526" s="850">
        <v>5.5600000000000005</v>
      </c>
      <c r="R526" s="838"/>
      <c r="S526" s="851">
        <v>5.5600000000000005</v>
      </c>
    </row>
    <row r="527" spans="1:19" ht="14.45" customHeight="1" x14ac:dyDescent="0.2">
      <c r="A527" s="832"/>
      <c r="B527" s="833" t="s">
        <v>3471</v>
      </c>
      <c r="C527" s="833" t="s">
        <v>591</v>
      </c>
      <c r="D527" s="833" t="s">
        <v>1497</v>
      </c>
      <c r="E527" s="833" t="s">
        <v>3468</v>
      </c>
      <c r="F527" s="833" t="s">
        <v>3577</v>
      </c>
      <c r="G527" s="833" t="s">
        <v>3578</v>
      </c>
      <c r="H527" s="850"/>
      <c r="I527" s="850"/>
      <c r="J527" s="833"/>
      <c r="K527" s="833"/>
      <c r="L527" s="850"/>
      <c r="M527" s="850"/>
      <c r="N527" s="833"/>
      <c r="O527" s="833"/>
      <c r="P527" s="850">
        <v>1</v>
      </c>
      <c r="Q527" s="850">
        <v>116.67</v>
      </c>
      <c r="R527" s="838"/>
      <c r="S527" s="851">
        <v>116.67</v>
      </c>
    </row>
    <row r="528" spans="1:19" ht="14.45" customHeight="1" x14ac:dyDescent="0.2">
      <c r="A528" s="832"/>
      <c r="B528" s="833" t="s">
        <v>3471</v>
      </c>
      <c r="C528" s="833" t="s">
        <v>3448</v>
      </c>
      <c r="D528" s="833" t="s">
        <v>1462</v>
      </c>
      <c r="E528" s="833" t="s">
        <v>3468</v>
      </c>
      <c r="F528" s="833" t="s">
        <v>3505</v>
      </c>
      <c r="G528" s="833" t="s">
        <v>3506</v>
      </c>
      <c r="H528" s="850"/>
      <c r="I528" s="850"/>
      <c r="J528" s="833"/>
      <c r="K528" s="833"/>
      <c r="L528" s="850"/>
      <c r="M528" s="850"/>
      <c r="N528" s="833"/>
      <c r="O528" s="833"/>
      <c r="P528" s="850">
        <v>1</v>
      </c>
      <c r="Q528" s="850">
        <v>116.67</v>
      </c>
      <c r="R528" s="838"/>
      <c r="S528" s="851">
        <v>116.67</v>
      </c>
    </row>
    <row r="529" spans="1:19" ht="14.45" customHeight="1" x14ac:dyDescent="0.2">
      <c r="A529" s="832"/>
      <c r="B529" s="833" t="s">
        <v>3471</v>
      </c>
      <c r="C529" s="833" t="s">
        <v>3448</v>
      </c>
      <c r="D529" s="833" t="s">
        <v>1465</v>
      </c>
      <c r="E529" s="833" t="s">
        <v>3468</v>
      </c>
      <c r="F529" s="833" t="s">
        <v>3501</v>
      </c>
      <c r="G529" s="833" t="s">
        <v>3502</v>
      </c>
      <c r="H529" s="850"/>
      <c r="I529" s="850"/>
      <c r="J529" s="833"/>
      <c r="K529" s="833"/>
      <c r="L529" s="850"/>
      <c r="M529" s="850"/>
      <c r="N529" s="833"/>
      <c r="O529" s="833"/>
      <c r="P529" s="850">
        <v>1</v>
      </c>
      <c r="Q529" s="850">
        <v>77.78</v>
      </c>
      <c r="R529" s="838"/>
      <c r="S529" s="851">
        <v>77.78</v>
      </c>
    </row>
    <row r="530" spans="1:19" ht="14.45" customHeight="1" x14ac:dyDescent="0.2">
      <c r="A530" s="832"/>
      <c r="B530" s="833" t="s">
        <v>3471</v>
      </c>
      <c r="C530" s="833" t="s">
        <v>3448</v>
      </c>
      <c r="D530" s="833" t="s">
        <v>1465</v>
      </c>
      <c r="E530" s="833" t="s">
        <v>3468</v>
      </c>
      <c r="F530" s="833" t="s">
        <v>3503</v>
      </c>
      <c r="G530" s="833" t="s">
        <v>3504</v>
      </c>
      <c r="H530" s="850"/>
      <c r="I530" s="850"/>
      <c r="J530" s="833"/>
      <c r="K530" s="833"/>
      <c r="L530" s="850"/>
      <c r="M530" s="850"/>
      <c r="N530" s="833"/>
      <c r="O530" s="833"/>
      <c r="P530" s="850">
        <v>2</v>
      </c>
      <c r="Q530" s="850">
        <v>500</v>
      </c>
      <c r="R530" s="838"/>
      <c r="S530" s="851">
        <v>250</v>
      </c>
    </row>
    <row r="531" spans="1:19" ht="14.45" customHeight="1" x14ac:dyDescent="0.2">
      <c r="A531" s="832"/>
      <c r="B531" s="833" t="s">
        <v>3471</v>
      </c>
      <c r="C531" s="833" t="s">
        <v>3448</v>
      </c>
      <c r="D531" s="833" t="s">
        <v>1465</v>
      </c>
      <c r="E531" s="833" t="s">
        <v>3468</v>
      </c>
      <c r="F531" s="833" t="s">
        <v>3505</v>
      </c>
      <c r="G531" s="833" t="s">
        <v>3506</v>
      </c>
      <c r="H531" s="850"/>
      <c r="I531" s="850"/>
      <c r="J531" s="833"/>
      <c r="K531" s="833"/>
      <c r="L531" s="850"/>
      <c r="M531" s="850"/>
      <c r="N531" s="833"/>
      <c r="O531" s="833"/>
      <c r="P531" s="850">
        <v>89</v>
      </c>
      <c r="Q531" s="850">
        <v>10383.34</v>
      </c>
      <c r="R531" s="838"/>
      <c r="S531" s="851">
        <v>116.6667415730337</v>
      </c>
    </row>
    <row r="532" spans="1:19" ht="14.45" customHeight="1" x14ac:dyDescent="0.2">
      <c r="A532" s="832"/>
      <c r="B532" s="833" t="s">
        <v>3471</v>
      </c>
      <c r="C532" s="833" t="s">
        <v>3448</v>
      </c>
      <c r="D532" s="833" t="s">
        <v>1465</v>
      </c>
      <c r="E532" s="833" t="s">
        <v>3468</v>
      </c>
      <c r="F532" s="833" t="s">
        <v>3517</v>
      </c>
      <c r="G532" s="833" t="s">
        <v>3518</v>
      </c>
      <c r="H532" s="850"/>
      <c r="I532" s="850"/>
      <c r="J532" s="833"/>
      <c r="K532" s="833"/>
      <c r="L532" s="850"/>
      <c r="M532" s="850"/>
      <c r="N532" s="833"/>
      <c r="O532" s="833"/>
      <c r="P532" s="850">
        <v>2</v>
      </c>
      <c r="Q532" s="850">
        <v>1166.6600000000001</v>
      </c>
      <c r="R532" s="838"/>
      <c r="S532" s="851">
        <v>583.33000000000004</v>
      </c>
    </row>
    <row r="533" spans="1:19" ht="14.45" customHeight="1" x14ac:dyDescent="0.2">
      <c r="A533" s="832"/>
      <c r="B533" s="833" t="s">
        <v>3471</v>
      </c>
      <c r="C533" s="833" t="s">
        <v>3448</v>
      </c>
      <c r="D533" s="833" t="s">
        <v>1465</v>
      </c>
      <c r="E533" s="833" t="s">
        <v>3468</v>
      </c>
      <c r="F533" s="833" t="s">
        <v>3519</v>
      </c>
      <c r="G533" s="833" t="s">
        <v>3520</v>
      </c>
      <c r="H533" s="850"/>
      <c r="I533" s="850"/>
      <c r="J533" s="833"/>
      <c r="K533" s="833"/>
      <c r="L533" s="850"/>
      <c r="M533" s="850"/>
      <c r="N533" s="833"/>
      <c r="O533" s="833"/>
      <c r="P533" s="850">
        <v>9</v>
      </c>
      <c r="Q533" s="850">
        <v>4200.01</v>
      </c>
      <c r="R533" s="838"/>
      <c r="S533" s="851">
        <v>466.66777777777781</v>
      </c>
    </row>
    <row r="534" spans="1:19" ht="14.45" customHeight="1" x14ac:dyDescent="0.2">
      <c r="A534" s="832"/>
      <c r="B534" s="833" t="s">
        <v>3471</v>
      </c>
      <c r="C534" s="833" t="s">
        <v>3448</v>
      </c>
      <c r="D534" s="833" t="s">
        <v>1465</v>
      </c>
      <c r="E534" s="833" t="s">
        <v>3468</v>
      </c>
      <c r="F534" s="833" t="s">
        <v>3532</v>
      </c>
      <c r="G534" s="833" t="s">
        <v>3533</v>
      </c>
      <c r="H534" s="850"/>
      <c r="I534" s="850"/>
      <c r="J534" s="833"/>
      <c r="K534" s="833"/>
      <c r="L534" s="850"/>
      <c r="M534" s="850"/>
      <c r="N534" s="833"/>
      <c r="O534" s="833"/>
      <c r="P534" s="850">
        <v>2</v>
      </c>
      <c r="Q534" s="850">
        <v>611.12</v>
      </c>
      <c r="R534" s="838"/>
      <c r="S534" s="851">
        <v>305.56</v>
      </c>
    </row>
    <row r="535" spans="1:19" ht="14.45" customHeight="1" x14ac:dyDescent="0.2">
      <c r="A535" s="832"/>
      <c r="B535" s="833" t="s">
        <v>3471</v>
      </c>
      <c r="C535" s="833" t="s">
        <v>3448</v>
      </c>
      <c r="D535" s="833" t="s">
        <v>1465</v>
      </c>
      <c r="E535" s="833" t="s">
        <v>3468</v>
      </c>
      <c r="F535" s="833" t="s">
        <v>3536</v>
      </c>
      <c r="G535" s="833" t="s">
        <v>3537</v>
      </c>
      <c r="H535" s="850"/>
      <c r="I535" s="850"/>
      <c r="J535" s="833"/>
      <c r="K535" s="833"/>
      <c r="L535" s="850"/>
      <c r="M535" s="850"/>
      <c r="N535" s="833"/>
      <c r="O535" s="833"/>
      <c r="P535" s="850">
        <v>4</v>
      </c>
      <c r="Q535" s="850">
        <v>1822.23</v>
      </c>
      <c r="R535" s="838"/>
      <c r="S535" s="851">
        <v>455.5575</v>
      </c>
    </row>
    <row r="536" spans="1:19" ht="14.45" customHeight="1" x14ac:dyDescent="0.2">
      <c r="A536" s="832"/>
      <c r="B536" s="833" t="s">
        <v>3471</v>
      </c>
      <c r="C536" s="833" t="s">
        <v>3448</v>
      </c>
      <c r="D536" s="833" t="s">
        <v>1465</v>
      </c>
      <c r="E536" s="833" t="s">
        <v>3468</v>
      </c>
      <c r="F536" s="833" t="s">
        <v>3542</v>
      </c>
      <c r="G536" s="833" t="s">
        <v>3543</v>
      </c>
      <c r="H536" s="850"/>
      <c r="I536" s="850"/>
      <c r="J536" s="833"/>
      <c r="K536" s="833"/>
      <c r="L536" s="850"/>
      <c r="M536" s="850"/>
      <c r="N536" s="833"/>
      <c r="O536" s="833"/>
      <c r="P536" s="850">
        <v>8</v>
      </c>
      <c r="Q536" s="850">
        <v>622.22</v>
      </c>
      <c r="R536" s="838"/>
      <c r="S536" s="851">
        <v>77.777500000000003</v>
      </c>
    </row>
    <row r="537" spans="1:19" ht="14.45" customHeight="1" x14ac:dyDescent="0.2">
      <c r="A537" s="832"/>
      <c r="B537" s="833" t="s">
        <v>3471</v>
      </c>
      <c r="C537" s="833" t="s">
        <v>3448</v>
      </c>
      <c r="D537" s="833" t="s">
        <v>1465</v>
      </c>
      <c r="E537" s="833" t="s">
        <v>3468</v>
      </c>
      <c r="F537" s="833" t="s">
        <v>3546</v>
      </c>
      <c r="G537" s="833" t="s">
        <v>3547</v>
      </c>
      <c r="H537" s="850"/>
      <c r="I537" s="850"/>
      <c r="J537" s="833"/>
      <c r="K537" s="833"/>
      <c r="L537" s="850"/>
      <c r="M537" s="850"/>
      <c r="N537" s="833"/>
      <c r="O537" s="833"/>
      <c r="P537" s="850">
        <v>113</v>
      </c>
      <c r="Q537" s="850">
        <v>10672.22</v>
      </c>
      <c r="R537" s="838"/>
      <c r="S537" s="851">
        <v>94.444424778761061</v>
      </c>
    </row>
    <row r="538" spans="1:19" ht="14.45" customHeight="1" x14ac:dyDescent="0.2">
      <c r="A538" s="832"/>
      <c r="B538" s="833" t="s">
        <v>3471</v>
      </c>
      <c r="C538" s="833" t="s">
        <v>3448</v>
      </c>
      <c r="D538" s="833" t="s">
        <v>1465</v>
      </c>
      <c r="E538" s="833" t="s">
        <v>3468</v>
      </c>
      <c r="F538" s="833" t="s">
        <v>3558</v>
      </c>
      <c r="G538" s="833" t="s">
        <v>3559</v>
      </c>
      <c r="H538" s="850"/>
      <c r="I538" s="850"/>
      <c r="J538" s="833"/>
      <c r="K538" s="833"/>
      <c r="L538" s="850"/>
      <c r="M538" s="850"/>
      <c r="N538" s="833"/>
      <c r="O538" s="833"/>
      <c r="P538" s="850">
        <v>114</v>
      </c>
      <c r="Q538" s="850">
        <v>146299.99999999997</v>
      </c>
      <c r="R538" s="838"/>
      <c r="S538" s="851">
        <v>1283.333333333333</v>
      </c>
    </row>
    <row r="539" spans="1:19" ht="14.45" customHeight="1" x14ac:dyDescent="0.2">
      <c r="A539" s="832"/>
      <c r="B539" s="833" t="s">
        <v>3471</v>
      </c>
      <c r="C539" s="833" t="s">
        <v>3448</v>
      </c>
      <c r="D539" s="833" t="s">
        <v>3445</v>
      </c>
      <c r="E539" s="833" t="s">
        <v>3468</v>
      </c>
      <c r="F539" s="833" t="s">
        <v>3499</v>
      </c>
      <c r="G539" s="833" t="s">
        <v>3500</v>
      </c>
      <c r="H539" s="850"/>
      <c r="I539" s="850"/>
      <c r="J539" s="833"/>
      <c r="K539" s="833"/>
      <c r="L539" s="850">
        <v>1</v>
      </c>
      <c r="M539" s="850">
        <v>105.56</v>
      </c>
      <c r="N539" s="833">
        <v>1</v>
      </c>
      <c r="O539" s="833">
        <v>105.56</v>
      </c>
      <c r="P539" s="850"/>
      <c r="Q539" s="850"/>
      <c r="R539" s="838"/>
      <c r="S539" s="851"/>
    </row>
    <row r="540" spans="1:19" ht="14.45" customHeight="1" x14ac:dyDescent="0.2">
      <c r="A540" s="832"/>
      <c r="B540" s="833" t="s">
        <v>3471</v>
      </c>
      <c r="C540" s="833" t="s">
        <v>3448</v>
      </c>
      <c r="D540" s="833" t="s">
        <v>3445</v>
      </c>
      <c r="E540" s="833" t="s">
        <v>3468</v>
      </c>
      <c r="F540" s="833" t="s">
        <v>3501</v>
      </c>
      <c r="G540" s="833" t="s">
        <v>3502</v>
      </c>
      <c r="H540" s="850">
        <v>2</v>
      </c>
      <c r="I540" s="850">
        <v>155.56</v>
      </c>
      <c r="J540" s="833"/>
      <c r="K540" s="833">
        <v>77.78</v>
      </c>
      <c r="L540" s="850"/>
      <c r="M540" s="850"/>
      <c r="N540" s="833"/>
      <c r="O540" s="833"/>
      <c r="P540" s="850">
        <v>1</v>
      </c>
      <c r="Q540" s="850">
        <v>77.78</v>
      </c>
      <c r="R540" s="838"/>
      <c r="S540" s="851">
        <v>77.78</v>
      </c>
    </row>
    <row r="541" spans="1:19" ht="14.45" customHeight="1" x14ac:dyDescent="0.2">
      <c r="A541" s="832"/>
      <c r="B541" s="833" t="s">
        <v>3471</v>
      </c>
      <c r="C541" s="833" t="s">
        <v>3448</v>
      </c>
      <c r="D541" s="833" t="s">
        <v>3445</v>
      </c>
      <c r="E541" s="833" t="s">
        <v>3468</v>
      </c>
      <c r="F541" s="833" t="s">
        <v>3503</v>
      </c>
      <c r="G541" s="833" t="s">
        <v>3504</v>
      </c>
      <c r="H541" s="850">
        <v>21</v>
      </c>
      <c r="I541" s="850">
        <v>5250</v>
      </c>
      <c r="J541" s="833">
        <v>1.1052631578947369</v>
      </c>
      <c r="K541" s="833">
        <v>250</v>
      </c>
      <c r="L541" s="850">
        <v>19</v>
      </c>
      <c r="M541" s="850">
        <v>4750</v>
      </c>
      <c r="N541" s="833">
        <v>1</v>
      </c>
      <c r="O541" s="833">
        <v>250</v>
      </c>
      <c r="P541" s="850">
        <v>13</v>
      </c>
      <c r="Q541" s="850">
        <v>3250</v>
      </c>
      <c r="R541" s="838">
        <v>0.68421052631578949</v>
      </c>
      <c r="S541" s="851">
        <v>250</v>
      </c>
    </row>
    <row r="542" spans="1:19" ht="14.45" customHeight="1" x14ac:dyDescent="0.2">
      <c r="A542" s="832"/>
      <c r="B542" s="833" t="s">
        <v>3471</v>
      </c>
      <c r="C542" s="833" t="s">
        <v>3448</v>
      </c>
      <c r="D542" s="833" t="s">
        <v>3445</v>
      </c>
      <c r="E542" s="833" t="s">
        <v>3468</v>
      </c>
      <c r="F542" s="833" t="s">
        <v>3505</v>
      </c>
      <c r="G542" s="833" t="s">
        <v>3506</v>
      </c>
      <c r="H542" s="850">
        <v>1053</v>
      </c>
      <c r="I542" s="850">
        <v>122850.01</v>
      </c>
      <c r="J542" s="833">
        <v>0.9401785520225967</v>
      </c>
      <c r="K542" s="833">
        <v>116.66667616334283</v>
      </c>
      <c r="L542" s="850">
        <v>1120</v>
      </c>
      <c r="M542" s="850">
        <v>130666.68</v>
      </c>
      <c r="N542" s="833">
        <v>1</v>
      </c>
      <c r="O542" s="833">
        <v>116.66667857142856</v>
      </c>
      <c r="P542" s="850">
        <v>421</v>
      </c>
      <c r="Q542" s="850">
        <v>49116.67</v>
      </c>
      <c r="R542" s="838">
        <v>0.37589284429664854</v>
      </c>
      <c r="S542" s="851">
        <v>116.66667458432303</v>
      </c>
    </row>
    <row r="543" spans="1:19" ht="14.45" customHeight="1" x14ac:dyDescent="0.2">
      <c r="A543" s="832"/>
      <c r="B543" s="833" t="s">
        <v>3471</v>
      </c>
      <c r="C543" s="833" t="s">
        <v>3448</v>
      </c>
      <c r="D543" s="833" t="s">
        <v>3445</v>
      </c>
      <c r="E543" s="833" t="s">
        <v>3468</v>
      </c>
      <c r="F543" s="833" t="s">
        <v>3507</v>
      </c>
      <c r="G543" s="833" t="s">
        <v>3508</v>
      </c>
      <c r="H543" s="850"/>
      <c r="I543" s="850"/>
      <c r="J543" s="833"/>
      <c r="K543" s="833"/>
      <c r="L543" s="850">
        <v>5</v>
      </c>
      <c r="M543" s="850">
        <v>1944.45</v>
      </c>
      <c r="N543" s="833">
        <v>1</v>
      </c>
      <c r="O543" s="833">
        <v>388.89</v>
      </c>
      <c r="P543" s="850"/>
      <c r="Q543" s="850"/>
      <c r="R543" s="838"/>
      <c r="S543" s="851"/>
    </row>
    <row r="544" spans="1:19" ht="14.45" customHeight="1" x14ac:dyDescent="0.2">
      <c r="A544" s="832"/>
      <c r="B544" s="833" t="s">
        <v>3471</v>
      </c>
      <c r="C544" s="833" t="s">
        <v>3448</v>
      </c>
      <c r="D544" s="833" t="s">
        <v>3445</v>
      </c>
      <c r="E544" s="833" t="s">
        <v>3468</v>
      </c>
      <c r="F544" s="833" t="s">
        <v>3509</v>
      </c>
      <c r="G544" s="833" t="s">
        <v>3510</v>
      </c>
      <c r="H544" s="850">
        <v>20</v>
      </c>
      <c r="I544" s="850">
        <v>6000</v>
      </c>
      <c r="J544" s="833">
        <v>0.64516129032258063</v>
      </c>
      <c r="K544" s="833">
        <v>300</v>
      </c>
      <c r="L544" s="850">
        <v>31</v>
      </c>
      <c r="M544" s="850">
        <v>9300</v>
      </c>
      <c r="N544" s="833">
        <v>1</v>
      </c>
      <c r="O544" s="833">
        <v>300</v>
      </c>
      <c r="P544" s="850">
        <v>8</v>
      </c>
      <c r="Q544" s="850">
        <v>4400</v>
      </c>
      <c r="R544" s="838">
        <v>0.4731182795698925</v>
      </c>
      <c r="S544" s="851">
        <v>550</v>
      </c>
    </row>
    <row r="545" spans="1:19" ht="14.45" customHeight="1" x14ac:dyDescent="0.2">
      <c r="A545" s="832"/>
      <c r="B545" s="833" t="s">
        <v>3471</v>
      </c>
      <c r="C545" s="833" t="s">
        <v>3448</v>
      </c>
      <c r="D545" s="833" t="s">
        <v>3445</v>
      </c>
      <c r="E545" s="833" t="s">
        <v>3468</v>
      </c>
      <c r="F545" s="833" t="s">
        <v>3515</v>
      </c>
      <c r="G545" s="833" t="s">
        <v>3516</v>
      </c>
      <c r="H545" s="850">
        <v>119</v>
      </c>
      <c r="I545" s="850">
        <v>25122.22</v>
      </c>
      <c r="J545" s="833">
        <v>0.63297849020758967</v>
      </c>
      <c r="K545" s="833">
        <v>211.11109243697479</v>
      </c>
      <c r="L545" s="850">
        <v>188</v>
      </c>
      <c r="M545" s="850">
        <v>39688.899999999994</v>
      </c>
      <c r="N545" s="833">
        <v>1</v>
      </c>
      <c r="O545" s="833">
        <v>211.11117021276593</v>
      </c>
      <c r="P545" s="850">
        <v>32</v>
      </c>
      <c r="Q545" s="850">
        <v>7111.1100000000006</v>
      </c>
      <c r="R545" s="838">
        <v>0.1791712544313398</v>
      </c>
      <c r="S545" s="851">
        <v>222.22218750000002</v>
      </c>
    </row>
    <row r="546" spans="1:19" ht="14.45" customHeight="1" x14ac:dyDescent="0.2">
      <c r="A546" s="832"/>
      <c r="B546" s="833" t="s">
        <v>3471</v>
      </c>
      <c r="C546" s="833" t="s">
        <v>3448</v>
      </c>
      <c r="D546" s="833" t="s">
        <v>3445</v>
      </c>
      <c r="E546" s="833" t="s">
        <v>3468</v>
      </c>
      <c r="F546" s="833" t="s">
        <v>3517</v>
      </c>
      <c r="G546" s="833" t="s">
        <v>3518</v>
      </c>
      <c r="H546" s="850">
        <v>251</v>
      </c>
      <c r="I546" s="850">
        <v>146416.66999999998</v>
      </c>
      <c r="J546" s="833">
        <v>0.69722227129629855</v>
      </c>
      <c r="K546" s="833">
        <v>583.3333466135457</v>
      </c>
      <c r="L546" s="850">
        <v>360</v>
      </c>
      <c r="M546" s="850">
        <v>209999.99</v>
      </c>
      <c r="N546" s="833">
        <v>1</v>
      </c>
      <c r="O546" s="833">
        <v>583.33330555555551</v>
      </c>
      <c r="P546" s="850">
        <v>133</v>
      </c>
      <c r="Q546" s="850">
        <v>77583.34</v>
      </c>
      <c r="R546" s="838">
        <v>0.36944449378307115</v>
      </c>
      <c r="S546" s="851">
        <v>583.33338345864661</v>
      </c>
    </row>
    <row r="547" spans="1:19" ht="14.45" customHeight="1" x14ac:dyDescent="0.2">
      <c r="A547" s="832"/>
      <c r="B547" s="833" t="s">
        <v>3471</v>
      </c>
      <c r="C547" s="833" t="s">
        <v>3448</v>
      </c>
      <c r="D547" s="833" t="s">
        <v>3445</v>
      </c>
      <c r="E547" s="833" t="s">
        <v>3468</v>
      </c>
      <c r="F547" s="833" t="s">
        <v>3519</v>
      </c>
      <c r="G547" s="833" t="s">
        <v>3520</v>
      </c>
      <c r="H547" s="850">
        <v>131</v>
      </c>
      <c r="I547" s="850">
        <v>61133.34</v>
      </c>
      <c r="J547" s="833">
        <v>0.94244624280023037</v>
      </c>
      <c r="K547" s="833">
        <v>466.6667175572519</v>
      </c>
      <c r="L547" s="850">
        <v>139</v>
      </c>
      <c r="M547" s="850">
        <v>64866.66</v>
      </c>
      <c r="N547" s="833">
        <v>1</v>
      </c>
      <c r="O547" s="833">
        <v>466.666618705036</v>
      </c>
      <c r="P547" s="850">
        <v>41</v>
      </c>
      <c r="Q547" s="850">
        <v>19133.34</v>
      </c>
      <c r="R547" s="838">
        <v>0.29496416186682034</v>
      </c>
      <c r="S547" s="851">
        <v>466.6668292682927</v>
      </c>
    </row>
    <row r="548" spans="1:19" ht="14.45" customHeight="1" x14ac:dyDescent="0.2">
      <c r="A548" s="832"/>
      <c r="B548" s="833" t="s">
        <v>3471</v>
      </c>
      <c r="C548" s="833" t="s">
        <v>3448</v>
      </c>
      <c r="D548" s="833" t="s">
        <v>3445</v>
      </c>
      <c r="E548" s="833" t="s">
        <v>3468</v>
      </c>
      <c r="F548" s="833" t="s">
        <v>3521</v>
      </c>
      <c r="G548" s="833" t="s">
        <v>3520</v>
      </c>
      <c r="H548" s="850">
        <v>42</v>
      </c>
      <c r="I548" s="850">
        <v>42000</v>
      </c>
      <c r="J548" s="833">
        <v>0.79245283018867929</v>
      </c>
      <c r="K548" s="833">
        <v>1000</v>
      </c>
      <c r="L548" s="850">
        <v>53</v>
      </c>
      <c r="M548" s="850">
        <v>53000</v>
      </c>
      <c r="N548" s="833">
        <v>1</v>
      </c>
      <c r="O548" s="833">
        <v>1000</v>
      </c>
      <c r="P548" s="850">
        <v>15</v>
      </c>
      <c r="Q548" s="850">
        <v>15000</v>
      </c>
      <c r="R548" s="838">
        <v>0.28301886792452829</v>
      </c>
      <c r="S548" s="851">
        <v>1000</v>
      </c>
    </row>
    <row r="549" spans="1:19" ht="14.45" customHeight="1" x14ac:dyDescent="0.2">
      <c r="A549" s="832"/>
      <c r="B549" s="833" t="s">
        <v>3471</v>
      </c>
      <c r="C549" s="833" t="s">
        <v>3448</v>
      </c>
      <c r="D549" s="833" t="s">
        <v>3445</v>
      </c>
      <c r="E549" s="833" t="s">
        <v>3468</v>
      </c>
      <c r="F549" s="833" t="s">
        <v>3524</v>
      </c>
      <c r="G549" s="833" t="s">
        <v>3525</v>
      </c>
      <c r="H549" s="850">
        <v>7</v>
      </c>
      <c r="I549" s="850">
        <v>350</v>
      </c>
      <c r="J549" s="833">
        <v>0.77777777777777779</v>
      </c>
      <c r="K549" s="833">
        <v>50</v>
      </c>
      <c r="L549" s="850">
        <v>9</v>
      </c>
      <c r="M549" s="850">
        <v>450</v>
      </c>
      <c r="N549" s="833">
        <v>1</v>
      </c>
      <c r="O549" s="833">
        <v>50</v>
      </c>
      <c r="P549" s="850">
        <v>4</v>
      </c>
      <c r="Q549" s="850">
        <v>244.44</v>
      </c>
      <c r="R549" s="838">
        <v>0.54320000000000002</v>
      </c>
      <c r="S549" s="851">
        <v>61.11</v>
      </c>
    </row>
    <row r="550" spans="1:19" ht="14.45" customHeight="1" x14ac:dyDescent="0.2">
      <c r="A550" s="832"/>
      <c r="B550" s="833" t="s">
        <v>3471</v>
      </c>
      <c r="C550" s="833" t="s">
        <v>3448</v>
      </c>
      <c r="D550" s="833" t="s">
        <v>3445</v>
      </c>
      <c r="E550" s="833" t="s">
        <v>3468</v>
      </c>
      <c r="F550" s="833" t="s">
        <v>3526</v>
      </c>
      <c r="G550" s="833" t="s">
        <v>3527</v>
      </c>
      <c r="H550" s="850">
        <v>1</v>
      </c>
      <c r="I550" s="850">
        <v>5.5600000000000005</v>
      </c>
      <c r="J550" s="833">
        <v>0.20007196833393306</v>
      </c>
      <c r="K550" s="833">
        <v>5.5600000000000005</v>
      </c>
      <c r="L550" s="850">
        <v>5</v>
      </c>
      <c r="M550" s="850">
        <v>27.790000000000003</v>
      </c>
      <c r="N550" s="833">
        <v>1</v>
      </c>
      <c r="O550" s="833">
        <v>5.5580000000000007</v>
      </c>
      <c r="P550" s="850"/>
      <c r="Q550" s="850"/>
      <c r="R550" s="838"/>
      <c r="S550" s="851"/>
    </row>
    <row r="551" spans="1:19" ht="14.45" customHeight="1" x14ac:dyDescent="0.2">
      <c r="A551" s="832"/>
      <c r="B551" s="833" t="s">
        <v>3471</v>
      </c>
      <c r="C551" s="833" t="s">
        <v>3448</v>
      </c>
      <c r="D551" s="833" t="s">
        <v>3445</v>
      </c>
      <c r="E551" s="833" t="s">
        <v>3468</v>
      </c>
      <c r="F551" s="833" t="s">
        <v>3528</v>
      </c>
      <c r="G551" s="833" t="s">
        <v>3529</v>
      </c>
      <c r="H551" s="850"/>
      <c r="I551" s="850"/>
      <c r="J551" s="833"/>
      <c r="K551" s="833"/>
      <c r="L551" s="850">
        <v>2</v>
      </c>
      <c r="M551" s="850">
        <v>202.22</v>
      </c>
      <c r="N551" s="833">
        <v>1</v>
      </c>
      <c r="O551" s="833">
        <v>101.11</v>
      </c>
      <c r="P551" s="850"/>
      <c r="Q551" s="850"/>
      <c r="R551" s="838"/>
      <c r="S551" s="851"/>
    </row>
    <row r="552" spans="1:19" ht="14.45" customHeight="1" x14ac:dyDescent="0.2">
      <c r="A552" s="832"/>
      <c r="B552" s="833" t="s">
        <v>3471</v>
      </c>
      <c r="C552" s="833" t="s">
        <v>3448</v>
      </c>
      <c r="D552" s="833" t="s">
        <v>3445</v>
      </c>
      <c r="E552" s="833" t="s">
        <v>3468</v>
      </c>
      <c r="F552" s="833" t="s">
        <v>3532</v>
      </c>
      <c r="G552" s="833" t="s">
        <v>3533</v>
      </c>
      <c r="H552" s="850">
        <v>31</v>
      </c>
      <c r="I552" s="850">
        <v>9472.2200000000012</v>
      </c>
      <c r="J552" s="833">
        <v>1.6315773155388975</v>
      </c>
      <c r="K552" s="833">
        <v>305.55548387096781</v>
      </c>
      <c r="L552" s="850">
        <v>19</v>
      </c>
      <c r="M552" s="850">
        <v>5805.5599999999995</v>
      </c>
      <c r="N552" s="833">
        <v>1</v>
      </c>
      <c r="O552" s="833">
        <v>305.55578947368417</v>
      </c>
      <c r="P552" s="850">
        <v>6</v>
      </c>
      <c r="Q552" s="850">
        <v>1833.35</v>
      </c>
      <c r="R552" s="838">
        <v>0.31579210274288788</v>
      </c>
      <c r="S552" s="851">
        <v>305.55833333333334</v>
      </c>
    </row>
    <row r="553" spans="1:19" ht="14.45" customHeight="1" x14ac:dyDescent="0.2">
      <c r="A553" s="832"/>
      <c r="B553" s="833" t="s">
        <v>3471</v>
      </c>
      <c r="C553" s="833" t="s">
        <v>3448</v>
      </c>
      <c r="D553" s="833" t="s">
        <v>3445</v>
      </c>
      <c r="E553" s="833" t="s">
        <v>3468</v>
      </c>
      <c r="F553" s="833" t="s">
        <v>3536</v>
      </c>
      <c r="G553" s="833" t="s">
        <v>3537</v>
      </c>
      <c r="H553" s="850">
        <v>118</v>
      </c>
      <c r="I553" s="850">
        <v>53755.55</v>
      </c>
      <c r="J553" s="833">
        <v>0.92913385146282423</v>
      </c>
      <c r="K553" s="833">
        <v>455.5555084745763</v>
      </c>
      <c r="L553" s="850">
        <v>127</v>
      </c>
      <c r="M553" s="850">
        <v>57855.55</v>
      </c>
      <c r="N553" s="833">
        <v>1</v>
      </c>
      <c r="O553" s="833">
        <v>455.55551181102362</v>
      </c>
      <c r="P553" s="850">
        <v>144</v>
      </c>
      <c r="Q553" s="850">
        <v>65600</v>
      </c>
      <c r="R553" s="838">
        <v>1.1338583765948125</v>
      </c>
      <c r="S553" s="851">
        <v>455.55555555555554</v>
      </c>
    </row>
    <row r="554" spans="1:19" ht="14.45" customHeight="1" x14ac:dyDescent="0.2">
      <c r="A554" s="832"/>
      <c r="B554" s="833" t="s">
        <v>3471</v>
      </c>
      <c r="C554" s="833" t="s">
        <v>3448</v>
      </c>
      <c r="D554" s="833" t="s">
        <v>3445</v>
      </c>
      <c r="E554" s="833" t="s">
        <v>3468</v>
      </c>
      <c r="F554" s="833" t="s">
        <v>3540</v>
      </c>
      <c r="G554" s="833" t="s">
        <v>3541</v>
      </c>
      <c r="H554" s="850">
        <v>2</v>
      </c>
      <c r="I554" s="850">
        <v>117.78</v>
      </c>
      <c r="J554" s="833"/>
      <c r="K554" s="833">
        <v>58.89</v>
      </c>
      <c r="L554" s="850"/>
      <c r="M554" s="850"/>
      <c r="N554" s="833"/>
      <c r="O554" s="833"/>
      <c r="P554" s="850"/>
      <c r="Q554" s="850"/>
      <c r="R554" s="838"/>
      <c r="S554" s="851"/>
    </row>
    <row r="555" spans="1:19" ht="14.45" customHeight="1" x14ac:dyDescent="0.2">
      <c r="A555" s="832"/>
      <c r="B555" s="833" t="s">
        <v>3471</v>
      </c>
      <c r="C555" s="833" t="s">
        <v>3448</v>
      </c>
      <c r="D555" s="833" t="s">
        <v>3445</v>
      </c>
      <c r="E555" s="833" t="s">
        <v>3468</v>
      </c>
      <c r="F555" s="833" t="s">
        <v>3542</v>
      </c>
      <c r="G555" s="833" t="s">
        <v>3543</v>
      </c>
      <c r="H555" s="850">
        <v>94</v>
      </c>
      <c r="I555" s="850">
        <v>7311.1100000000006</v>
      </c>
      <c r="J555" s="833">
        <v>1.2702713033506787</v>
      </c>
      <c r="K555" s="833">
        <v>77.777765957446817</v>
      </c>
      <c r="L555" s="850">
        <v>74</v>
      </c>
      <c r="M555" s="850">
        <v>5755.5500000000011</v>
      </c>
      <c r="N555" s="833">
        <v>1</v>
      </c>
      <c r="O555" s="833">
        <v>77.777702702702712</v>
      </c>
      <c r="P555" s="850">
        <v>37</v>
      </c>
      <c r="Q555" s="850">
        <v>2877.7800000000007</v>
      </c>
      <c r="R555" s="838">
        <v>0.50000086872670724</v>
      </c>
      <c r="S555" s="851">
        <v>77.777837837837851</v>
      </c>
    </row>
    <row r="556" spans="1:19" ht="14.45" customHeight="1" x14ac:dyDescent="0.2">
      <c r="A556" s="832"/>
      <c r="B556" s="833" t="s">
        <v>3471</v>
      </c>
      <c r="C556" s="833" t="s">
        <v>3448</v>
      </c>
      <c r="D556" s="833" t="s">
        <v>3445</v>
      </c>
      <c r="E556" s="833" t="s">
        <v>3468</v>
      </c>
      <c r="F556" s="833" t="s">
        <v>3579</v>
      </c>
      <c r="G556" s="833" t="s">
        <v>3580</v>
      </c>
      <c r="H556" s="850">
        <v>3</v>
      </c>
      <c r="I556" s="850">
        <v>2100</v>
      </c>
      <c r="J556" s="833">
        <v>1.5</v>
      </c>
      <c r="K556" s="833">
        <v>700</v>
      </c>
      <c r="L556" s="850">
        <v>2</v>
      </c>
      <c r="M556" s="850">
        <v>1400</v>
      </c>
      <c r="N556" s="833">
        <v>1</v>
      </c>
      <c r="O556" s="833">
        <v>700</v>
      </c>
      <c r="P556" s="850"/>
      <c r="Q556" s="850"/>
      <c r="R556" s="838"/>
      <c r="S556" s="851"/>
    </row>
    <row r="557" spans="1:19" ht="14.45" customHeight="1" x14ac:dyDescent="0.2">
      <c r="A557" s="832"/>
      <c r="B557" s="833" t="s">
        <v>3471</v>
      </c>
      <c r="C557" s="833" t="s">
        <v>3448</v>
      </c>
      <c r="D557" s="833" t="s">
        <v>3445</v>
      </c>
      <c r="E557" s="833" t="s">
        <v>3468</v>
      </c>
      <c r="F557" s="833" t="s">
        <v>3546</v>
      </c>
      <c r="G557" s="833" t="s">
        <v>3547</v>
      </c>
      <c r="H557" s="850">
        <v>623</v>
      </c>
      <c r="I557" s="850">
        <v>58838.89</v>
      </c>
      <c r="J557" s="833">
        <v>0.76254602383843662</v>
      </c>
      <c r="K557" s="833">
        <v>94.444446227929376</v>
      </c>
      <c r="L557" s="850">
        <v>817</v>
      </c>
      <c r="M557" s="850">
        <v>77161.100000000006</v>
      </c>
      <c r="N557" s="833">
        <v>1</v>
      </c>
      <c r="O557" s="833">
        <v>94.444430844553253</v>
      </c>
      <c r="P557" s="850">
        <v>388</v>
      </c>
      <c r="Q557" s="850">
        <v>36644.449999999997</v>
      </c>
      <c r="R557" s="838">
        <v>0.47490834112007208</v>
      </c>
      <c r="S557" s="851">
        <v>94.444458762886597</v>
      </c>
    </row>
    <row r="558" spans="1:19" ht="14.45" customHeight="1" x14ac:dyDescent="0.2">
      <c r="A558" s="832"/>
      <c r="B558" s="833" t="s">
        <v>3471</v>
      </c>
      <c r="C558" s="833" t="s">
        <v>3448</v>
      </c>
      <c r="D558" s="833" t="s">
        <v>3445</v>
      </c>
      <c r="E558" s="833" t="s">
        <v>3468</v>
      </c>
      <c r="F558" s="833" t="s">
        <v>3550</v>
      </c>
      <c r="G558" s="833" t="s">
        <v>3551</v>
      </c>
      <c r="H558" s="850">
        <v>75</v>
      </c>
      <c r="I558" s="850">
        <v>7249.99</v>
      </c>
      <c r="J558" s="833">
        <v>0.99999862068965517</v>
      </c>
      <c r="K558" s="833">
        <v>96.666533333333334</v>
      </c>
      <c r="L558" s="850">
        <v>75</v>
      </c>
      <c r="M558" s="850">
        <v>7250</v>
      </c>
      <c r="N558" s="833">
        <v>1</v>
      </c>
      <c r="O558" s="833">
        <v>96.666666666666671</v>
      </c>
      <c r="P558" s="850">
        <v>8</v>
      </c>
      <c r="Q558" s="850">
        <v>773.32999999999993</v>
      </c>
      <c r="R558" s="838">
        <v>0.10666620689655171</v>
      </c>
      <c r="S558" s="851">
        <v>96.666249999999991</v>
      </c>
    </row>
    <row r="559" spans="1:19" ht="14.45" customHeight="1" x14ac:dyDescent="0.2">
      <c r="A559" s="832"/>
      <c r="B559" s="833" t="s">
        <v>3471</v>
      </c>
      <c r="C559" s="833" t="s">
        <v>3448</v>
      </c>
      <c r="D559" s="833" t="s">
        <v>3445</v>
      </c>
      <c r="E559" s="833" t="s">
        <v>3468</v>
      </c>
      <c r="F559" s="833" t="s">
        <v>3552</v>
      </c>
      <c r="G559" s="833" t="s">
        <v>3553</v>
      </c>
      <c r="H559" s="850">
        <v>2</v>
      </c>
      <c r="I559" s="850">
        <v>666.66</v>
      </c>
      <c r="J559" s="833">
        <v>2</v>
      </c>
      <c r="K559" s="833">
        <v>333.33</v>
      </c>
      <c r="L559" s="850">
        <v>1</v>
      </c>
      <c r="M559" s="850">
        <v>333.33</v>
      </c>
      <c r="N559" s="833">
        <v>1</v>
      </c>
      <c r="O559" s="833">
        <v>333.33</v>
      </c>
      <c r="P559" s="850"/>
      <c r="Q559" s="850"/>
      <c r="R559" s="838"/>
      <c r="S559" s="851"/>
    </row>
    <row r="560" spans="1:19" ht="14.45" customHeight="1" x14ac:dyDescent="0.2">
      <c r="A560" s="832"/>
      <c r="B560" s="833" t="s">
        <v>3471</v>
      </c>
      <c r="C560" s="833" t="s">
        <v>3448</v>
      </c>
      <c r="D560" s="833" t="s">
        <v>3445</v>
      </c>
      <c r="E560" s="833" t="s">
        <v>3468</v>
      </c>
      <c r="F560" s="833" t="s">
        <v>3554</v>
      </c>
      <c r="G560" s="833" t="s">
        <v>3555</v>
      </c>
      <c r="H560" s="850">
        <v>3</v>
      </c>
      <c r="I560" s="850">
        <v>586.66999999999996</v>
      </c>
      <c r="J560" s="833">
        <v>1.3538642604943114</v>
      </c>
      <c r="K560" s="833">
        <v>195.55666666666664</v>
      </c>
      <c r="L560" s="850">
        <v>1</v>
      </c>
      <c r="M560" s="850">
        <v>433.33</v>
      </c>
      <c r="N560" s="833">
        <v>1</v>
      </c>
      <c r="O560" s="833">
        <v>433.33</v>
      </c>
      <c r="P560" s="850"/>
      <c r="Q560" s="850"/>
      <c r="R560" s="838"/>
      <c r="S560" s="851"/>
    </row>
    <row r="561" spans="1:19" ht="14.45" customHeight="1" x14ac:dyDescent="0.2">
      <c r="A561" s="832"/>
      <c r="B561" s="833" t="s">
        <v>3471</v>
      </c>
      <c r="C561" s="833" t="s">
        <v>3448</v>
      </c>
      <c r="D561" s="833" t="s">
        <v>3445</v>
      </c>
      <c r="E561" s="833" t="s">
        <v>3468</v>
      </c>
      <c r="F561" s="833" t="s">
        <v>3558</v>
      </c>
      <c r="G561" s="833" t="s">
        <v>3559</v>
      </c>
      <c r="H561" s="850">
        <v>1361</v>
      </c>
      <c r="I561" s="850">
        <v>1746616.67</v>
      </c>
      <c r="J561" s="833">
        <v>0.97423049939752338</v>
      </c>
      <c r="K561" s="833">
        <v>1283.3333357825129</v>
      </c>
      <c r="L561" s="850">
        <v>1397</v>
      </c>
      <c r="M561" s="850">
        <v>1792816.6600000001</v>
      </c>
      <c r="N561" s="833">
        <v>1</v>
      </c>
      <c r="O561" s="833">
        <v>1283.3333285612027</v>
      </c>
      <c r="P561" s="850">
        <v>511</v>
      </c>
      <c r="Q561" s="850">
        <v>655783.32999999996</v>
      </c>
      <c r="R561" s="838">
        <v>0.36578382197764714</v>
      </c>
      <c r="S561" s="851">
        <v>1283.333326810176</v>
      </c>
    </row>
    <row r="562" spans="1:19" ht="14.45" customHeight="1" x14ac:dyDescent="0.2">
      <c r="A562" s="832"/>
      <c r="B562" s="833" t="s">
        <v>3471</v>
      </c>
      <c r="C562" s="833" t="s">
        <v>3448</v>
      </c>
      <c r="D562" s="833" t="s">
        <v>3445</v>
      </c>
      <c r="E562" s="833" t="s">
        <v>3468</v>
      </c>
      <c r="F562" s="833" t="s">
        <v>3560</v>
      </c>
      <c r="G562" s="833" t="s">
        <v>3561</v>
      </c>
      <c r="H562" s="850"/>
      <c r="I562" s="850"/>
      <c r="J562" s="833"/>
      <c r="K562" s="833"/>
      <c r="L562" s="850">
        <v>1</v>
      </c>
      <c r="M562" s="850">
        <v>466.67</v>
      </c>
      <c r="N562" s="833">
        <v>1</v>
      </c>
      <c r="O562" s="833">
        <v>466.67</v>
      </c>
      <c r="P562" s="850"/>
      <c r="Q562" s="850"/>
      <c r="R562" s="838"/>
      <c r="S562" s="851"/>
    </row>
    <row r="563" spans="1:19" ht="14.45" customHeight="1" x14ac:dyDescent="0.2">
      <c r="A563" s="832"/>
      <c r="B563" s="833" t="s">
        <v>3471</v>
      </c>
      <c r="C563" s="833" t="s">
        <v>3448</v>
      </c>
      <c r="D563" s="833" t="s">
        <v>3445</v>
      </c>
      <c r="E563" s="833" t="s">
        <v>3468</v>
      </c>
      <c r="F563" s="833" t="s">
        <v>3581</v>
      </c>
      <c r="G563" s="833" t="s">
        <v>3582</v>
      </c>
      <c r="H563" s="850">
        <v>44</v>
      </c>
      <c r="I563" s="850">
        <v>20533.339999999997</v>
      </c>
      <c r="J563" s="833">
        <v>1.1282054945054942</v>
      </c>
      <c r="K563" s="833">
        <v>466.66681818181809</v>
      </c>
      <c r="L563" s="850">
        <v>39</v>
      </c>
      <c r="M563" s="850">
        <v>18200</v>
      </c>
      <c r="N563" s="833">
        <v>1</v>
      </c>
      <c r="O563" s="833">
        <v>466.66666666666669</v>
      </c>
      <c r="P563" s="850">
        <v>12</v>
      </c>
      <c r="Q563" s="850">
        <v>5600</v>
      </c>
      <c r="R563" s="838">
        <v>0.30769230769230771</v>
      </c>
      <c r="S563" s="851">
        <v>466.66666666666669</v>
      </c>
    </row>
    <row r="564" spans="1:19" ht="14.45" customHeight="1" x14ac:dyDescent="0.2">
      <c r="A564" s="832"/>
      <c r="B564" s="833" t="s">
        <v>3471</v>
      </c>
      <c r="C564" s="833" t="s">
        <v>3448</v>
      </c>
      <c r="D564" s="833" t="s">
        <v>3445</v>
      </c>
      <c r="E564" s="833" t="s">
        <v>3468</v>
      </c>
      <c r="F564" s="833" t="s">
        <v>3564</v>
      </c>
      <c r="G564" s="833" t="s">
        <v>3565</v>
      </c>
      <c r="H564" s="850"/>
      <c r="I564" s="850"/>
      <c r="J564" s="833"/>
      <c r="K564" s="833"/>
      <c r="L564" s="850">
        <v>2</v>
      </c>
      <c r="M564" s="850">
        <v>1666.67</v>
      </c>
      <c r="N564" s="833">
        <v>1</v>
      </c>
      <c r="O564" s="833">
        <v>833.33500000000004</v>
      </c>
      <c r="P564" s="850"/>
      <c r="Q564" s="850"/>
      <c r="R564" s="838"/>
      <c r="S564" s="851"/>
    </row>
    <row r="565" spans="1:19" ht="14.45" customHeight="1" x14ac:dyDescent="0.2">
      <c r="A565" s="832"/>
      <c r="B565" s="833" t="s">
        <v>3471</v>
      </c>
      <c r="C565" s="833" t="s">
        <v>3448</v>
      </c>
      <c r="D565" s="833" t="s">
        <v>3445</v>
      </c>
      <c r="E565" s="833" t="s">
        <v>3468</v>
      </c>
      <c r="F565" s="833" t="s">
        <v>3568</v>
      </c>
      <c r="G565" s="833" t="s">
        <v>3527</v>
      </c>
      <c r="H565" s="850"/>
      <c r="I565" s="850"/>
      <c r="J565" s="833"/>
      <c r="K565" s="833"/>
      <c r="L565" s="850"/>
      <c r="M565" s="850"/>
      <c r="N565" s="833"/>
      <c r="O565" s="833"/>
      <c r="P565" s="850">
        <v>1</v>
      </c>
      <c r="Q565" s="850">
        <v>5.5600000000000005</v>
      </c>
      <c r="R565" s="838"/>
      <c r="S565" s="851">
        <v>5.5600000000000005</v>
      </c>
    </row>
    <row r="566" spans="1:19" ht="14.45" customHeight="1" x14ac:dyDescent="0.2">
      <c r="A566" s="832"/>
      <c r="B566" s="833" t="s">
        <v>3471</v>
      </c>
      <c r="C566" s="833" t="s">
        <v>3448</v>
      </c>
      <c r="D566" s="833" t="s">
        <v>3445</v>
      </c>
      <c r="E566" s="833" t="s">
        <v>3468</v>
      </c>
      <c r="F566" s="833" t="s">
        <v>3577</v>
      </c>
      <c r="G566" s="833" t="s">
        <v>3578</v>
      </c>
      <c r="H566" s="850"/>
      <c r="I566" s="850"/>
      <c r="J566" s="833"/>
      <c r="K566" s="833"/>
      <c r="L566" s="850">
        <v>19</v>
      </c>
      <c r="M566" s="850">
        <v>2216.67</v>
      </c>
      <c r="N566" s="833">
        <v>1</v>
      </c>
      <c r="O566" s="833">
        <v>116.66684210526316</v>
      </c>
      <c r="P566" s="850">
        <v>3</v>
      </c>
      <c r="Q566" s="850">
        <v>350</v>
      </c>
      <c r="R566" s="838">
        <v>0.15789449940676781</v>
      </c>
      <c r="S566" s="851">
        <v>116.66666666666667</v>
      </c>
    </row>
    <row r="567" spans="1:19" ht="14.45" customHeight="1" x14ac:dyDescent="0.2">
      <c r="A567" s="832"/>
      <c r="B567" s="833" t="s">
        <v>3471</v>
      </c>
      <c r="C567" s="833" t="s">
        <v>3448</v>
      </c>
      <c r="D567" s="833" t="s">
        <v>1468</v>
      </c>
      <c r="E567" s="833" t="s">
        <v>3468</v>
      </c>
      <c r="F567" s="833" t="s">
        <v>3505</v>
      </c>
      <c r="G567" s="833" t="s">
        <v>3506</v>
      </c>
      <c r="H567" s="850"/>
      <c r="I567" s="850"/>
      <c r="J567" s="833"/>
      <c r="K567" s="833"/>
      <c r="L567" s="850"/>
      <c r="M567" s="850"/>
      <c r="N567" s="833"/>
      <c r="O567" s="833"/>
      <c r="P567" s="850">
        <v>7</v>
      </c>
      <c r="Q567" s="850">
        <v>816.67</v>
      </c>
      <c r="R567" s="838"/>
      <c r="S567" s="851">
        <v>116.66714285714285</v>
      </c>
    </row>
    <row r="568" spans="1:19" ht="14.45" customHeight="1" x14ac:dyDescent="0.2">
      <c r="A568" s="832"/>
      <c r="B568" s="833" t="s">
        <v>3471</v>
      </c>
      <c r="C568" s="833" t="s">
        <v>3448</v>
      </c>
      <c r="D568" s="833" t="s">
        <v>1468</v>
      </c>
      <c r="E568" s="833" t="s">
        <v>3468</v>
      </c>
      <c r="F568" s="833" t="s">
        <v>3515</v>
      </c>
      <c r="G568" s="833" t="s">
        <v>3516</v>
      </c>
      <c r="H568" s="850"/>
      <c r="I568" s="850"/>
      <c r="J568" s="833"/>
      <c r="K568" s="833"/>
      <c r="L568" s="850"/>
      <c r="M568" s="850"/>
      <c r="N568" s="833"/>
      <c r="O568" s="833"/>
      <c r="P568" s="850">
        <v>10</v>
      </c>
      <c r="Q568" s="850">
        <v>2222.2199999999998</v>
      </c>
      <c r="R568" s="838"/>
      <c r="S568" s="851">
        <v>222.22199999999998</v>
      </c>
    </row>
    <row r="569" spans="1:19" ht="14.45" customHeight="1" x14ac:dyDescent="0.2">
      <c r="A569" s="832"/>
      <c r="B569" s="833" t="s">
        <v>3471</v>
      </c>
      <c r="C569" s="833" t="s">
        <v>3448</v>
      </c>
      <c r="D569" s="833" t="s">
        <v>1468</v>
      </c>
      <c r="E569" s="833" t="s">
        <v>3468</v>
      </c>
      <c r="F569" s="833" t="s">
        <v>3517</v>
      </c>
      <c r="G569" s="833" t="s">
        <v>3518</v>
      </c>
      <c r="H569" s="850"/>
      <c r="I569" s="850"/>
      <c r="J569" s="833"/>
      <c r="K569" s="833"/>
      <c r="L569" s="850"/>
      <c r="M569" s="850"/>
      <c r="N569" s="833"/>
      <c r="O569" s="833"/>
      <c r="P569" s="850">
        <v>14</v>
      </c>
      <c r="Q569" s="850">
        <v>8166.67</v>
      </c>
      <c r="R569" s="838"/>
      <c r="S569" s="851">
        <v>583.33357142857142</v>
      </c>
    </row>
    <row r="570" spans="1:19" ht="14.45" customHeight="1" x14ac:dyDescent="0.2">
      <c r="A570" s="832"/>
      <c r="B570" s="833" t="s">
        <v>3471</v>
      </c>
      <c r="C570" s="833" t="s">
        <v>3448</v>
      </c>
      <c r="D570" s="833" t="s">
        <v>1468</v>
      </c>
      <c r="E570" s="833" t="s">
        <v>3468</v>
      </c>
      <c r="F570" s="833" t="s">
        <v>3519</v>
      </c>
      <c r="G570" s="833" t="s">
        <v>3520</v>
      </c>
      <c r="H570" s="850"/>
      <c r="I570" s="850"/>
      <c r="J570" s="833"/>
      <c r="K570" s="833"/>
      <c r="L570" s="850"/>
      <c r="M570" s="850"/>
      <c r="N570" s="833"/>
      <c r="O570" s="833"/>
      <c r="P570" s="850">
        <v>1</v>
      </c>
      <c r="Q570" s="850">
        <v>466.67</v>
      </c>
      <c r="R570" s="838"/>
      <c r="S570" s="851">
        <v>466.67</v>
      </c>
    </row>
    <row r="571" spans="1:19" ht="14.45" customHeight="1" x14ac:dyDescent="0.2">
      <c r="A571" s="832"/>
      <c r="B571" s="833" t="s">
        <v>3471</v>
      </c>
      <c r="C571" s="833" t="s">
        <v>3448</v>
      </c>
      <c r="D571" s="833" t="s">
        <v>1468</v>
      </c>
      <c r="E571" s="833" t="s">
        <v>3468</v>
      </c>
      <c r="F571" s="833" t="s">
        <v>3532</v>
      </c>
      <c r="G571" s="833" t="s">
        <v>3533</v>
      </c>
      <c r="H571" s="850"/>
      <c r="I571" s="850"/>
      <c r="J571" s="833"/>
      <c r="K571" s="833"/>
      <c r="L571" s="850"/>
      <c r="M571" s="850"/>
      <c r="N571" s="833"/>
      <c r="O571" s="833"/>
      <c r="P571" s="850">
        <v>1</v>
      </c>
      <c r="Q571" s="850">
        <v>305.56</v>
      </c>
      <c r="R571" s="838"/>
      <c r="S571" s="851">
        <v>305.56</v>
      </c>
    </row>
    <row r="572" spans="1:19" ht="14.45" customHeight="1" x14ac:dyDescent="0.2">
      <c r="A572" s="832"/>
      <c r="B572" s="833" t="s">
        <v>3471</v>
      </c>
      <c r="C572" s="833" t="s">
        <v>3448</v>
      </c>
      <c r="D572" s="833" t="s">
        <v>1468</v>
      </c>
      <c r="E572" s="833" t="s">
        <v>3468</v>
      </c>
      <c r="F572" s="833" t="s">
        <v>3536</v>
      </c>
      <c r="G572" s="833" t="s">
        <v>3537</v>
      </c>
      <c r="H572" s="850"/>
      <c r="I572" s="850"/>
      <c r="J572" s="833"/>
      <c r="K572" s="833"/>
      <c r="L572" s="850"/>
      <c r="M572" s="850"/>
      <c r="N572" s="833"/>
      <c r="O572" s="833"/>
      <c r="P572" s="850">
        <v>2</v>
      </c>
      <c r="Q572" s="850">
        <v>911.12</v>
      </c>
      <c r="R572" s="838"/>
      <c r="S572" s="851">
        <v>455.56</v>
      </c>
    </row>
    <row r="573" spans="1:19" ht="14.45" customHeight="1" x14ac:dyDescent="0.2">
      <c r="A573" s="832"/>
      <c r="B573" s="833" t="s">
        <v>3471</v>
      </c>
      <c r="C573" s="833" t="s">
        <v>3448</v>
      </c>
      <c r="D573" s="833" t="s">
        <v>1468</v>
      </c>
      <c r="E573" s="833" t="s">
        <v>3468</v>
      </c>
      <c r="F573" s="833" t="s">
        <v>3542</v>
      </c>
      <c r="G573" s="833" t="s">
        <v>3543</v>
      </c>
      <c r="H573" s="850"/>
      <c r="I573" s="850"/>
      <c r="J573" s="833"/>
      <c r="K573" s="833"/>
      <c r="L573" s="850"/>
      <c r="M573" s="850"/>
      <c r="N573" s="833"/>
      <c r="O573" s="833"/>
      <c r="P573" s="850">
        <v>1</v>
      </c>
      <c r="Q573" s="850">
        <v>77.78</v>
      </c>
      <c r="R573" s="838"/>
      <c r="S573" s="851">
        <v>77.78</v>
      </c>
    </row>
    <row r="574" spans="1:19" ht="14.45" customHeight="1" x14ac:dyDescent="0.2">
      <c r="A574" s="832"/>
      <c r="B574" s="833" t="s">
        <v>3471</v>
      </c>
      <c r="C574" s="833" t="s">
        <v>3448</v>
      </c>
      <c r="D574" s="833" t="s">
        <v>1468</v>
      </c>
      <c r="E574" s="833" t="s">
        <v>3468</v>
      </c>
      <c r="F574" s="833" t="s">
        <v>3546</v>
      </c>
      <c r="G574" s="833" t="s">
        <v>3547</v>
      </c>
      <c r="H574" s="850"/>
      <c r="I574" s="850"/>
      <c r="J574" s="833"/>
      <c r="K574" s="833"/>
      <c r="L574" s="850"/>
      <c r="M574" s="850"/>
      <c r="N574" s="833"/>
      <c r="O574" s="833"/>
      <c r="P574" s="850">
        <v>3</v>
      </c>
      <c r="Q574" s="850">
        <v>283.33</v>
      </c>
      <c r="R574" s="838"/>
      <c r="S574" s="851">
        <v>94.443333333333328</v>
      </c>
    </row>
    <row r="575" spans="1:19" ht="14.45" customHeight="1" x14ac:dyDescent="0.2">
      <c r="A575" s="832"/>
      <c r="B575" s="833" t="s">
        <v>3471</v>
      </c>
      <c r="C575" s="833" t="s">
        <v>3448</v>
      </c>
      <c r="D575" s="833" t="s">
        <v>1468</v>
      </c>
      <c r="E575" s="833" t="s">
        <v>3468</v>
      </c>
      <c r="F575" s="833" t="s">
        <v>3558</v>
      </c>
      <c r="G575" s="833" t="s">
        <v>3559</v>
      </c>
      <c r="H575" s="850"/>
      <c r="I575" s="850"/>
      <c r="J575" s="833"/>
      <c r="K575" s="833"/>
      <c r="L575" s="850"/>
      <c r="M575" s="850"/>
      <c r="N575" s="833"/>
      <c r="O575" s="833"/>
      <c r="P575" s="850">
        <v>9</v>
      </c>
      <c r="Q575" s="850">
        <v>11550</v>
      </c>
      <c r="R575" s="838"/>
      <c r="S575" s="851">
        <v>1283.3333333333333</v>
      </c>
    </row>
    <row r="576" spans="1:19" ht="14.45" customHeight="1" x14ac:dyDescent="0.2">
      <c r="A576" s="832"/>
      <c r="B576" s="833" t="s">
        <v>3471</v>
      </c>
      <c r="C576" s="833" t="s">
        <v>3448</v>
      </c>
      <c r="D576" s="833" t="s">
        <v>1468</v>
      </c>
      <c r="E576" s="833" t="s">
        <v>3468</v>
      </c>
      <c r="F576" s="833" t="s">
        <v>3577</v>
      </c>
      <c r="G576" s="833" t="s">
        <v>3578</v>
      </c>
      <c r="H576" s="850"/>
      <c r="I576" s="850"/>
      <c r="J576" s="833"/>
      <c r="K576" s="833"/>
      <c r="L576" s="850"/>
      <c r="M576" s="850"/>
      <c r="N576" s="833"/>
      <c r="O576" s="833"/>
      <c r="P576" s="850">
        <v>10</v>
      </c>
      <c r="Q576" s="850">
        <v>1166.67</v>
      </c>
      <c r="R576" s="838"/>
      <c r="S576" s="851">
        <v>116.667</v>
      </c>
    </row>
    <row r="577" spans="1:19" ht="14.45" customHeight="1" x14ac:dyDescent="0.2">
      <c r="A577" s="832"/>
      <c r="B577" s="833" t="s">
        <v>3471</v>
      </c>
      <c r="C577" s="833" t="s">
        <v>3448</v>
      </c>
      <c r="D577" s="833" t="s">
        <v>1470</v>
      </c>
      <c r="E577" s="833" t="s">
        <v>3468</v>
      </c>
      <c r="F577" s="833" t="s">
        <v>3501</v>
      </c>
      <c r="G577" s="833" t="s">
        <v>3502</v>
      </c>
      <c r="H577" s="850"/>
      <c r="I577" s="850"/>
      <c r="J577" s="833"/>
      <c r="K577" s="833"/>
      <c r="L577" s="850"/>
      <c r="M577" s="850"/>
      <c r="N577" s="833"/>
      <c r="O577" s="833"/>
      <c r="P577" s="850">
        <v>1</v>
      </c>
      <c r="Q577" s="850">
        <v>77.78</v>
      </c>
      <c r="R577" s="838"/>
      <c r="S577" s="851">
        <v>77.78</v>
      </c>
    </row>
    <row r="578" spans="1:19" ht="14.45" customHeight="1" x14ac:dyDescent="0.2">
      <c r="A578" s="832"/>
      <c r="B578" s="833" t="s">
        <v>3471</v>
      </c>
      <c r="C578" s="833" t="s">
        <v>3448</v>
      </c>
      <c r="D578" s="833" t="s">
        <v>1470</v>
      </c>
      <c r="E578" s="833" t="s">
        <v>3468</v>
      </c>
      <c r="F578" s="833" t="s">
        <v>3503</v>
      </c>
      <c r="G578" s="833" t="s">
        <v>3504</v>
      </c>
      <c r="H578" s="850"/>
      <c r="I578" s="850"/>
      <c r="J578" s="833"/>
      <c r="K578" s="833"/>
      <c r="L578" s="850"/>
      <c r="M578" s="850"/>
      <c r="N578" s="833"/>
      <c r="O578" s="833"/>
      <c r="P578" s="850">
        <v>4</v>
      </c>
      <c r="Q578" s="850">
        <v>1000</v>
      </c>
      <c r="R578" s="838"/>
      <c r="S578" s="851">
        <v>250</v>
      </c>
    </row>
    <row r="579" spans="1:19" ht="14.45" customHeight="1" x14ac:dyDescent="0.2">
      <c r="A579" s="832"/>
      <c r="B579" s="833" t="s">
        <v>3471</v>
      </c>
      <c r="C579" s="833" t="s">
        <v>3448</v>
      </c>
      <c r="D579" s="833" t="s">
        <v>1470</v>
      </c>
      <c r="E579" s="833" t="s">
        <v>3468</v>
      </c>
      <c r="F579" s="833" t="s">
        <v>3505</v>
      </c>
      <c r="G579" s="833" t="s">
        <v>3506</v>
      </c>
      <c r="H579" s="850"/>
      <c r="I579" s="850"/>
      <c r="J579" s="833"/>
      <c r="K579" s="833"/>
      <c r="L579" s="850"/>
      <c r="M579" s="850"/>
      <c r="N579" s="833"/>
      <c r="O579" s="833"/>
      <c r="P579" s="850">
        <v>62</v>
      </c>
      <c r="Q579" s="850">
        <v>7233.33</v>
      </c>
      <c r="R579" s="838"/>
      <c r="S579" s="851">
        <v>116.66661290322581</v>
      </c>
    </row>
    <row r="580" spans="1:19" ht="14.45" customHeight="1" x14ac:dyDescent="0.2">
      <c r="A580" s="832"/>
      <c r="B580" s="833" t="s">
        <v>3471</v>
      </c>
      <c r="C580" s="833" t="s">
        <v>3448</v>
      </c>
      <c r="D580" s="833" t="s">
        <v>1470</v>
      </c>
      <c r="E580" s="833" t="s">
        <v>3468</v>
      </c>
      <c r="F580" s="833" t="s">
        <v>3517</v>
      </c>
      <c r="G580" s="833" t="s">
        <v>3518</v>
      </c>
      <c r="H580" s="850"/>
      <c r="I580" s="850"/>
      <c r="J580" s="833"/>
      <c r="K580" s="833"/>
      <c r="L580" s="850"/>
      <c r="M580" s="850"/>
      <c r="N580" s="833"/>
      <c r="O580" s="833"/>
      <c r="P580" s="850">
        <v>5</v>
      </c>
      <c r="Q580" s="850">
        <v>2916.66</v>
      </c>
      <c r="R580" s="838"/>
      <c r="S580" s="851">
        <v>583.33199999999999</v>
      </c>
    </row>
    <row r="581" spans="1:19" ht="14.45" customHeight="1" x14ac:dyDescent="0.2">
      <c r="A581" s="832"/>
      <c r="B581" s="833" t="s">
        <v>3471</v>
      </c>
      <c r="C581" s="833" t="s">
        <v>3448</v>
      </c>
      <c r="D581" s="833" t="s">
        <v>1470</v>
      </c>
      <c r="E581" s="833" t="s">
        <v>3468</v>
      </c>
      <c r="F581" s="833" t="s">
        <v>3519</v>
      </c>
      <c r="G581" s="833" t="s">
        <v>3520</v>
      </c>
      <c r="H581" s="850"/>
      <c r="I581" s="850"/>
      <c r="J581" s="833"/>
      <c r="K581" s="833"/>
      <c r="L581" s="850"/>
      <c r="M581" s="850"/>
      <c r="N581" s="833"/>
      <c r="O581" s="833"/>
      <c r="P581" s="850">
        <v>7</v>
      </c>
      <c r="Q581" s="850">
        <v>3266.67</v>
      </c>
      <c r="R581" s="838"/>
      <c r="S581" s="851">
        <v>466.66714285714289</v>
      </c>
    </row>
    <row r="582" spans="1:19" ht="14.45" customHeight="1" x14ac:dyDescent="0.2">
      <c r="A582" s="832"/>
      <c r="B582" s="833" t="s">
        <v>3471</v>
      </c>
      <c r="C582" s="833" t="s">
        <v>3448</v>
      </c>
      <c r="D582" s="833" t="s">
        <v>1470</v>
      </c>
      <c r="E582" s="833" t="s">
        <v>3468</v>
      </c>
      <c r="F582" s="833" t="s">
        <v>3526</v>
      </c>
      <c r="G582" s="833" t="s">
        <v>3527</v>
      </c>
      <c r="H582" s="850"/>
      <c r="I582" s="850"/>
      <c r="J582" s="833"/>
      <c r="K582" s="833"/>
      <c r="L582" s="850"/>
      <c r="M582" s="850"/>
      <c r="N582" s="833"/>
      <c r="O582" s="833"/>
      <c r="P582" s="850">
        <v>2</v>
      </c>
      <c r="Q582" s="850">
        <v>11.120000000000001</v>
      </c>
      <c r="R582" s="838"/>
      <c r="S582" s="851">
        <v>5.5600000000000005</v>
      </c>
    </row>
    <row r="583" spans="1:19" ht="14.45" customHeight="1" x14ac:dyDescent="0.2">
      <c r="A583" s="832"/>
      <c r="B583" s="833" t="s">
        <v>3471</v>
      </c>
      <c r="C583" s="833" t="s">
        <v>3448</v>
      </c>
      <c r="D583" s="833" t="s">
        <v>1470</v>
      </c>
      <c r="E583" s="833" t="s">
        <v>3468</v>
      </c>
      <c r="F583" s="833" t="s">
        <v>3532</v>
      </c>
      <c r="G583" s="833" t="s">
        <v>3533</v>
      </c>
      <c r="H583" s="850"/>
      <c r="I583" s="850"/>
      <c r="J583" s="833"/>
      <c r="K583" s="833"/>
      <c r="L583" s="850"/>
      <c r="M583" s="850"/>
      <c r="N583" s="833"/>
      <c r="O583" s="833"/>
      <c r="P583" s="850">
        <v>2</v>
      </c>
      <c r="Q583" s="850">
        <v>611.11</v>
      </c>
      <c r="R583" s="838"/>
      <c r="S583" s="851">
        <v>305.55500000000001</v>
      </c>
    </row>
    <row r="584" spans="1:19" ht="14.45" customHeight="1" x14ac:dyDescent="0.2">
      <c r="A584" s="832"/>
      <c r="B584" s="833" t="s">
        <v>3471</v>
      </c>
      <c r="C584" s="833" t="s">
        <v>3448</v>
      </c>
      <c r="D584" s="833" t="s">
        <v>1470</v>
      </c>
      <c r="E584" s="833" t="s">
        <v>3468</v>
      </c>
      <c r="F584" s="833" t="s">
        <v>3536</v>
      </c>
      <c r="G584" s="833" t="s">
        <v>3537</v>
      </c>
      <c r="H584" s="850"/>
      <c r="I584" s="850"/>
      <c r="J584" s="833"/>
      <c r="K584" s="833"/>
      <c r="L584" s="850"/>
      <c r="M584" s="850"/>
      <c r="N584" s="833"/>
      <c r="O584" s="833"/>
      <c r="P584" s="850">
        <v>4</v>
      </c>
      <c r="Q584" s="850">
        <v>1822.23</v>
      </c>
      <c r="R584" s="838"/>
      <c r="S584" s="851">
        <v>455.5575</v>
      </c>
    </row>
    <row r="585" spans="1:19" ht="14.45" customHeight="1" x14ac:dyDescent="0.2">
      <c r="A585" s="832"/>
      <c r="B585" s="833" t="s">
        <v>3471</v>
      </c>
      <c r="C585" s="833" t="s">
        <v>3448</v>
      </c>
      <c r="D585" s="833" t="s">
        <v>1470</v>
      </c>
      <c r="E585" s="833" t="s">
        <v>3468</v>
      </c>
      <c r="F585" s="833" t="s">
        <v>3542</v>
      </c>
      <c r="G585" s="833" t="s">
        <v>3543</v>
      </c>
      <c r="H585" s="850"/>
      <c r="I585" s="850"/>
      <c r="J585" s="833"/>
      <c r="K585" s="833"/>
      <c r="L585" s="850"/>
      <c r="M585" s="850"/>
      <c r="N585" s="833"/>
      <c r="O585" s="833"/>
      <c r="P585" s="850">
        <v>5</v>
      </c>
      <c r="Q585" s="850">
        <v>388.89</v>
      </c>
      <c r="R585" s="838"/>
      <c r="S585" s="851">
        <v>77.777999999999992</v>
      </c>
    </row>
    <row r="586" spans="1:19" ht="14.45" customHeight="1" x14ac:dyDescent="0.2">
      <c r="A586" s="832"/>
      <c r="B586" s="833" t="s">
        <v>3471</v>
      </c>
      <c r="C586" s="833" t="s">
        <v>3448</v>
      </c>
      <c r="D586" s="833" t="s">
        <v>1470</v>
      </c>
      <c r="E586" s="833" t="s">
        <v>3468</v>
      </c>
      <c r="F586" s="833" t="s">
        <v>3546</v>
      </c>
      <c r="G586" s="833" t="s">
        <v>3547</v>
      </c>
      <c r="H586" s="850"/>
      <c r="I586" s="850"/>
      <c r="J586" s="833"/>
      <c r="K586" s="833"/>
      <c r="L586" s="850"/>
      <c r="M586" s="850"/>
      <c r="N586" s="833"/>
      <c r="O586" s="833"/>
      <c r="P586" s="850">
        <v>14</v>
      </c>
      <c r="Q586" s="850">
        <v>1322.2199999999998</v>
      </c>
      <c r="R586" s="838"/>
      <c r="S586" s="851">
        <v>94.444285714285698</v>
      </c>
    </row>
    <row r="587" spans="1:19" ht="14.45" customHeight="1" x14ac:dyDescent="0.2">
      <c r="A587" s="832"/>
      <c r="B587" s="833" t="s">
        <v>3471</v>
      </c>
      <c r="C587" s="833" t="s">
        <v>3448</v>
      </c>
      <c r="D587" s="833" t="s">
        <v>1470</v>
      </c>
      <c r="E587" s="833" t="s">
        <v>3468</v>
      </c>
      <c r="F587" s="833" t="s">
        <v>3558</v>
      </c>
      <c r="G587" s="833" t="s">
        <v>3559</v>
      </c>
      <c r="H587" s="850"/>
      <c r="I587" s="850"/>
      <c r="J587" s="833"/>
      <c r="K587" s="833"/>
      <c r="L587" s="850"/>
      <c r="M587" s="850"/>
      <c r="N587" s="833"/>
      <c r="O587" s="833"/>
      <c r="P587" s="850">
        <v>65</v>
      </c>
      <c r="Q587" s="850">
        <v>83416.67</v>
      </c>
      <c r="R587" s="838"/>
      <c r="S587" s="851">
        <v>1283.3333846153846</v>
      </c>
    </row>
    <row r="588" spans="1:19" ht="14.45" customHeight="1" x14ac:dyDescent="0.2">
      <c r="A588" s="832"/>
      <c r="B588" s="833" t="s">
        <v>3471</v>
      </c>
      <c r="C588" s="833" t="s">
        <v>3448</v>
      </c>
      <c r="D588" s="833" t="s">
        <v>1470</v>
      </c>
      <c r="E588" s="833" t="s">
        <v>3468</v>
      </c>
      <c r="F588" s="833" t="s">
        <v>3581</v>
      </c>
      <c r="G588" s="833" t="s">
        <v>3582</v>
      </c>
      <c r="H588" s="850"/>
      <c r="I588" s="850"/>
      <c r="J588" s="833"/>
      <c r="K588" s="833"/>
      <c r="L588" s="850"/>
      <c r="M588" s="850"/>
      <c r="N588" s="833"/>
      <c r="O588" s="833"/>
      <c r="P588" s="850">
        <v>4</v>
      </c>
      <c r="Q588" s="850">
        <v>1866.67</v>
      </c>
      <c r="R588" s="838"/>
      <c r="S588" s="851">
        <v>466.66750000000002</v>
      </c>
    </row>
    <row r="589" spans="1:19" ht="14.45" customHeight="1" x14ac:dyDescent="0.2">
      <c r="A589" s="832"/>
      <c r="B589" s="833" t="s">
        <v>3471</v>
      </c>
      <c r="C589" s="833" t="s">
        <v>3448</v>
      </c>
      <c r="D589" s="833" t="s">
        <v>1471</v>
      </c>
      <c r="E589" s="833" t="s">
        <v>3468</v>
      </c>
      <c r="F589" s="833" t="s">
        <v>3509</v>
      </c>
      <c r="G589" s="833" t="s">
        <v>3510</v>
      </c>
      <c r="H589" s="850"/>
      <c r="I589" s="850"/>
      <c r="J589" s="833"/>
      <c r="K589" s="833"/>
      <c r="L589" s="850"/>
      <c r="M589" s="850"/>
      <c r="N589" s="833"/>
      <c r="O589" s="833"/>
      <c r="P589" s="850">
        <v>0</v>
      </c>
      <c r="Q589" s="850">
        <v>0</v>
      </c>
      <c r="R589" s="838"/>
      <c r="S589" s="851"/>
    </row>
    <row r="590" spans="1:19" ht="14.45" customHeight="1" x14ac:dyDescent="0.2">
      <c r="A590" s="832"/>
      <c r="B590" s="833" t="s">
        <v>3471</v>
      </c>
      <c r="C590" s="833" t="s">
        <v>3448</v>
      </c>
      <c r="D590" s="833" t="s">
        <v>1471</v>
      </c>
      <c r="E590" s="833" t="s">
        <v>3468</v>
      </c>
      <c r="F590" s="833" t="s">
        <v>3517</v>
      </c>
      <c r="G590" s="833" t="s">
        <v>3518</v>
      </c>
      <c r="H590" s="850"/>
      <c r="I590" s="850"/>
      <c r="J590" s="833"/>
      <c r="K590" s="833"/>
      <c r="L590" s="850"/>
      <c r="M590" s="850"/>
      <c r="N590" s="833"/>
      <c r="O590" s="833"/>
      <c r="P590" s="850">
        <v>6</v>
      </c>
      <c r="Q590" s="850">
        <v>3500</v>
      </c>
      <c r="R590" s="838"/>
      <c r="S590" s="851">
        <v>583.33333333333337</v>
      </c>
    </row>
    <row r="591" spans="1:19" ht="14.45" customHeight="1" x14ac:dyDescent="0.2">
      <c r="A591" s="832"/>
      <c r="B591" s="833" t="s">
        <v>3471</v>
      </c>
      <c r="C591" s="833" t="s">
        <v>3448</v>
      </c>
      <c r="D591" s="833" t="s">
        <v>1471</v>
      </c>
      <c r="E591" s="833" t="s">
        <v>3468</v>
      </c>
      <c r="F591" s="833" t="s">
        <v>3546</v>
      </c>
      <c r="G591" s="833" t="s">
        <v>3547</v>
      </c>
      <c r="H591" s="850"/>
      <c r="I591" s="850"/>
      <c r="J591" s="833"/>
      <c r="K591" s="833"/>
      <c r="L591" s="850"/>
      <c r="M591" s="850"/>
      <c r="N591" s="833"/>
      <c r="O591" s="833"/>
      <c r="P591" s="850">
        <v>1</v>
      </c>
      <c r="Q591" s="850">
        <v>94.44</v>
      </c>
      <c r="R591" s="838"/>
      <c r="S591" s="851">
        <v>94.44</v>
      </c>
    </row>
    <row r="592" spans="1:19" ht="14.45" customHeight="1" x14ac:dyDescent="0.2">
      <c r="A592" s="832"/>
      <c r="B592" s="833" t="s">
        <v>3471</v>
      </c>
      <c r="C592" s="833" t="s">
        <v>3448</v>
      </c>
      <c r="D592" s="833" t="s">
        <v>1472</v>
      </c>
      <c r="E592" s="833" t="s">
        <v>3468</v>
      </c>
      <c r="F592" s="833" t="s">
        <v>3505</v>
      </c>
      <c r="G592" s="833" t="s">
        <v>3506</v>
      </c>
      <c r="H592" s="850"/>
      <c r="I592" s="850"/>
      <c r="J592" s="833"/>
      <c r="K592" s="833"/>
      <c r="L592" s="850"/>
      <c r="M592" s="850"/>
      <c r="N592" s="833"/>
      <c r="O592" s="833"/>
      <c r="P592" s="850">
        <v>11</v>
      </c>
      <c r="Q592" s="850">
        <v>1283.33</v>
      </c>
      <c r="R592" s="838"/>
      <c r="S592" s="851">
        <v>116.66636363636363</v>
      </c>
    </row>
    <row r="593" spans="1:19" ht="14.45" customHeight="1" x14ac:dyDescent="0.2">
      <c r="A593" s="832"/>
      <c r="B593" s="833" t="s">
        <v>3471</v>
      </c>
      <c r="C593" s="833" t="s">
        <v>3448</v>
      </c>
      <c r="D593" s="833" t="s">
        <v>1472</v>
      </c>
      <c r="E593" s="833" t="s">
        <v>3468</v>
      </c>
      <c r="F593" s="833" t="s">
        <v>3515</v>
      </c>
      <c r="G593" s="833" t="s">
        <v>3516</v>
      </c>
      <c r="H593" s="850"/>
      <c r="I593" s="850"/>
      <c r="J593" s="833"/>
      <c r="K593" s="833"/>
      <c r="L593" s="850"/>
      <c r="M593" s="850"/>
      <c r="N593" s="833"/>
      <c r="O593" s="833"/>
      <c r="P593" s="850">
        <v>4</v>
      </c>
      <c r="Q593" s="850">
        <v>888.89</v>
      </c>
      <c r="R593" s="838"/>
      <c r="S593" s="851">
        <v>222.2225</v>
      </c>
    </row>
    <row r="594" spans="1:19" ht="14.45" customHeight="1" x14ac:dyDescent="0.2">
      <c r="A594" s="832"/>
      <c r="B594" s="833" t="s">
        <v>3471</v>
      </c>
      <c r="C594" s="833" t="s">
        <v>3448</v>
      </c>
      <c r="D594" s="833" t="s">
        <v>1472</v>
      </c>
      <c r="E594" s="833" t="s">
        <v>3468</v>
      </c>
      <c r="F594" s="833" t="s">
        <v>3517</v>
      </c>
      <c r="G594" s="833" t="s">
        <v>3518</v>
      </c>
      <c r="H594" s="850"/>
      <c r="I594" s="850"/>
      <c r="J594" s="833"/>
      <c r="K594" s="833"/>
      <c r="L594" s="850"/>
      <c r="M594" s="850"/>
      <c r="N594" s="833"/>
      <c r="O594" s="833"/>
      <c r="P594" s="850">
        <v>22</v>
      </c>
      <c r="Q594" s="850">
        <v>12833.34</v>
      </c>
      <c r="R594" s="838"/>
      <c r="S594" s="851">
        <v>583.3336363636364</v>
      </c>
    </row>
    <row r="595" spans="1:19" ht="14.45" customHeight="1" x14ac:dyDescent="0.2">
      <c r="A595" s="832"/>
      <c r="B595" s="833" t="s">
        <v>3471</v>
      </c>
      <c r="C595" s="833" t="s">
        <v>3448</v>
      </c>
      <c r="D595" s="833" t="s">
        <v>1472</v>
      </c>
      <c r="E595" s="833" t="s">
        <v>3468</v>
      </c>
      <c r="F595" s="833" t="s">
        <v>3519</v>
      </c>
      <c r="G595" s="833" t="s">
        <v>3520</v>
      </c>
      <c r="H595" s="850"/>
      <c r="I595" s="850"/>
      <c r="J595" s="833"/>
      <c r="K595" s="833"/>
      <c r="L595" s="850"/>
      <c r="M595" s="850"/>
      <c r="N595" s="833"/>
      <c r="O595" s="833"/>
      <c r="P595" s="850">
        <v>2</v>
      </c>
      <c r="Q595" s="850">
        <v>933.34</v>
      </c>
      <c r="R595" s="838"/>
      <c r="S595" s="851">
        <v>466.67</v>
      </c>
    </row>
    <row r="596" spans="1:19" ht="14.45" customHeight="1" x14ac:dyDescent="0.2">
      <c r="A596" s="832"/>
      <c r="B596" s="833" t="s">
        <v>3471</v>
      </c>
      <c r="C596" s="833" t="s">
        <v>3448</v>
      </c>
      <c r="D596" s="833" t="s">
        <v>1472</v>
      </c>
      <c r="E596" s="833" t="s">
        <v>3468</v>
      </c>
      <c r="F596" s="833" t="s">
        <v>3524</v>
      </c>
      <c r="G596" s="833" t="s">
        <v>3525</v>
      </c>
      <c r="H596" s="850"/>
      <c r="I596" s="850"/>
      <c r="J596" s="833"/>
      <c r="K596" s="833"/>
      <c r="L596" s="850"/>
      <c r="M596" s="850"/>
      <c r="N596" s="833"/>
      <c r="O596" s="833"/>
      <c r="P596" s="850">
        <v>13</v>
      </c>
      <c r="Q596" s="850">
        <v>794.45</v>
      </c>
      <c r="R596" s="838"/>
      <c r="S596" s="851">
        <v>61.111538461538466</v>
      </c>
    </row>
    <row r="597" spans="1:19" ht="14.45" customHeight="1" x14ac:dyDescent="0.2">
      <c r="A597" s="832"/>
      <c r="B597" s="833" t="s">
        <v>3471</v>
      </c>
      <c r="C597" s="833" t="s">
        <v>3448</v>
      </c>
      <c r="D597" s="833" t="s">
        <v>1472</v>
      </c>
      <c r="E597" s="833" t="s">
        <v>3468</v>
      </c>
      <c r="F597" s="833" t="s">
        <v>3532</v>
      </c>
      <c r="G597" s="833" t="s">
        <v>3533</v>
      </c>
      <c r="H597" s="850"/>
      <c r="I597" s="850"/>
      <c r="J597" s="833"/>
      <c r="K597" s="833"/>
      <c r="L597" s="850"/>
      <c r="M597" s="850"/>
      <c r="N597" s="833"/>
      <c r="O597" s="833"/>
      <c r="P597" s="850">
        <v>1</v>
      </c>
      <c r="Q597" s="850">
        <v>305.56</v>
      </c>
      <c r="R597" s="838"/>
      <c r="S597" s="851">
        <v>305.56</v>
      </c>
    </row>
    <row r="598" spans="1:19" ht="14.45" customHeight="1" x14ac:dyDescent="0.2">
      <c r="A598" s="832"/>
      <c r="B598" s="833" t="s">
        <v>3471</v>
      </c>
      <c r="C598" s="833" t="s">
        <v>3448</v>
      </c>
      <c r="D598" s="833" t="s">
        <v>1472</v>
      </c>
      <c r="E598" s="833" t="s">
        <v>3468</v>
      </c>
      <c r="F598" s="833" t="s">
        <v>3536</v>
      </c>
      <c r="G598" s="833" t="s">
        <v>3537</v>
      </c>
      <c r="H598" s="850"/>
      <c r="I598" s="850"/>
      <c r="J598" s="833"/>
      <c r="K598" s="833"/>
      <c r="L598" s="850"/>
      <c r="M598" s="850"/>
      <c r="N598" s="833"/>
      <c r="O598" s="833"/>
      <c r="P598" s="850">
        <v>7</v>
      </c>
      <c r="Q598" s="850">
        <v>3188.9</v>
      </c>
      <c r="R598" s="838"/>
      <c r="S598" s="851">
        <v>455.55714285714288</v>
      </c>
    </row>
    <row r="599" spans="1:19" ht="14.45" customHeight="1" x14ac:dyDescent="0.2">
      <c r="A599" s="832"/>
      <c r="B599" s="833" t="s">
        <v>3471</v>
      </c>
      <c r="C599" s="833" t="s">
        <v>3448</v>
      </c>
      <c r="D599" s="833" t="s">
        <v>1472</v>
      </c>
      <c r="E599" s="833" t="s">
        <v>3468</v>
      </c>
      <c r="F599" s="833" t="s">
        <v>3542</v>
      </c>
      <c r="G599" s="833" t="s">
        <v>3543</v>
      </c>
      <c r="H599" s="850"/>
      <c r="I599" s="850"/>
      <c r="J599" s="833"/>
      <c r="K599" s="833"/>
      <c r="L599" s="850"/>
      <c r="M599" s="850"/>
      <c r="N599" s="833"/>
      <c r="O599" s="833"/>
      <c r="P599" s="850">
        <v>2</v>
      </c>
      <c r="Q599" s="850">
        <v>155.56</v>
      </c>
      <c r="R599" s="838"/>
      <c r="S599" s="851">
        <v>77.78</v>
      </c>
    </row>
    <row r="600" spans="1:19" ht="14.45" customHeight="1" x14ac:dyDescent="0.2">
      <c r="A600" s="832"/>
      <c r="B600" s="833" t="s">
        <v>3471</v>
      </c>
      <c r="C600" s="833" t="s">
        <v>3448</v>
      </c>
      <c r="D600" s="833" t="s">
        <v>1472</v>
      </c>
      <c r="E600" s="833" t="s">
        <v>3468</v>
      </c>
      <c r="F600" s="833" t="s">
        <v>3546</v>
      </c>
      <c r="G600" s="833" t="s">
        <v>3547</v>
      </c>
      <c r="H600" s="850"/>
      <c r="I600" s="850"/>
      <c r="J600" s="833"/>
      <c r="K600" s="833"/>
      <c r="L600" s="850"/>
      <c r="M600" s="850"/>
      <c r="N600" s="833"/>
      <c r="O600" s="833"/>
      <c r="P600" s="850">
        <v>9</v>
      </c>
      <c r="Q600" s="850">
        <v>849.99</v>
      </c>
      <c r="R600" s="838"/>
      <c r="S600" s="851">
        <v>94.443333333333328</v>
      </c>
    </row>
    <row r="601" spans="1:19" ht="14.45" customHeight="1" x14ac:dyDescent="0.2">
      <c r="A601" s="832"/>
      <c r="B601" s="833" t="s">
        <v>3471</v>
      </c>
      <c r="C601" s="833" t="s">
        <v>3448</v>
      </c>
      <c r="D601" s="833" t="s">
        <v>1472</v>
      </c>
      <c r="E601" s="833" t="s">
        <v>3468</v>
      </c>
      <c r="F601" s="833" t="s">
        <v>3558</v>
      </c>
      <c r="G601" s="833" t="s">
        <v>3559</v>
      </c>
      <c r="H601" s="850"/>
      <c r="I601" s="850"/>
      <c r="J601" s="833"/>
      <c r="K601" s="833"/>
      <c r="L601" s="850"/>
      <c r="M601" s="850"/>
      <c r="N601" s="833"/>
      <c r="O601" s="833"/>
      <c r="P601" s="850">
        <v>27</v>
      </c>
      <c r="Q601" s="850">
        <v>34650</v>
      </c>
      <c r="R601" s="838"/>
      <c r="S601" s="851">
        <v>1283.3333333333333</v>
      </c>
    </row>
    <row r="602" spans="1:19" ht="14.45" customHeight="1" x14ac:dyDescent="0.2">
      <c r="A602" s="832"/>
      <c r="B602" s="833" t="s">
        <v>3471</v>
      </c>
      <c r="C602" s="833" t="s">
        <v>3448</v>
      </c>
      <c r="D602" s="833" t="s">
        <v>3453</v>
      </c>
      <c r="E602" s="833" t="s">
        <v>3468</v>
      </c>
      <c r="F602" s="833" t="s">
        <v>3509</v>
      </c>
      <c r="G602" s="833" t="s">
        <v>3510</v>
      </c>
      <c r="H602" s="850"/>
      <c r="I602" s="850"/>
      <c r="J602" s="833"/>
      <c r="K602" s="833"/>
      <c r="L602" s="850">
        <v>8</v>
      </c>
      <c r="M602" s="850">
        <v>2400</v>
      </c>
      <c r="N602" s="833">
        <v>1</v>
      </c>
      <c r="O602" s="833">
        <v>300</v>
      </c>
      <c r="P602" s="850"/>
      <c r="Q602" s="850"/>
      <c r="R602" s="838"/>
      <c r="S602" s="851"/>
    </row>
    <row r="603" spans="1:19" ht="14.45" customHeight="1" x14ac:dyDescent="0.2">
      <c r="A603" s="832"/>
      <c r="B603" s="833" t="s">
        <v>3471</v>
      </c>
      <c r="C603" s="833" t="s">
        <v>3448</v>
      </c>
      <c r="D603" s="833" t="s">
        <v>3453</v>
      </c>
      <c r="E603" s="833" t="s">
        <v>3468</v>
      </c>
      <c r="F603" s="833" t="s">
        <v>3517</v>
      </c>
      <c r="G603" s="833" t="s">
        <v>3518</v>
      </c>
      <c r="H603" s="850"/>
      <c r="I603" s="850"/>
      <c r="J603" s="833"/>
      <c r="K603" s="833"/>
      <c r="L603" s="850">
        <v>6</v>
      </c>
      <c r="M603" s="850">
        <v>3500</v>
      </c>
      <c r="N603" s="833">
        <v>1</v>
      </c>
      <c r="O603" s="833">
        <v>583.33333333333337</v>
      </c>
      <c r="P603" s="850"/>
      <c r="Q603" s="850"/>
      <c r="R603" s="838"/>
      <c r="S603" s="851"/>
    </row>
    <row r="604" spans="1:19" ht="14.45" customHeight="1" x14ac:dyDescent="0.2">
      <c r="A604" s="832"/>
      <c r="B604" s="833" t="s">
        <v>3471</v>
      </c>
      <c r="C604" s="833" t="s">
        <v>3448</v>
      </c>
      <c r="D604" s="833" t="s">
        <v>3453</v>
      </c>
      <c r="E604" s="833" t="s">
        <v>3468</v>
      </c>
      <c r="F604" s="833" t="s">
        <v>3536</v>
      </c>
      <c r="G604" s="833" t="s">
        <v>3537</v>
      </c>
      <c r="H604" s="850"/>
      <c r="I604" s="850"/>
      <c r="J604" s="833"/>
      <c r="K604" s="833"/>
      <c r="L604" s="850">
        <v>1</v>
      </c>
      <c r="M604" s="850">
        <v>455.56</v>
      </c>
      <c r="N604" s="833">
        <v>1</v>
      </c>
      <c r="O604" s="833">
        <v>455.56</v>
      </c>
      <c r="P604" s="850"/>
      <c r="Q604" s="850"/>
      <c r="R604" s="838"/>
      <c r="S604" s="851"/>
    </row>
    <row r="605" spans="1:19" ht="14.45" customHeight="1" x14ac:dyDescent="0.2">
      <c r="A605" s="832"/>
      <c r="B605" s="833" t="s">
        <v>3471</v>
      </c>
      <c r="C605" s="833" t="s">
        <v>3448</v>
      </c>
      <c r="D605" s="833" t="s">
        <v>1474</v>
      </c>
      <c r="E605" s="833" t="s">
        <v>3468</v>
      </c>
      <c r="F605" s="833" t="s">
        <v>3503</v>
      </c>
      <c r="G605" s="833" t="s">
        <v>3504</v>
      </c>
      <c r="H605" s="850"/>
      <c r="I605" s="850"/>
      <c r="J605" s="833"/>
      <c r="K605" s="833"/>
      <c r="L605" s="850"/>
      <c r="M605" s="850"/>
      <c r="N605" s="833"/>
      <c r="O605" s="833"/>
      <c r="P605" s="850">
        <v>2</v>
      </c>
      <c r="Q605" s="850">
        <v>500</v>
      </c>
      <c r="R605" s="838"/>
      <c r="S605" s="851">
        <v>250</v>
      </c>
    </row>
    <row r="606" spans="1:19" ht="14.45" customHeight="1" x14ac:dyDescent="0.2">
      <c r="A606" s="832"/>
      <c r="B606" s="833" t="s">
        <v>3471</v>
      </c>
      <c r="C606" s="833" t="s">
        <v>3448</v>
      </c>
      <c r="D606" s="833" t="s">
        <v>1474</v>
      </c>
      <c r="E606" s="833" t="s">
        <v>3468</v>
      </c>
      <c r="F606" s="833" t="s">
        <v>3505</v>
      </c>
      <c r="G606" s="833" t="s">
        <v>3506</v>
      </c>
      <c r="H606" s="850"/>
      <c r="I606" s="850"/>
      <c r="J606" s="833"/>
      <c r="K606" s="833"/>
      <c r="L606" s="850"/>
      <c r="M606" s="850"/>
      <c r="N606" s="833"/>
      <c r="O606" s="833"/>
      <c r="P606" s="850">
        <v>33</v>
      </c>
      <c r="Q606" s="850">
        <v>3849.99</v>
      </c>
      <c r="R606" s="838"/>
      <c r="S606" s="851">
        <v>116.66636363636363</v>
      </c>
    </row>
    <row r="607" spans="1:19" ht="14.45" customHeight="1" x14ac:dyDescent="0.2">
      <c r="A607" s="832"/>
      <c r="B607" s="833" t="s">
        <v>3471</v>
      </c>
      <c r="C607" s="833" t="s">
        <v>3448</v>
      </c>
      <c r="D607" s="833" t="s">
        <v>1474</v>
      </c>
      <c r="E607" s="833" t="s">
        <v>3468</v>
      </c>
      <c r="F607" s="833" t="s">
        <v>3515</v>
      </c>
      <c r="G607" s="833" t="s">
        <v>3516</v>
      </c>
      <c r="H607" s="850"/>
      <c r="I607" s="850"/>
      <c r="J607" s="833"/>
      <c r="K607" s="833"/>
      <c r="L607" s="850"/>
      <c r="M607" s="850"/>
      <c r="N607" s="833"/>
      <c r="O607" s="833"/>
      <c r="P607" s="850">
        <v>16</v>
      </c>
      <c r="Q607" s="850">
        <v>3555.56</v>
      </c>
      <c r="R607" s="838"/>
      <c r="S607" s="851">
        <v>222.2225</v>
      </c>
    </row>
    <row r="608" spans="1:19" ht="14.45" customHeight="1" x14ac:dyDescent="0.2">
      <c r="A608" s="832"/>
      <c r="B608" s="833" t="s">
        <v>3471</v>
      </c>
      <c r="C608" s="833" t="s">
        <v>3448</v>
      </c>
      <c r="D608" s="833" t="s">
        <v>1474</v>
      </c>
      <c r="E608" s="833" t="s">
        <v>3468</v>
      </c>
      <c r="F608" s="833" t="s">
        <v>3517</v>
      </c>
      <c r="G608" s="833" t="s">
        <v>3518</v>
      </c>
      <c r="H608" s="850"/>
      <c r="I608" s="850"/>
      <c r="J608" s="833"/>
      <c r="K608" s="833"/>
      <c r="L608" s="850"/>
      <c r="M608" s="850"/>
      <c r="N608" s="833"/>
      <c r="O608" s="833"/>
      <c r="P608" s="850">
        <v>20</v>
      </c>
      <c r="Q608" s="850">
        <v>11666.66</v>
      </c>
      <c r="R608" s="838"/>
      <c r="S608" s="851">
        <v>583.33299999999997</v>
      </c>
    </row>
    <row r="609" spans="1:19" ht="14.45" customHeight="1" x14ac:dyDescent="0.2">
      <c r="A609" s="832"/>
      <c r="B609" s="833" t="s">
        <v>3471</v>
      </c>
      <c r="C609" s="833" t="s">
        <v>3448</v>
      </c>
      <c r="D609" s="833" t="s">
        <v>1474</v>
      </c>
      <c r="E609" s="833" t="s">
        <v>3468</v>
      </c>
      <c r="F609" s="833" t="s">
        <v>3519</v>
      </c>
      <c r="G609" s="833" t="s">
        <v>3520</v>
      </c>
      <c r="H609" s="850"/>
      <c r="I609" s="850"/>
      <c r="J609" s="833"/>
      <c r="K609" s="833"/>
      <c r="L609" s="850"/>
      <c r="M609" s="850"/>
      <c r="N609" s="833"/>
      <c r="O609" s="833"/>
      <c r="P609" s="850">
        <v>9</v>
      </c>
      <c r="Q609" s="850">
        <v>4200</v>
      </c>
      <c r="R609" s="838"/>
      <c r="S609" s="851">
        <v>466.66666666666669</v>
      </c>
    </row>
    <row r="610" spans="1:19" ht="14.45" customHeight="1" x14ac:dyDescent="0.2">
      <c r="A610" s="832"/>
      <c r="B610" s="833" t="s">
        <v>3471</v>
      </c>
      <c r="C610" s="833" t="s">
        <v>3448</v>
      </c>
      <c r="D610" s="833" t="s">
        <v>1474</v>
      </c>
      <c r="E610" s="833" t="s">
        <v>3468</v>
      </c>
      <c r="F610" s="833" t="s">
        <v>3524</v>
      </c>
      <c r="G610" s="833" t="s">
        <v>3525</v>
      </c>
      <c r="H610" s="850"/>
      <c r="I610" s="850"/>
      <c r="J610" s="833"/>
      <c r="K610" s="833"/>
      <c r="L610" s="850"/>
      <c r="M610" s="850"/>
      <c r="N610" s="833"/>
      <c r="O610" s="833"/>
      <c r="P610" s="850">
        <v>2</v>
      </c>
      <c r="Q610" s="850">
        <v>122.22</v>
      </c>
      <c r="R610" s="838"/>
      <c r="S610" s="851">
        <v>61.11</v>
      </c>
    </row>
    <row r="611" spans="1:19" ht="14.45" customHeight="1" x14ac:dyDescent="0.2">
      <c r="A611" s="832"/>
      <c r="B611" s="833" t="s">
        <v>3471</v>
      </c>
      <c r="C611" s="833" t="s">
        <v>3448</v>
      </c>
      <c r="D611" s="833" t="s">
        <v>1474</v>
      </c>
      <c r="E611" s="833" t="s">
        <v>3468</v>
      </c>
      <c r="F611" s="833" t="s">
        <v>3536</v>
      </c>
      <c r="G611" s="833" t="s">
        <v>3537</v>
      </c>
      <c r="H611" s="850"/>
      <c r="I611" s="850"/>
      <c r="J611" s="833"/>
      <c r="K611" s="833"/>
      <c r="L611" s="850"/>
      <c r="M611" s="850"/>
      <c r="N611" s="833"/>
      <c r="O611" s="833"/>
      <c r="P611" s="850">
        <v>4</v>
      </c>
      <c r="Q611" s="850">
        <v>1822.22</v>
      </c>
      <c r="R611" s="838"/>
      <c r="S611" s="851">
        <v>455.55500000000001</v>
      </c>
    </row>
    <row r="612" spans="1:19" ht="14.45" customHeight="1" x14ac:dyDescent="0.2">
      <c r="A612" s="832"/>
      <c r="B612" s="833" t="s">
        <v>3471</v>
      </c>
      <c r="C612" s="833" t="s">
        <v>3448</v>
      </c>
      <c r="D612" s="833" t="s">
        <v>1474</v>
      </c>
      <c r="E612" s="833" t="s">
        <v>3468</v>
      </c>
      <c r="F612" s="833" t="s">
        <v>3542</v>
      </c>
      <c r="G612" s="833" t="s">
        <v>3543</v>
      </c>
      <c r="H612" s="850"/>
      <c r="I612" s="850"/>
      <c r="J612" s="833"/>
      <c r="K612" s="833"/>
      <c r="L612" s="850"/>
      <c r="M612" s="850"/>
      <c r="N612" s="833"/>
      <c r="O612" s="833"/>
      <c r="P612" s="850">
        <v>3</v>
      </c>
      <c r="Q612" s="850">
        <v>233.33</v>
      </c>
      <c r="R612" s="838"/>
      <c r="S612" s="851">
        <v>77.776666666666671</v>
      </c>
    </row>
    <row r="613" spans="1:19" ht="14.45" customHeight="1" x14ac:dyDescent="0.2">
      <c r="A613" s="832"/>
      <c r="B613" s="833" t="s">
        <v>3471</v>
      </c>
      <c r="C613" s="833" t="s">
        <v>3448</v>
      </c>
      <c r="D613" s="833" t="s">
        <v>1474</v>
      </c>
      <c r="E613" s="833" t="s">
        <v>3468</v>
      </c>
      <c r="F613" s="833" t="s">
        <v>3546</v>
      </c>
      <c r="G613" s="833" t="s">
        <v>3547</v>
      </c>
      <c r="H613" s="850"/>
      <c r="I613" s="850"/>
      <c r="J613" s="833"/>
      <c r="K613" s="833"/>
      <c r="L613" s="850"/>
      <c r="M613" s="850"/>
      <c r="N613" s="833"/>
      <c r="O613" s="833"/>
      <c r="P613" s="850">
        <v>33</v>
      </c>
      <c r="Q613" s="850">
        <v>3116.6600000000003</v>
      </c>
      <c r="R613" s="838"/>
      <c r="S613" s="851">
        <v>94.444242424242432</v>
      </c>
    </row>
    <row r="614" spans="1:19" ht="14.45" customHeight="1" x14ac:dyDescent="0.2">
      <c r="A614" s="832"/>
      <c r="B614" s="833" t="s">
        <v>3471</v>
      </c>
      <c r="C614" s="833" t="s">
        <v>3448</v>
      </c>
      <c r="D614" s="833" t="s">
        <v>1474</v>
      </c>
      <c r="E614" s="833" t="s">
        <v>3468</v>
      </c>
      <c r="F614" s="833" t="s">
        <v>3550</v>
      </c>
      <c r="G614" s="833" t="s">
        <v>3551</v>
      </c>
      <c r="H614" s="850"/>
      <c r="I614" s="850"/>
      <c r="J614" s="833"/>
      <c r="K614" s="833"/>
      <c r="L614" s="850"/>
      <c r="M614" s="850"/>
      <c r="N614" s="833"/>
      <c r="O614" s="833"/>
      <c r="P614" s="850">
        <v>2</v>
      </c>
      <c r="Q614" s="850">
        <v>193.34</v>
      </c>
      <c r="R614" s="838"/>
      <c r="S614" s="851">
        <v>96.67</v>
      </c>
    </row>
    <row r="615" spans="1:19" ht="14.45" customHeight="1" x14ac:dyDescent="0.2">
      <c r="A615" s="832"/>
      <c r="B615" s="833" t="s">
        <v>3471</v>
      </c>
      <c r="C615" s="833" t="s">
        <v>3448</v>
      </c>
      <c r="D615" s="833" t="s">
        <v>1474</v>
      </c>
      <c r="E615" s="833" t="s">
        <v>3468</v>
      </c>
      <c r="F615" s="833" t="s">
        <v>3558</v>
      </c>
      <c r="G615" s="833" t="s">
        <v>3559</v>
      </c>
      <c r="H615" s="850"/>
      <c r="I615" s="850"/>
      <c r="J615" s="833"/>
      <c r="K615" s="833"/>
      <c r="L615" s="850"/>
      <c r="M615" s="850"/>
      <c r="N615" s="833"/>
      <c r="O615" s="833"/>
      <c r="P615" s="850">
        <v>48</v>
      </c>
      <c r="Q615" s="850">
        <v>61599.990000000005</v>
      </c>
      <c r="R615" s="838"/>
      <c r="S615" s="851">
        <v>1283.3331250000001</v>
      </c>
    </row>
    <row r="616" spans="1:19" ht="14.45" customHeight="1" x14ac:dyDescent="0.2">
      <c r="A616" s="832"/>
      <c r="B616" s="833" t="s">
        <v>3471</v>
      </c>
      <c r="C616" s="833" t="s">
        <v>3448</v>
      </c>
      <c r="D616" s="833" t="s">
        <v>1474</v>
      </c>
      <c r="E616" s="833" t="s">
        <v>3468</v>
      </c>
      <c r="F616" s="833" t="s">
        <v>3581</v>
      </c>
      <c r="G616" s="833" t="s">
        <v>3582</v>
      </c>
      <c r="H616" s="850"/>
      <c r="I616" s="850"/>
      <c r="J616" s="833"/>
      <c r="K616" s="833"/>
      <c r="L616" s="850"/>
      <c r="M616" s="850"/>
      <c r="N616" s="833"/>
      <c r="O616" s="833"/>
      <c r="P616" s="850">
        <v>2</v>
      </c>
      <c r="Q616" s="850">
        <v>933.34</v>
      </c>
      <c r="R616" s="838"/>
      <c r="S616" s="851">
        <v>466.67</v>
      </c>
    </row>
    <row r="617" spans="1:19" ht="14.45" customHeight="1" x14ac:dyDescent="0.2">
      <c r="A617" s="832"/>
      <c r="B617" s="833" t="s">
        <v>3471</v>
      </c>
      <c r="C617" s="833" t="s">
        <v>3448</v>
      </c>
      <c r="D617" s="833" t="s">
        <v>1481</v>
      </c>
      <c r="E617" s="833" t="s">
        <v>3468</v>
      </c>
      <c r="F617" s="833" t="s">
        <v>3503</v>
      </c>
      <c r="G617" s="833" t="s">
        <v>3504</v>
      </c>
      <c r="H617" s="850"/>
      <c r="I617" s="850"/>
      <c r="J617" s="833"/>
      <c r="K617" s="833"/>
      <c r="L617" s="850"/>
      <c r="M617" s="850"/>
      <c r="N617" s="833"/>
      <c r="O617" s="833"/>
      <c r="P617" s="850">
        <v>4</v>
      </c>
      <c r="Q617" s="850">
        <v>1000</v>
      </c>
      <c r="R617" s="838"/>
      <c r="S617" s="851">
        <v>250</v>
      </c>
    </row>
    <row r="618" spans="1:19" ht="14.45" customHeight="1" x14ac:dyDescent="0.2">
      <c r="A618" s="832"/>
      <c r="B618" s="833" t="s">
        <v>3471</v>
      </c>
      <c r="C618" s="833" t="s">
        <v>3448</v>
      </c>
      <c r="D618" s="833" t="s">
        <v>1481</v>
      </c>
      <c r="E618" s="833" t="s">
        <v>3468</v>
      </c>
      <c r="F618" s="833" t="s">
        <v>3505</v>
      </c>
      <c r="G618" s="833" t="s">
        <v>3506</v>
      </c>
      <c r="H618" s="850"/>
      <c r="I618" s="850"/>
      <c r="J618" s="833"/>
      <c r="K618" s="833"/>
      <c r="L618" s="850"/>
      <c r="M618" s="850"/>
      <c r="N618" s="833"/>
      <c r="O618" s="833"/>
      <c r="P618" s="850">
        <v>113</v>
      </c>
      <c r="Q618" s="850">
        <v>13183.33</v>
      </c>
      <c r="R618" s="838"/>
      <c r="S618" s="851">
        <v>116.66663716814159</v>
      </c>
    </row>
    <row r="619" spans="1:19" ht="14.45" customHeight="1" x14ac:dyDescent="0.2">
      <c r="A619" s="832"/>
      <c r="B619" s="833" t="s">
        <v>3471</v>
      </c>
      <c r="C619" s="833" t="s">
        <v>3448</v>
      </c>
      <c r="D619" s="833" t="s">
        <v>1481</v>
      </c>
      <c r="E619" s="833" t="s">
        <v>3468</v>
      </c>
      <c r="F619" s="833" t="s">
        <v>3515</v>
      </c>
      <c r="G619" s="833" t="s">
        <v>3516</v>
      </c>
      <c r="H619" s="850"/>
      <c r="I619" s="850"/>
      <c r="J619" s="833"/>
      <c r="K619" s="833"/>
      <c r="L619" s="850"/>
      <c r="M619" s="850"/>
      <c r="N619" s="833"/>
      <c r="O619" s="833"/>
      <c r="P619" s="850">
        <v>3</v>
      </c>
      <c r="Q619" s="850">
        <v>666.67</v>
      </c>
      <c r="R619" s="838"/>
      <c r="S619" s="851">
        <v>222.22333333333333</v>
      </c>
    </row>
    <row r="620" spans="1:19" ht="14.45" customHeight="1" x14ac:dyDescent="0.2">
      <c r="A620" s="832"/>
      <c r="B620" s="833" t="s">
        <v>3471</v>
      </c>
      <c r="C620" s="833" t="s">
        <v>3448</v>
      </c>
      <c r="D620" s="833" t="s">
        <v>1481</v>
      </c>
      <c r="E620" s="833" t="s">
        <v>3468</v>
      </c>
      <c r="F620" s="833" t="s">
        <v>3517</v>
      </c>
      <c r="G620" s="833" t="s">
        <v>3518</v>
      </c>
      <c r="H620" s="850"/>
      <c r="I620" s="850"/>
      <c r="J620" s="833"/>
      <c r="K620" s="833"/>
      <c r="L620" s="850"/>
      <c r="M620" s="850"/>
      <c r="N620" s="833"/>
      <c r="O620" s="833"/>
      <c r="P620" s="850">
        <v>6</v>
      </c>
      <c r="Q620" s="850">
        <v>3500</v>
      </c>
      <c r="R620" s="838"/>
      <c r="S620" s="851">
        <v>583.33333333333337</v>
      </c>
    </row>
    <row r="621" spans="1:19" ht="14.45" customHeight="1" x14ac:dyDescent="0.2">
      <c r="A621" s="832"/>
      <c r="B621" s="833" t="s">
        <v>3471</v>
      </c>
      <c r="C621" s="833" t="s">
        <v>3448</v>
      </c>
      <c r="D621" s="833" t="s">
        <v>1481</v>
      </c>
      <c r="E621" s="833" t="s">
        <v>3468</v>
      </c>
      <c r="F621" s="833" t="s">
        <v>3519</v>
      </c>
      <c r="G621" s="833" t="s">
        <v>3520</v>
      </c>
      <c r="H621" s="850"/>
      <c r="I621" s="850"/>
      <c r="J621" s="833"/>
      <c r="K621" s="833"/>
      <c r="L621" s="850"/>
      <c r="M621" s="850"/>
      <c r="N621" s="833"/>
      <c r="O621" s="833"/>
      <c r="P621" s="850">
        <v>11</v>
      </c>
      <c r="Q621" s="850">
        <v>5133.33</v>
      </c>
      <c r="R621" s="838"/>
      <c r="S621" s="851">
        <v>466.66636363636366</v>
      </c>
    </row>
    <row r="622" spans="1:19" ht="14.45" customHeight="1" x14ac:dyDescent="0.2">
      <c r="A622" s="832"/>
      <c r="B622" s="833" t="s">
        <v>3471</v>
      </c>
      <c r="C622" s="833" t="s">
        <v>3448</v>
      </c>
      <c r="D622" s="833" t="s">
        <v>1481</v>
      </c>
      <c r="E622" s="833" t="s">
        <v>3468</v>
      </c>
      <c r="F622" s="833" t="s">
        <v>3532</v>
      </c>
      <c r="G622" s="833" t="s">
        <v>3533</v>
      </c>
      <c r="H622" s="850"/>
      <c r="I622" s="850"/>
      <c r="J622" s="833"/>
      <c r="K622" s="833"/>
      <c r="L622" s="850"/>
      <c r="M622" s="850"/>
      <c r="N622" s="833"/>
      <c r="O622" s="833"/>
      <c r="P622" s="850">
        <v>2</v>
      </c>
      <c r="Q622" s="850">
        <v>611.12</v>
      </c>
      <c r="R622" s="838"/>
      <c r="S622" s="851">
        <v>305.56</v>
      </c>
    </row>
    <row r="623" spans="1:19" ht="14.45" customHeight="1" x14ac:dyDescent="0.2">
      <c r="A623" s="832"/>
      <c r="B623" s="833" t="s">
        <v>3471</v>
      </c>
      <c r="C623" s="833" t="s">
        <v>3448</v>
      </c>
      <c r="D623" s="833" t="s">
        <v>1481</v>
      </c>
      <c r="E623" s="833" t="s">
        <v>3468</v>
      </c>
      <c r="F623" s="833" t="s">
        <v>3536</v>
      </c>
      <c r="G623" s="833" t="s">
        <v>3537</v>
      </c>
      <c r="H623" s="850"/>
      <c r="I623" s="850"/>
      <c r="J623" s="833"/>
      <c r="K623" s="833"/>
      <c r="L623" s="850"/>
      <c r="M623" s="850"/>
      <c r="N623" s="833"/>
      <c r="O623" s="833"/>
      <c r="P623" s="850">
        <v>3</v>
      </c>
      <c r="Q623" s="850">
        <v>1366.67</v>
      </c>
      <c r="R623" s="838"/>
      <c r="S623" s="851">
        <v>455.55666666666667</v>
      </c>
    </row>
    <row r="624" spans="1:19" ht="14.45" customHeight="1" x14ac:dyDescent="0.2">
      <c r="A624" s="832"/>
      <c r="B624" s="833" t="s">
        <v>3471</v>
      </c>
      <c r="C624" s="833" t="s">
        <v>3448</v>
      </c>
      <c r="D624" s="833" t="s">
        <v>1481</v>
      </c>
      <c r="E624" s="833" t="s">
        <v>3468</v>
      </c>
      <c r="F624" s="833" t="s">
        <v>3542</v>
      </c>
      <c r="G624" s="833" t="s">
        <v>3543</v>
      </c>
      <c r="H624" s="850"/>
      <c r="I624" s="850"/>
      <c r="J624" s="833"/>
      <c r="K624" s="833"/>
      <c r="L624" s="850"/>
      <c r="M624" s="850"/>
      <c r="N624" s="833"/>
      <c r="O624" s="833"/>
      <c r="P624" s="850">
        <v>7</v>
      </c>
      <c r="Q624" s="850">
        <v>544.45000000000005</v>
      </c>
      <c r="R624" s="838"/>
      <c r="S624" s="851">
        <v>77.778571428571439</v>
      </c>
    </row>
    <row r="625" spans="1:19" ht="14.45" customHeight="1" x14ac:dyDescent="0.2">
      <c r="A625" s="832"/>
      <c r="B625" s="833" t="s">
        <v>3471</v>
      </c>
      <c r="C625" s="833" t="s">
        <v>3448</v>
      </c>
      <c r="D625" s="833" t="s">
        <v>1481</v>
      </c>
      <c r="E625" s="833" t="s">
        <v>3468</v>
      </c>
      <c r="F625" s="833" t="s">
        <v>3546</v>
      </c>
      <c r="G625" s="833" t="s">
        <v>3547</v>
      </c>
      <c r="H625" s="850"/>
      <c r="I625" s="850"/>
      <c r="J625" s="833"/>
      <c r="K625" s="833"/>
      <c r="L625" s="850"/>
      <c r="M625" s="850"/>
      <c r="N625" s="833"/>
      <c r="O625" s="833"/>
      <c r="P625" s="850">
        <v>24</v>
      </c>
      <c r="Q625" s="850">
        <v>2266.67</v>
      </c>
      <c r="R625" s="838"/>
      <c r="S625" s="851">
        <v>94.444583333333341</v>
      </c>
    </row>
    <row r="626" spans="1:19" ht="14.45" customHeight="1" x14ac:dyDescent="0.2">
      <c r="A626" s="832"/>
      <c r="B626" s="833" t="s">
        <v>3471</v>
      </c>
      <c r="C626" s="833" t="s">
        <v>3448</v>
      </c>
      <c r="D626" s="833" t="s">
        <v>1481</v>
      </c>
      <c r="E626" s="833" t="s">
        <v>3468</v>
      </c>
      <c r="F626" s="833" t="s">
        <v>3558</v>
      </c>
      <c r="G626" s="833" t="s">
        <v>3559</v>
      </c>
      <c r="H626" s="850"/>
      <c r="I626" s="850"/>
      <c r="J626" s="833"/>
      <c r="K626" s="833"/>
      <c r="L626" s="850"/>
      <c r="M626" s="850"/>
      <c r="N626" s="833"/>
      <c r="O626" s="833"/>
      <c r="P626" s="850">
        <v>114</v>
      </c>
      <c r="Q626" s="850">
        <v>146300</v>
      </c>
      <c r="R626" s="838"/>
      <c r="S626" s="851">
        <v>1283.3333333333333</v>
      </c>
    </row>
    <row r="627" spans="1:19" ht="14.45" customHeight="1" x14ac:dyDescent="0.2">
      <c r="A627" s="832"/>
      <c r="B627" s="833" t="s">
        <v>3471</v>
      </c>
      <c r="C627" s="833" t="s">
        <v>3448</v>
      </c>
      <c r="D627" s="833" t="s">
        <v>1481</v>
      </c>
      <c r="E627" s="833" t="s">
        <v>3468</v>
      </c>
      <c r="F627" s="833" t="s">
        <v>3581</v>
      </c>
      <c r="G627" s="833" t="s">
        <v>3582</v>
      </c>
      <c r="H627" s="850"/>
      <c r="I627" s="850"/>
      <c r="J627" s="833"/>
      <c r="K627" s="833"/>
      <c r="L627" s="850"/>
      <c r="M627" s="850"/>
      <c r="N627" s="833"/>
      <c r="O627" s="833"/>
      <c r="P627" s="850">
        <v>6</v>
      </c>
      <c r="Q627" s="850">
        <v>2800.01</v>
      </c>
      <c r="R627" s="838"/>
      <c r="S627" s="851">
        <v>466.66833333333335</v>
      </c>
    </row>
    <row r="628" spans="1:19" ht="14.45" customHeight="1" x14ac:dyDescent="0.2">
      <c r="A628" s="832"/>
      <c r="B628" s="833" t="s">
        <v>3471</v>
      </c>
      <c r="C628" s="833" t="s">
        <v>3448</v>
      </c>
      <c r="D628" s="833" t="s">
        <v>1484</v>
      </c>
      <c r="E628" s="833" t="s">
        <v>3468</v>
      </c>
      <c r="F628" s="833" t="s">
        <v>3505</v>
      </c>
      <c r="G628" s="833" t="s">
        <v>3506</v>
      </c>
      <c r="H628" s="850"/>
      <c r="I628" s="850"/>
      <c r="J628" s="833"/>
      <c r="K628" s="833"/>
      <c r="L628" s="850"/>
      <c r="M628" s="850"/>
      <c r="N628" s="833"/>
      <c r="O628" s="833"/>
      <c r="P628" s="850">
        <v>19</v>
      </c>
      <c r="Q628" s="850">
        <v>2216.67</v>
      </c>
      <c r="R628" s="838"/>
      <c r="S628" s="851">
        <v>116.66684210526316</v>
      </c>
    </row>
    <row r="629" spans="1:19" ht="14.45" customHeight="1" x14ac:dyDescent="0.2">
      <c r="A629" s="832"/>
      <c r="B629" s="833" t="s">
        <v>3471</v>
      </c>
      <c r="C629" s="833" t="s">
        <v>3448</v>
      </c>
      <c r="D629" s="833" t="s">
        <v>1484</v>
      </c>
      <c r="E629" s="833" t="s">
        <v>3468</v>
      </c>
      <c r="F629" s="833" t="s">
        <v>3515</v>
      </c>
      <c r="G629" s="833" t="s">
        <v>3516</v>
      </c>
      <c r="H629" s="850"/>
      <c r="I629" s="850"/>
      <c r="J629" s="833"/>
      <c r="K629" s="833"/>
      <c r="L629" s="850"/>
      <c r="M629" s="850"/>
      <c r="N629" s="833"/>
      <c r="O629" s="833"/>
      <c r="P629" s="850">
        <v>2</v>
      </c>
      <c r="Q629" s="850">
        <v>444.44</v>
      </c>
      <c r="R629" s="838"/>
      <c r="S629" s="851">
        <v>222.22</v>
      </c>
    </row>
    <row r="630" spans="1:19" ht="14.45" customHeight="1" x14ac:dyDescent="0.2">
      <c r="A630" s="832"/>
      <c r="B630" s="833" t="s">
        <v>3471</v>
      </c>
      <c r="C630" s="833" t="s">
        <v>3448</v>
      </c>
      <c r="D630" s="833" t="s">
        <v>1484</v>
      </c>
      <c r="E630" s="833" t="s">
        <v>3468</v>
      </c>
      <c r="F630" s="833" t="s">
        <v>3517</v>
      </c>
      <c r="G630" s="833" t="s">
        <v>3518</v>
      </c>
      <c r="H630" s="850"/>
      <c r="I630" s="850"/>
      <c r="J630" s="833"/>
      <c r="K630" s="833"/>
      <c r="L630" s="850"/>
      <c r="M630" s="850"/>
      <c r="N630" s="833"/>
      <c r="O630" s="833"/>
      <c r="P630" s="850">
        <v>7</v>
      </c>
      <c r="Q630" s="850">
        <v>4083.33</v>
      </c>
      <c r="R630" s="838"/>
      <c r="S630" s="851">
        <v>583.33285714285716</v>
      </c>
    </row>
    <row r="631" spans="1:19" ht="14.45" customHeight="1" x14ac:dyDescent="0.2">
      <c r="A631" s="832"/>
      <c r="B631" s="833" t="s">
        <v>3471</v>
      </c>
      <c r="C631" s="833" t="s">
        <v>3448</v>
      </c>
      <c r="D631" s="833" t="s">
        <v>1484</v>
      </c>
      <c r="E631" s="833" t="s">
        <v>3468</v>
      </c>
      <c r="F631" s="833" t="s">
        <v>3519</v>
      </c>
      <c r="G631" s="833" t="s">
        <v>3520</v>
      </c>
      <c r="H631" s="850"/>
      <c r="I631" s="850"/>
      <c r="J631" s="833"/>
      <c r="K631" s="833"/>
      <c r="L631" s="850"/>
      <c r="M631" s="850"/>
      <c r="N631" s="833"/>
      <c r="O631" s="833"/>
      <c r="P631" s="850">
        <v>2</v>
      </c>
      <c r="Q631" s="850">
        <v>933.34</v>
      </c>
      <c r="R631" s="838"/>
      <c r="S631" s="851">
        <v>466.67</v>
      </c>
    </row>
    <row r="632" spans="1:19" ht="14.45" customHeight="1" x14ac:dyDescent="0.2">
      <c r="A632" s="832"/>
      <c r="B632" s="833" t="s">
        <v>3471</v>
      </c>
      <c r="C632" s="833" t="s">
        <v>3448</v>
      </c>
      <c r="D632" s="833" t="s">
        <v>1484</v>
      </c>
      <c r="E632" s="833" t="s">
        <v>3468</v>
      </c>
      <c r="F632" s="833" t="s">
        <v>3532</v>
      </c>
      <c r="G632" s="833" t="s">
        <v>3533</v>
      </c>
      <c r="H632" s="850"/>
      <c r="I632" s="850"/>
      <c r="J632" s="833"/>
      <c r="K632" s="833"/>
      <c r="L632" s="850"/>
      <c r="M632" s="850"/>
      <c r="N632" s="833"/>
      <c r="O632" s="833"/>
      <c r="P632" s="850">
        <v>2</v>
      </c>
      <c r="Q632" s="850">
        <v>611.12</v>
      </c>
      <c r="R632" s="838"/>
      <c r="S632" s="851">
        <v>305.56</v>
      </c>
    </row>
    <row r="633" spans="1:19" ht="14.45" customHeight="1" x14ac:dyDescent="0.2">
      <c r="A633" s="832"/>
      <c r="B633" s="833" t="s">
        <v>3471</v>
      </c>
      <c r="C633" s="833" t="s">
        <v>3448</v>
      </c>
      <c r="D633" s="833" t="s">
        <v>1484</v>
      </c>
      <c r="E633" s="833" t="s">
        <v>3468</v>
      </c>
      <c r="F633" s="833" t="s">
        <v>3536</v>
      </c>
      <c r="G633" s="833" t="s">
        <v>3537</v>
      </c>
      <c r="H633" s="850"/>
      <c r="I633" s="850"/>
      <c r="J633" s="833"/>
      <c r="K633" s="833"/>
      <c r="L633" s="850"/>
      <c r="M633" s="850"/>
      <c r="N633" s="833"/>
      <c r="O633" s="833"/>
      <c r="P633" s="850">
        <v>5</v>
      </c>
      <c r="Q633" s="850">
        <v>2277.79</v>
      </c>
      <c r="R633" s="838"/>
      <c r="S633" s="851">
        <v>455.55799999999999</v>
      </c>
    </row>
    <row r="634" spans="1:19" ht="14.45" customHeight="1" x14ac:dyDescent="0.2">
      <c r="A634" s="832"/>
      <c r="B634" s="833" t="s">
        <v>3471</v>
      </c>
      <c r="C634" s="833" t="s">
        <v>3448</v>
      </c>
      <c r="D634" s="833" t="s">
        <v>1484</v>
      </c>
      <c r="E634" s="833" t="s">
        <v>3468</v>
      </c>
      <c r="F634" s="833" t="s">
        <v>3542</v>
      </c>
      <c r="G634" s="833" t="s">
        <v>3543</v>
      </c>
      <c r="H634" s="850"/>
      <c r="I634" s="850"/>
      <c r="J634" s="833"/>
      <c r="K634" s="833"/>
      <c r="L634" s="850"/>
      <c r="M634" s="850"/>
      <c r="N634" s="833"/>
      <c r="O634" s="833"/>
      <c r="P634" s="850">
        <v>3</v>
      </c>
      <c r="Q634" s="850">
        <v>233.34</v>
      </c>
      <c r="R634" s="838"/>
      <c r="S634" s="851">
        <v>77.78</v>
      </c>
    </row>
    <row r="635" spans="1:19" ht="14.45" customHeight="1" x14ac:dyDescent="0.2">
      <c r="A635" s="832"/>
      <c r="B635" s="833" t="s">
        <v>3471</v>
      </c>
      <c r="C635" s="833" t="s">
        <v>3448</v>
      </c>
      <c r="D635" s="833" t="s">
        <v>1484</v>
      </c>
      <c r="E635" s="833" t="s">
        <v>3468</v>
      </c>
      <c r="F635" s="833" t="s">
        <v>3546</v>
      </c>
      <c r="G635" s="833" t="s">
        <v>3547</v>
      </c>
      <c r="H635" s="850"/>
      <c r="I635" s="850"/>
      <c r="J635" s="833"/>
      <c r="K635" s="833"/>
      <c r="L635" s="850"/>
      <c r="M635" s="850"/>
      <c r="N635" s="833"/>
      <c r="O635" s="833"/>
      <c r="P635" s="850">
        <v>15</v>
      </c>
      <c r="Q635" s="850">
        <v>1416.67</v>
      </c>
      <c r="R635" s="838"/>
      <c r="S635" s="851">
        <v>94.444666666666677</v>
      </c>
    </row>
    <row r="636" spans="1:19" ht="14.45" customHeight="1" x14ac:dyDescent="0.2">
      <c r="A636" s="832"/>
      <c r="B636" s="833" t="s">
        <v>3471</v>
      </c>
      <c r="C636" s="833" t="s">
        <v>3448</v>
      </c>
      <c r="D636" s="833" t="s">
        <v>1484</v>
      </c>
      <c r="E636" s="833" t="s">
        <v>3468</v>
      </c>
      <c r="F636" s="833" t="s">
        <v>3558</v>
      </c>
      <c r="G636" s="833" t="s">
        <v>3559</v>
      </c>
      <c r="H636" s="850"/>
      <c r="I636" s="850"/>
      <c r="J636" s="833"/>
      <c r="K636" s="833"/>
      <c r="L636" s="850"/>
      <c r="M636" s="850"/>
      <c r="N636" s="833"/>
      <c r="O636" s="833"/>
      <c r="P636" s="850">
        <v>24</v>
      </c>
      <c r="Q636" s="850">
        <v>30800</v>
      </c>
      <c r="R636" s="838"/>
      <c r="S636" s="851">
        <v>1283.3333333333333</v>
      </c>
    </row>
    <row r="637" spans="1:19" ht="14.45" customHeight="1" x14ac:dyDescent="0.2">
      <c r="A637" s="832"/>
      <c r="B637" s="833" t="s">
        <v>3471</v>
      </c>
      <c r="C637" s="833" t="s">
        <v>3448</v>
      </c>
      <c r="D637" s="833" t="s">
        <v>1486</v>
      </c>
      <c r="E637" s="833" t="s">
        <v>3468</v>
      </c>
      <c r="F637" s="833" t="s">
        <v>3505</v>
      </c>
      <c r="G637" s="833" t="s">
        <v>3506</v>
      </c>
      <c r="H637" s="850"/>
      <c r="I637" s="850"/>
      <c r="J637" s="833"/>
      <c r="K637" s="833"/>
      <c r="L637" s="850"/>
      <c r="M637" s="850"/>
      <c r="N637" s="833"/>
      <c r="O637" s="833"/>
      <c r="P637" s="850">
        <v>1</v>
      </c>
      <c r="Q637" s="850">
        <v>116.67</v>
      </c>
      <c r="R637" s="838"/>
      <c r="S637" s="851">
        <v>116.67</v>
      </c>
    </row>
    <row r="638" spans="1:19" ht="14.45" customHeight="1" x14ac:dyDescent="0.2">
      <c r="A638" s="832"/>
      <c r="B638" s="833" t="s">
        <v>3471</v>
      </c>
      <c r="C638" s="833" t="s">
        <v>3448</v>
      </c>
      <c r="D638" s="833" t="s">
        <v>1486</v>
      </c>
      <c r="E638" s="833" t="s">
        <v>3468</v>
      </c>
      <c r="F638" s="833" t="s">
        <v>3507</v>
      </c>
      <c r="G638" s="833" t="s">
        <v>3508</v>
      </c>
      <c r="H638" s="850"/>
      <c r="I638" s="850"/>
      <c r="J638" s="833"/>
      <c r="K638" s="833"/>
      <c r="L638" s="850"/>
      <c r="M638" s="850"/>
      <c r="N638" s="833"/>
      <c r="O638" s="833"/>
      <c r="P638" s="850">
        <v>1</v>
      </c>
      <c r="Q638" s="850">
        <v>555.55999999999995</v>
      </c>
      <c r="R638" s="838"/>
      <c r="S638" s="851">
        <v>555.55999999999995</v>
      </c>
    </row>
    <row r="639" spans="1:19" ht="14.45" customHeight="1" x14ac:dyDescent="0.2">
      <c r="A639" s="832"/>
      <c r="B639" s="833" t="s">
        <v>3471</v>
      </c>
      <c r="C639" s="833" t="s">
        <v>3448</v>
      </c>
      <c r="D639" s="833" t="s">
        <v>1486</v>
      </c>
      <c r="E639" s="833" t="s">
        <v>3468</v>
      </c>
      <c r="F639" s="833" t="s">
        <v>3509</v>
      </c>
      <c r="G639" s="833" t="s">
        <v>3510</v>
      </c>
      <c r="H639" s="850"/>
      <c r="I639" s="850"/>
      <c r="J639" s="833"/>
      <c r="K639" s="833"/>
      <c r="L639" s="850">
        <v>6</v>
      </c>
      <c r="M639" s="850">
        <v>1800</v>
      </c>
      <c r="N639" s="833">
        <v>1</v>
      </c>
      <c r="O639" s="833">
        <v>300</v>
      </c>
      <c r="P639" s="850">
        <v>17</v>
      </c>
      <c r="Q639" s="850">
        <v>9350</v>
      </c>
      <c r="R639" s="838">
        <v>5.1944444444444446</v>
      </c>
      <c r="S639" s="851">
        <v>550</v>
      </c>
    </row>
    <row r="640" spans="1:19" ht="14.45" customHeight="1" x14ac:dyDescent="0.2">
      <c r="A640" s="832"/>
      <c r="B640" s="833" t="s">
        <v>3471</v>
      </c>
      <c r="C640" s="833" t="s">
        <v>3448</v>
      </c>
      <c r="D640" s="833" t="s">
        <v>1486</v>
      </c>
      <c r="E640" s="833" t="s">
        <v>3468</v>
      </c>
      <c r="F640" s="833" t="s">
        <v>3517</v>
      </c>
      <c r="G640" s="833" t="s">
        <v>3518</v>
      </c>
      <c r="H640" s="850">
        <v>6</v>
      </c>
      <c r="I640" s="850">
        <v>3500</v>
      </c>
      <c r="J640" s="833">
        <v>6.0000342859102052</v>
      </c>
      <c r="K640" s="833">
        <v>583.33333333333337</v>
      </c>
      <c r="L640" s="850">
        <v>1</v>
      </c>
      <c r="M640" s="850">
        <v>583.33000000000004</v>
      </c>
      <c r="N640" s="833">
        <v>1</v>
      </c>
      <c r="O640" s="833">
        <v>583.33000000000004</v>
      </c>
      <c r="P640" s="850">
        <v>11</v>
      </c>
      <c r="Q640" s="850">
        <v>6416.67</v>
      </c>
      <c r="R640" s="838">
        <v>11.00006857182041</v>
      </c>
      <c r="S640" s="851">
        <v>583.3336363636364</v>
      </c>
    </row>
    <row r="641" spans="1:19" ht="14.45" customHeight="1" x14ac:dyDescent="0.2">
      <c r="A641" s="832"/>
      <c r="B641" s="833" t="s">
        <v>3471</v>
      </c>
      <c r="C641" s="833" t="s">
        <v>3448</v>
      </c>
      <c r="D641" s="833" t="s">
        <v>1486</v>
      </c>
      <c r="E641" s="833" t="s">
        <v>3468</v>
      </c>
      <c r="F641" s="833" t="s">
        <v>3546</v>
      </c>
      <c r="G641" s="833" t="s">
        <v>3547</v>
      </c>
      <c r="H641" s="850"/>
      <c r="I641" s="850"/>
      <c r="J641" s="833"/>
      <c r="K641" s="833"/>
      <c r="L641" s="850"/>
      <c r="M641" s="850"/>
      <c r="N641" s="833"/>
      <c r="O641" s="833"/>
      <c r="P641" s="850">
        <v>4</v>
      </c>
      <c r="Q641" s="850">
        <v>377.77</v>
      </c>
      <c r="R641" s="838"/>
      <c r="S641" s="851">
        <v>94.442499999999995</v>
      </c>
    </row>
    <row r="642" spans="1:19" ht="14.45" customHeight="1" x14ac:dyDescent="0.2">
      <c r="A642" s="832"/>
      <c r="B642" s="833" t="s">
        <v>3471</v>
      </c>
      <c r="C642" s="833" t="s">
        <v>3448</v>
      </c>
      <c r="D642" s="833" t="s">
        <v>1486</v>
      </c>
      <c r="E642" s="833" t="s">
        <v>3468</v>
      </c>
      <c r="F642" s="833" t="s">
        <v>3550</v>
      </c>
      <c r="G642" s="833" t="s">
        <v>3551</v>
      </c>
      <c r="H642" s="850"/>
      <c r="I642" s="850"/>
      <c r="J642" s="833"/>
      <c r="K642" s="833"/>
      <c r="L642" s="850"/>
      <c r="M642" s="850"/>
      <c r="N642" s="833"/>
      <c r="O642" s="833"/>
      <c r="P642" s="850">
        <v>29</v>
      </c>
      <c r="Q642" s="850">
        <v>2803.34</v>
      </c>
      <c r="R642" s="838"/>
      <c r="S642" s="851">
        <v>96.666896551724136</v>
      </c>
    </row>
    <row r="643" spans="1:19" ht="14.45" customHeight="1" x14ac:dyDescent="0.2">
      <c r="A643" s="832"/>
      <c r="B643" s="833" t="s">
        <v>3471</v>
      </c>
      <c r="C643" s="833" t="s">
        <v>3448</v>
      </c>
      <c r="D643" s="833" t="s">
        <v>1486</v>
      </c>
      <c r="E643" s="833" t="s">
        <v>3468</v>
      </c>
      <c r="F643" s="833" t="s">
        <v>3554</v>
      </c>
      <c r="G643" s="833" t="s">
        <v>3555</v>
      </c>
      <c r="H643" s="850"/>
      <c r="I643" s="850"/>
      <c r="J643" s="833"/>
      <c r="K643" s="833"/>
      <c r="L643" s="850"/>
      <c r="M643" s="850"/>
      <c r="N643" s="833"/>
      <c r="O643" s="833"/>
      <c r="P643" s="850">
        <v>6</v>
      </c>
      <c r="Q643" s="850">
        <v>2599.9899999999998</v>
      </c>
      <c r="R643" s="838"/>
      <c r="S643" s="851">
        <v>433.33166666666665</v>
      </c>
    </row>
    <row r="644" spans="1:19" ht="14.45" customHeight="1" x14ac:dyDescent="0.2">
      <c r="A644" s="832"/>
      <c r="B644" s="833" t="s">
        <v>3471</v>
      </c>
      <c r="C644" s="833" t="s">
        <v>3448</v>
      </c>
      <c r="D644" s="833" t="s">
        <v>1486</v>
      </c>
      <c r="E644" s="833" t="s">
        <v>3468</v>
      </c>
      <c r="F644" s="833" t="s">
        <v>3558</v>
      </c>
      <c r="G644" s="833" t="s">
        <v>3559</v>
      </c>
      <c r="H644" s="850"/>
      <c r="I644" s="850"/>
      <c r="J644" s="833"/>
      <c r="K644" s="833"/>
      <c r="L644" s="850"/>
      <c r="M644" s="850"/>
      <c r="N644" s="833"/>
      <c r="O644" s="833"/>
      <c r="P644" s="850">
        <v>3</v>
      </c>
      <c r="Q644" s="850">
        <v>3850</v>
      </c>
      <c r="R644" s="838"/>
      <c r="S644" s="851">
        <v>1283.3333333333333</v>
      </c>
    </row>
    <row r="645" spans="1:19" ht="14.45" customHeight="1" x14ac:dyDescent="0.2">
      <c r="A645" s="832"/>
      <c r="B645" s="833" t="s">
        <v>3471</v>
      </c>
      <c r="C645" s="833" t="s">
        <v>3448</v>
      </c>
      <c r="D645" s="833" t="s">
        <v>1486</v>
      </c>
      <c r="E645" s="833" t="s">
        <v>3468</v>
      </c>
      <c r="F645" s="833" t="s">
        <v>3562</v>
      </c>
      <c r="G645" s="833" t="s">
        <v>3563</v>
      </c>
      <c r="H645" s="850"/>
      <c r="I645" s="850"/>
      <c r="J645" s="833"/>
      <c r="K645" s="833"/>
      <c r="L645" s="850"/>
      <c r="M645" s="850"/>
      <c r="N645" s="833"/>
      <c r="O645" s="833"/>
      <c r="P645" s="850">
        <v>1</v>
      </c>
      <c r="Q645" s="850">
        <v>133.33000000000001</v>
      </c>
      <c r="R645" s="838"/>
      <c r="S645" s="851">
        <v>133.33000000000001</v>
      </c>
    </row>
    <row r="646" spans="1:19" ht="14.45" customHeight="1" x14ac:dyDescent="0.2">
      <c r="A646" s="832"/>
      <c r="B646" s="833" t="s">
        <v>3471</v>
      </c>
      <c r="C646" s="833" t="s">
        <v>3448</v>
      </c>
      <c r="D646" s="833" t="s">
        <v>1486</v>
      </c>
      <c r="E646" s="833" t="s">
        <v>3468</v>
      </c>
      <c r="F646" s="833" t="s">
        <v>3577</v>
      </c>
      <c r="G646" s="833" t="s">
        <v>3578</v>
      </c>
      <c r="H646" s="850"/>
      <c r="I646" s="850"/>
      <c r="J646" s="833"/>
      <c r="K646" s="833"/>
      <c r="L646" s="850"/>
      <c r="M646" s="850"/>
      <c r="N646" s="833"/>
      <c r="O646" s="833"/>
      <c r="P646" s="850">
        <v>4</v>
      </c>
      <c r="Q646" s="850">
        <v>466.67</v>
      </c>
      <c r="R646" s="838"/>
      <c r="S646" s="851">
        <v>116.6675</v>
      </c>
    </row>
    <row r="647" spans="1:19" ht="14.45" customHeight="1" x14ac:dyDescent="0.2">
      <c r="A647" s="832"/>
      <c r="B647" s="833" t="s">
        <v>3471</v>
      </c>
      <c r="C647" s="833" t="s">
        <v>3448</v>
      </c>
      <c r="D647" s="833" t="s">
        <v>1488</v>
      </c>
      <c r="E647" s="833" t="s">
        <v>3468</v>
      </c>
      <c r="F647" s="833" t="s">
        <v>3501</v>
      </c>
      <c r="G647" s="833" t="s">
        <v>3502</v>
      </c>
      <c r="H647" s="850"/>
      <c r="I647" s="850"/>
      <c r="J647" s="833"/>
      <c r="K647" s="833"/>
      <c r="L647" s="850"/>
      <c r="M647" s="850"/>
      <c r="N647" s="833"/>
      <c r="O647" s="833"/>
      <c r="P647" s="850">
        <v>1</v>
      </c>
      <c r="Q647" s="850">
        <v>77.78</v>
      </c>
      <c r="R647" s="838"/>
      <c r="S647" s="851">
        <v>77.78</v>
      </c>
    </row>
    <row r="648" spans="1:19" ht="14.45" customHeight="1" x14ac:dyDescent="0.2">
      <c r="A648" s="832"/>
      <c r="B648" s="833" t="s">
        <v>3471</v>
      </c>
      <c r="C648" s="833" t="s">
        <v>3448</v>
      </c>
      <c r="D648" s="833" t="s">
        <v>1488</v>
      </c>
      <c r="E648" s="833" t="s">
        <v>3468</v>
      </c>
      <c r="F648" s="833" t="s">
        <v>3505</v>
      </c>
      <c r="G648" s="833" t="s">
        <v>3506</v>
      </c>
      <c r="H648" s="850"/>
      <c r="I648" s="850"/>
      <c r="J648" s="833"/>
      <c r="K648" s="833"/>
      <c r="L648" s="850"/>
      <c r="M648" s="850"/>
      <c r="N648" s="833"/>
      <c r="O648" s="833"/>
      <c r="P648" s="850">
        <v>43</v>
      </c>
      <c r="Q648" s="850">
        <v>5016.67</v>
      </c>
      <c r="R648" s="838"/>
      <c r="S648" s="851">
        <v>116.66674418604651</v>
      </c>
    </row>
    <row r="649" spans="1:19" ht="14.45" customHeight="1" x14ac:dyDescent="0.2">
      <c r="A649" s="832"/>
      <c r="B649" s="833" t="s">
        <v>3471</v>
      </c>
      <c r="C649" s="833" t="s">
        <v>3448</v>
      </c>
      <c r="D649" s="833" t="s">
        <v>1488</v>
      </c>
      <c r="E649" s="833" t="s">
        <v>3468</v>
      </c>
      <c r="F649" s="833" t="s">
        <v>3515</v>
      </c>
      <c r="G649" s="833" t="s">
        <v>3516</v>
      </c>
      <c r="H649" s="850"/>
      <c r="I649" s="850"/>
      <c r="J649" s="833"/>
      <c r="K649" s="833"/>
      <c r="L649" s="850"/>
      <c r="M649" s="850"/>
      <c r="N649" s="833"/>
      <c r="O649" s="833"/>
      <c r="P649" s="850">
        <v>4</v>
      </c>
      <c r="Q649" s="850">
        <v>888.89</v>
      </c>
      <c r="R649" s="838"/>
      <c r="S649" s="851">
        <v>222.2225</v>
      </c>
    </row>
    <row r="650" spans="1:19" ht="14.45" customHeight="1" x14ac:dyDescent="0.2">
      <c r="A650" s="832"/>
      <c r="B650" s="833" t="s">
        <v>3471</v>
      </c>
      <c r="C650" s="833" t="s">
        <v>3448</v>
      </c>
      <c r="D650" s="833" t="s">
        <v>1488</v>
      </c>
      <c r="E650" s="833" t="s">
        <v>3468</v>
      </c>
      <c r="F650" s="833" t="s">
        <v>3517</v>
      </c>
      <c r="G650" s="833" t="s">
        <v>3518</v>
      </c>
      <c r="H650" s="850"/>
      <c r="I650" s="850"/>
      <c r="J650" s="833"/>
      <c r="K650" s="833"/>
      <c r="L650" s="850"/>
      <c r="M650" s="850"/>
      <c r="N650" s="833"/>
      <c r="O650" s="833"/>
      <c r="P650" s="850">
        <v>11</v>
      </c>
      <c r="Q650" s="850">
        <v>6416.67</v>
      </c>
      <c r="R650" s="838"/>
      <c r="S650" s="851">
        <v>583.3336363636364</v>
      </c>
    </row>
    <row r="651" spans="1:19" ht="14.45" customHeight="1" x14ac:dyDescent="0.2">
      <c r="A651" s="832"/>
      <c r="B651" s="833" t="s">
        <v>3471</v>
      </c>
      <c r="C651" s="833" t="s">
        <v>3448</v>
      </c>
      <c r="D651" s="833" t="s">
        <v>1488</v>
      </c>
      <c r="E651" s="833" t="s">
        <v>3468</v>
      </c>
      <c r="F651" s="833" t="s">
        <v>3521</v>
      </c>
      <c r="G651" s="833" t="s">
        <v>3520</v>
      </c>
      <c r="H651" s="850"/>
      <c r="I651" s="850"/>
      <c r="J651" s="833"/>
      <c r="K651" s="833"/>
      <c r="L651" s="850"/>
      <c r="M651" s="850"/>
      <c r="N651" s="833"/>
      <c r="O651" s="833"/>
      <c r="P651" s="850">
        <v>1</v>
      </c>
      <c r="Q651" s="850">
        <v>1000</v>
      </c>
      <c r="R651" s="838"/>
      <c r="S651" s="851">
        <v>1000</v>
      </c>
    </row>
    <row r="652" spans="1:19" ht="14.45" customHeight="1" x14ac:dyDescent="0.2">
      <c r="A652" s="832"/>
      <c r="B652" s="833" t="s">
        <v>3471</v>
      </c>
      <c r="C652" s="833" t="s">
        <v>3448</v>
      </c>
      <c r="D652" s="833" t="s">
        <v>1488</v>
      </c>
      <c r="E652" s="833" t="s">
        <v>3468</v>
      </c>
      <c r="F652" s="833" t="s">
        <v>3536</v>
      </c>
      <c r="G652" s="833" t="s">
        <v>3537</v>
      </c>
      <c r="H652" s="850"/>
      <c r="I652" s="850"/>
      <c r="J652" s="833"/>
      <c r="K652" s="833"/>
      <c r="L652" s="850"/>
      <c r="M652" s="850"/>
      <c r="N652" s="833"/>
      <c r="O652" s="833"/>
      <c r="P652" s="850">
        <v>10</v>
      </c>
      <c r="Q652" s="850">
        <v>4555.5600000000004</v>
      </c>
      <c r="R652" s="838"/>
      <c r="S652" s="851">
        <v>455.55600000000004</v>
      </c>
    </row>
    <row r="653" spans="1:19" ht="14.45" customHeight="1" x14ac:dyDescent="0.2">
      <c r="A653" s="832"/>
      <c r="B653" s="833" t="s">
        <v>3471</v>
      </c>
      <c r="C653" s="833" t="s">
        <v>3448</v>
      </c>
      <c r="D653" s="833" t="s">
        <v>1488</v>
      </c>
      <c r="E653" s="833" t="s">
        <v>3468</v>
      </c>
      <c r="F653" s="833" t="s">
        <v>3542</v>
      </c>
      <c r="G653" s="833" t="s">
        <v>3543</v>
      </c>
      <c r="H653" s="850"/>
      <c r="I653" s="850"/>
      <c r="J653" s="833"/>
      <c r="K653" s="833"/>
      <c r="L653" s="850"/>
      <c r="M653" s="850"/>
      <c r="N653" s="833"/>
      <c r="O653" s="833"/>
      <c r="P653" s="850">
        <v>2</v>
      </c>
      <c r="Q653" s="850">
        <v>155.56</v>
      </c>
      <c r="R653" s="838"/>
      <c r="S653" s="851">
        <v>77.78</v>
      </c>
    </row>
    <row r="654" spans="1:19" ht="14.45" customHeight="1" x14ac:dyDescent="0.2">
      <c r="A654" s="832"/>
      <c r="B654" s="833" t="s">
        <v>3471</v>
      </c>
      <c r="C654" s="833" t="s">
        <v>3448</v>
      </c>
      <c r="D654" s="833" t="s">
        <v>1488</v>
      </c>
      <c r="E654" s="833" t="s">
        <v>3468</v>
      </c>
      <c r="F654" s="833" t="s">
        <v>3546</v>
      </c>
      <c r="G654" s="833" t="s">
        <v>3547</v>
      </c>
      <c r="H654" s="850"/>
      <c r="I654" s="850"/>
      <c r="J654" s="833"/>
      <c r="K654" s="833"/>
      <c r="L654" s="850"/>
      <c r="M654" s="850"/>
      <c r="N654" s="833"/>
      <c r="O654" s="833"/>
      <c r="P654" s="850">
        <v>30</v>
      </c>
      <c r="Q654" s="850">
        <v>2833.3300000000004</v>
      </c>
      <c r="R654" s="838"/>
      <c r="S654" s="851">
        <v>94.444333333333347</v>
      </c>
    </row>
    <row r="655" spans="1:19" ht="14.45" customHeight="1" x14ac:dyDescent="0.2">
      <c r="A655" s="832"/>
      <c r="B655" s="833" t="s">
        <v>3471</v>
      </c>
      <c r="C655" s="833" t="s">
        <v>3448</v>
      </c>
      <c r="D655" s="833" t="s">
        <v>1488</v>
      </c>
      <c r="E655" s="833" t="s">
        <v>3468</v>
      </c>
      <c r="F655" s="833" t="s">
        <v>3558</v>
      </c>
      <c r="G655" s="833" t="s">
        <v>3559</v>
      </c>
      <c r="H655" s="850"/>
      <c r="I655" s="850"/>
      <c r="J655" s="833"/>
      <c r="K655" s="833"/>
      <c r="L655" s="850"/>
      <c r="M655" s="850"/>
      <c r="N655" s="833"/>
      <c r="O655" s="833"/>
      <c r="P655" s="850">
        <v>55</v>
      </c>
      <c r="Q655" s="850">
        <v>70583.33</v>
      </c>
      <c r="R655" s="838"/>
      <c r="S655" s="851">
        <v>1283.3332727272727</v>
      </c>
    </row>
    <row r="656" spans="1:19" ht="14.45" customHeight="1" x14ac:dyDescent="0.2">
      <c r="A656" s="832"/>
      <c r="B656" s="833" t="s">
        <v>3471</v>
      </c>
      <c r="C656" s="833" t="s">
        <v>3448</v>
      </c>
      <c r="D656" s="833" t="s">
        <v>1488</v>
      </c>
      <c r="E656" s="833" t="s">
        <v>3468</v>
      </c>
      <c r="F656" s="833" t="s">
        <v>3581</v>
      </c>
      <c r="G656" s="833" t="s">
        <v>3582</v>
      </c>
      <c r="H656" s="850"/>
      <c r="I656" s="850"/>
      <c r="J656" s="833"/>
      <c r="K656" s="833"/>
      <c r="L656" s="850"/>
      <c r="M656" s="850"/>
      <c r="N656" s="833"/>
      <c r="O656" s="833"/>
      <c r="P656" s="850">
        <v>1</v>
      </c>
      <c r="Q656" s="850">
        <v>466.67</v>
      </c>
      <c r="R656" s="838"/>
      <c r="S656" s="851">
        <v>466.67</v>
      </c>
    </row>
    <row r="657" spans="1:19" ht="14.45" customHeight="1" x14ac:dyDescent="0.2">
      <c r="A657" s="832"/>
      <c r="B657" s="833" t="s">
        <v>3471</v>
      </c>
      <c r="C657" s="833" t="s">
        <v>3448</v>
      </c>
      <c r="D657" s="833" t="s">
        <v>1491</v>
      </c>
      <c r="E657" s="833" t="s">
        <v>3468</v>
      </c>
      <c r="F657" s="833" t="s">
        <v>3503</v>
      </c>
      <c r="G657" s="833" t="s">
        <v>3504</v>
      </c>
      <c r="H657" s="850"/>
      <c r="I657" s="850"/>
      <c r="J657" s="833"/>
      <c r="K657" s="833"/>
      <c r="L657" s="850"/>
      <c r="M657" s="850"/>
      <c r="N657" s="833"/>
      <c r="O657" s="833"/>
      <c r="P657" s="850">
        <v>2</v>
      </c>
      <c r="Q657" s="850">
        <v>500</v>
      </c>
      <c r="R657" s="838"/>
      <c r="S657" s="851">
        <v>250</v>
      </c>
    </row>
    <row r="658" spans="1:19" ht="14.45" customHeight="1" x14ac:dyDescent="0.2">
      <c r="A658" s="832"/>
      <c r="B658" s="833" t="s">
        <v>3471</v>
      </c>
      <c r="C658" s="833" t="s">
        <v>3448</v>
      </c>
      <c r="D658" s="833" t="s">
        <v>1491</v>
      </c>
      <c r="E658" s="833" t="s">
        <v>3468</v>
      </c>
      <c r="F658" s="833" t="s">
        <v>3505</v>
      </c>
      <c r="G658" s="833" t="s">
        <v>3506</v>
      </c>
      <c r="H658" s="850"/>
      <c r="I658" s="850"/>
      <c r="J658" s="833"/>
      <c r="K658" s="833"/>
      <c r="L658" s="850"/>
      <c r="M658" s="850"/>
      <c r="N658" s="833"/>
      <c r="O658" s="833"/>
      <c r="P658" s="850">
        <v>88</v>
      </c>
      <c r="Q658" s="850">
        <v>10266.67</v>
      </c>
      <c r="R658" s="838"/>
      <c r="S658" s="851">
        <v>116.66670454545455</v>
      </c>
    </row>
    <row r="659" spans="1:19" ht="14.45" customHeight="1" x14ac:dyDescent="0.2">
      <c r="A659" s="832"/>
      <c r="B659" s="833" t="s">
        <v>3471</v>
      </c>
      <c r="C659" s="833" t="s">
        <v>3448</v>
      </c>
      <c r="D659" s="833" t="s">
        <v>1491</v>
      </c>
      <c r="E659" s="833" t="s">
        <v>3468</v>
      </c>
      <c r="F659" s="833" t="s">
        <v>3515</v>
      </c>
      <c r="G659" s="833" t="s">
        <v>3516</v>
      </c>
      <c r="H659" s="850"/>
      <c r="I659" s="850"/>
      <c r="J659" s="833"/>
      <c r="K659" s="833"/>
      <c r="L659" s="850"/>
      <c r="M659" s="850"/>
      <c r="N659" s="833"/>
      <c r="O659" s="833"/>
      <c r="P659" s="850">
        <v>9</v>
      </c>
      <c r="Q659" s="850">
        <v>2000</v>
      </c>
      <c r="R659" s="838"/>
      <c r="S659" s="851">
        <v>222.22222222222223</v>
      </c>
    </row>
    <row r="660" spans="1:19" ht="14.45" customHeight="1" x14ac:dyDescent="0.2">
      <c r="A660" s="832"/>
      <c r="B660" s="833" t="s">
        <v>3471</v>
      </c>
      <c r="C660" s="833" t="s">
        <v>3448</v>
      </c>
      <c r="D660" s="833" t="s">
        <v>1491</v>
      </c>
      <c r="E660" s="833" t="s">
        <v>3468</v>
      </c>
      <c r="F660" s="833" t="s">
        <v>3517</v>
      </c>
      <c r="G660" s="833" t="s">
        <v>3518</v>
      </c>
      <c r="H660" s="850"/>
      <c r="I660" s="850"/>
      <c r="J660" s="833"/>
      <c r="K660" s="833"/>
      <c r="L660" s="850"/>
      <c r="M660" s="850"/>
      <c r="N660" s="833"/>
      <c r="O660" s="833"/>
      <c r="P660" s="850">
        <v>34</v>
      </c>
      <c r="Q660" s="850">
        <v>19833.340000000004</v>
      </c>
      <c r="R660" s="838"/>
      <c r="S660" s="851">
        <v>583.33352941176486</v>
      </c>
    </row>
    <row r="661" spans="1:19" ht="14.45" customHeight="1" x14ac:dyDescent="0.2">
      <c r="A661" s="832"/>
      <c r="B661" s="833" t="s">
        <v>3471</v>
      </c>
      <c r="C661" s="833" t="s">
        <v>3448</v>
      </c>
      <c r="D661" s="833" t="s">
        <v>1491</v>
      </c>
      <c r="E661" s="833" t="s">
        <v>3468</v>
      </c>
      <c r="F661" s="833" t="s">
        <v>3519</v>
      </c>
      <c r="G661" s="833" t="s">
        <v>3520</v>
      </c>
      <c r="H661" s="850"/>
      <c r="I661" s="850"/>
      <c r="J661" s="833"/>
      <c r="K661" s="833"/>
      <c r="L661" s="850"/>
      <c r="M661" s="850"/>
      <c r="N661" s="833"/>
      <c r="O661" s="833"/>
      <c r="P661" s="850">
        <v>3</v>
      </c>
      <c r="Q661" s="850">
        <v>1400</v>
      </c>
      <c r="R661" s="838"/>
      <c r="S661" s="851">
        <v>466.66666666666669</v>
      </c>
    </row>
    <row r="662" spans="1:19" ht="14.45" customHeight="1" x14ac:dyDescent="0.2">
      <c r="A662" s="832"/>
      <c r="B662" s="833" t="s">
        <v>3471</v>
      </c>
      <c r="C662" s="833" t="s">
        <v>3448</v>
      </c>
      <c r="D662" s="833" t="s">
        <v>1491</v>
      </c>
      <c r="E662" s="833" t="s">
        <v>3468</v>
      </c>
      <c r="F662" s="833" t="s">
        <v>3521</v>
      </c>
      <c r="G662" s="833" t="s">
        <v>3520</v>
      </c>
      <c r="H662" s="850"/>
      <c r="I662" s="850"/>
      <c r="J662" s="833"/>
      <c r="K662" s="833"/>
      <c r="L662" s="850"/>
      <c r="M662" s="850"/>
      <c r="N662" s="833"/>
      <c r="O662" s="833"/>
      <c r="P662" s="850">
        <v>6</v>
      </c>
      <c r="Q662" s="850">
        <v>6000</v>
      </c>
      <c r="R662" s="838"/>
      <c r="S662" s="851">
        <v>1000</v>
      </c>
    </row>
    <row r="663" spans="1:19" ht="14.45" customHeight="1" x14ac:dyDescent="0.2">
      <c r="A663" s="832"/>
      <c r="B663" s="833" t="s">
        <v>3471</v>
      </c>
      <c r="C663" s="833" t="s">
        <v>3448</v>
      </c>
      <c r="D663" s="833" t="s">
        <v>1491</v>
      </c>
      <c r="E663" s="833" t="s">
        <v>3468</v>
      </c>
      <c r="F663" s="833" t="s">
        <v>3532</v>
      </c>
      <c r="G663" s="833" t="s">
        <v>3533</v>
      </c>
      <c r="H663" s="850"/>
      <c r="I663" s="850"/>
      <c r="J663" s="833"/>
      <c r="K663" s="833"/>
      <c r="L663" s="850"/>
      <c r="M663" s="850"/>
      <c r="N663" s="833"/>
      <c r="O663" s="833"/>
      <c r="P663" s="850">
        <v>3</v>
      </c>
      <c r="Q663" s="850">
        <v>916.67000000000007</v>
      </c>
      <c r="R663" s="838"/>
      <c r="S663" s="851">
        <v>305.55666666666667</v>
      </c>
    </row>
    <row r="664" spans="1:19" ht="14.45" customHeight="1" x14ac:dyDescent="0.2">
      <c r="A664" s="832"/>
      <c r="B664" s="833" t="s">
        <v>3471</v>
      </c>
      <c r="C664" s="833" t="s">
        <v>3448</v>
      </c>
      <c r="D664" s="833" t="s">
        <v>1491</v>
      </c>
      <c r="E664" s="833" t="s">
        <v>3468</v>
      </c>
      <c r="F664" s="833" t="s">
        <v>3536</v>
      </c>
      <c r="G664" s="833" t="s">
        <v>3537</v>
      </c>
      <c r="H664" s="850"/>
      <c r="I664" s="850"/>
      <c r="J664" s="833"/>
      <c r="K664" s="833"/>
      <c r="L664" s="850"/>
      <c r="M664" s="850"/>
      <c r="N664" s="833"/>
      <c r="O664" s="833"/>
      <c r="P664" s="850">
        <v>9</v>
      </c>
      <c r="Q664" s="850">
        <v>4100.01</v>
      </c>
      <c r="R664" s="838"/>
      <c r="S664" s="851">
        <v>455.55666666666667</v>
      </c>
    </row>
    <row r="665" spans="1:19" ht="14.45" customHeight="1" x14ac:dyDescent="0.2">
      <c r="A665" s="832"/>
      <c r="B665" s="833" t="s">
        <v>3471</v>
      </c>
      <c r="C665" s="833" t="s">
        <v>3448</v>
      </c>
      <c r="D665" s="833" t="s">
        <v>1491</v>
      </c>
      <c r="E665" s="833" t="s">
        <v>3468</v>
      </c>
      <c r="F665" s="833" t="s">
        <v>3542</v>
      </c>
      <c r="G665" s="833" t="s">
        <v>3543</v>
      </c>
      <c r="H665" s="850"/>
      <c r="I665" s="850"/>
      <c r="J665" s="833"/>
      <c r="K665" s="833"/>
      <c r="L665" s="850"/>
      <c r="M665" s="850"/>
      <c r="N665" s="833"/>
      <c r="O665" s="833"/>
      <c r="P665" s="850">
        <v>12</v>
      </c>
      <c r="Q665" s="850">
        <v>933.33</v>
      </c>
      <c r="R665" s="838"/>
      <c r="S665" s="851">
        <v>77.777500000000003</v>
      </c>
    </row>
    <row r="666" spans="1:19" ht="14.45" customHeight="1" x14ac:dyDescent="0.2">
      <c r="A666" s="832"/>
      <c r="B666" s="833" t="s">
        <v>3471</v>
      </c>
      <c r="C666" s="833" t="s">
        <v>3448</v>
      </c>
      <c r="D666" s="833" t="s">
        <v>1491</v>
      </c>
      <c r="E666" s="833" t="s">
        <v>3468</v>
      </c>
      <c r="F666" s="833" t="s">
        <v>3546</v>
      </c>
      <c r="G666" s="833" t="s">
        <v>3547</v>
      </c>
      <c r="H666" s="850"/>
      <c r="I666" s="850"/>
      <c r="J666" s="833"/>
      <c r="K666" s="833"/>
      <c r="L666" s="850"/>
      <c r="M666" s="850"/>
      <c r="N666" s="833"/>
      <c r="O666" s="833"/>
      <c r="P666" s="850">
        <v>99</v>
      </c>
      <c r="Q666" s="850">
        <v>9350</v>
      </c>
      <c r="R666" s="838"/>
      <c r="S666" s="851">
        <v>94.444444444444443</v>
      </c>
    </row>
    <row r="667" spans="1:19" ht="14.45" customHeight="1" x14ac:dyDescent="0.2">
      <c r="A667" s="832"/>
      <c r="B667" s="833" t="s">
        <v>3471</v>
      </c>
      <c r="C667" s="833" t="s">
        <v>3448</v>
      </c>
      <c r="D667" s="833" t="s">
        <v>1491</v>
      </c>
      <c r="E667" s="833" t="s">
        <v>3468</v>
      </c>
      <c r="F667" s="833" t="s">
        <v>3558</v>
      </c>
      <c r="G667" s="833" t="s">
        <v>3559</v>
      </c>
      <c r="H667" s="850"/>
      <c r="I667" s="850"/>
      <c r="J667" s="833"/>
      <c r="K667" s="833"/>
      <c r="L667" s="850"/>
      <c r="M667" s="850"/>
      <c r="N667" s="833"/>
      <c r="O667" s="833"/>
      <c r="P667" s="850">
        <v>117</v>
      </c>
      <c r="Q667" s="850">
        <v>150150.00000000003</v>
      </c>
      <c r="R667" s="838"/>
      <c r="S667" s="851">
        <v>1283.3333333333335</v>
      </c>
    </row>
    <row r="668" spans="1:19" ht="14.45" customHeight="1" x14ac:dyDescent="0.2">
      <c r="A668" s="832"/>
      <c r="B668" s="833" t="s">
        <v>3471</v>
      </c>
      <c r="C668" s="833" t="s">
        <v>3448</v>
      </c>
      <c r="D668" s="833" t="s">
        <v>1493</v>
      </c>
      <c r="E668" s="833" t="s">
        <v>3468</v>
      </c>
      <c r="F668" s="833" t="s">
        <v>3505</v>
      </c>
      <c r="G668" s="833" t="s">
        <v>3506</v>
      </c>
      <c r="H668" s="850"/>
      <c r="I668" s="850"/>
      <c r="J668" s="833"/>
      <c r="K668" s="833"/>
      <c r="L668" s="850"/>
      <c r="M668" s="850"/>
      <c r="N668" s="833"/>
      <c r="O668" s="833"/>
      <c r="P668" s="850">
        <v>24</v>
      </c>
      <c r="Q668" s="850">
        <v>2800</v>
      </c>
      <c r="R668" s="838"/>
      <c r="S668" s="851">
        <v>116.66666666666667</v>
      </c>
    </row>
    <row r="669" spans="1:19" ht="14.45" customHeight="1" x14ac:dyDescent="0.2">
      <c r="A669" s="832"/>
      <c r="B669" s="833" t="s">
        <v>3471</v>
      </c>
      <c r="C669" s="833" t="s">
        <v>3448</v>
      </c>
      <c r="D669" s="833" t="s">
        <v>1493</v>
      </c>
      <c r="E669" s="833" t="s">
        <v>3468</v>
      </c>
      <c r="F669" s="833" t="s">
        <v>3515</v>
      </c>
      <c r="G669" s="833" t="s">
        <v>3516</v>
      </c>
      <c r="H669" s="850"/>
      <c r="I669" s="850"/>
      <c r="J669" s="833"/>
      <c r="K669" s="833"/>
      <c r="L669" s="850"/>
      <c r="M669" s="850"/>
      <c r="N669" s="833"/>
      <c r="O669" s="833"/>
      <c r="P669" s="850">
        <v>1</v>
      </c>
      <c r="Q669" s="850">
        <v>222.22</v>
      </c>
      <c r="R669" s="838"/>
      <c r="S669" s="851">
        <v>222.22</v>
      </c>
    </row>
    <row r="670" spans="1:19" ht="14.45" customHeight="1" x14ac:dyDescent="0.2">
      <c r="A670" s="832"/>
      <c r="B670" s="833" t="s">
        <v>3471</v>
      </c>
      <c r="C670" s="833" t="s">
        <v>3448</v>
      </c>
      <c r="D670" s="833" t="s">
        <v>1493</v>
      </c>
      <c r="E670" s="833" t="s">
        <v>3468</v>
      </c>
      <c r="F670" s="833" t="s">
        <v>3517</v>
      </c>
      <c r="G670" s="833" t="s">
        <v>3518</v>
      </c>
      <c r="H670" s="850"/>
      <c r="I670" s="850"/>
      <c r="J670" s="833"/>
      <c r="K670" s="833"/>
      <c r="L670" s="850"/>
      <c r="M670" s="850"/>
      <c r="N670" s="833"/>
      <c r="O670" s="833"/>
      <c r="P670" s="850">
        <v>4</v>
      </c>
      <c r="Q670" s="850">
        <v>2333.34</v>
      </c>
      <c r="R670" s="838"/>
      <c r="S670" s="851">
        <v>583.33500000000004</v>
      </c>
    </row>
    <row r="671" spans="1:19" ht="14.45" customHeight="1" x14ac:dyDescent="0.2">
      <c r="A671" s="832"/>
      <c r="B671" s="833" t="s">
        <v>3471</v>
      </c>
      <c r="C671" s="833" t="s">
        <v>3448</v>
      </c>
      <c r="D671" s="833" t="s">
        <v>1493</v>
      </c>
      <c r="E671" s="833" t="s">
        <v>3468</v>
      </c>
      <c r="F671" s="833" t="s">
        <v>3519</v>
      </c>
      <c r="G671" s="833" t="s">
        <v>3520</v>
      </c>
      <c r="H671" s="850"/>
      <c r="I671" s="850"/>
      <c r="J671" s="833"/>
      <c r="K671" s="833"/>
      <c r="L671" s="850"/>
      <c r="M671" s="850"/>
      <c r="N671" s="833"/>
      <c r="O671" s="833"/>
      <c r="P671" s="850">
        <v>3</v>
      </c>
      <c r="Q671" s="850">
        <v>1400</v>
      </c>
      <c r="R671" s="838"/>
      <c r="S671" s="851">
        <v>466.66666666666669</v>
      </c>
    </row>
    <row r="672" spans="1:19" ht="14.45" customHeight="1" x14ac:dyDescent="0.2">
      <c r="A672" s="832"/>
      <c r="B672" s="833" t="s">
        <v>3471</v>
      </c>
      <c r="C672" s="833" t="s">
        <v>3448</v>
      </c>
      <c r="D672" s="833" t="s">
        <v>1493</v>
      </c>
      <c r="E672" s="833" t="s">
        <v>3468</v>
      </c>
      <c r="F672" s="833" t="s">
        <v>3536</v>
      </c>
      <c r="G672" s="833" t="s">
        <v>3537</v>
      </c>
      <c r="H672" s="850"/>
      <c r="I672" s="850"/>
      <c r="J672" s="833"/>
      <c r="K672" s="833"/>
      <c r="L672" s="850"/>
      <c r="M672" s="850"/>
      <c r="N672" s="833"/>
      <c r="O672" s="833"/>
      <c r="P672" s="850">
        <v>1</v>
      </c>
      <c r="Q672" s="850">
        <v>455.56</v>
      </c>
      <c r="R672" s="838"/>
      <c r="S672" s="851">
        <v>455.56</v>
      </c>
    </row>
    <row r="673" spans="1:19" ht="14.45" customHeight="1" x14ac:dyDescent="0.2">
      <c r="A673" s="832"/>
      <c r="B673" s="833" t="s">
        <v>3471</v>
      </c>
      <c r="C673" s="833" t="s">
        <v>3448</v>
      </c>
      <c r="D673" s="833" t="s">
        <v>1493</v>
      </c>
      <c r="E673" s="833" t="s">
        <v>3468</v>
      </c>
      <c r="F673" s="833" t="s">
        <v>3542</v>
      </c>
      <c r="G673" s="833" t="s">
        <v>3543</v>
      </c>
      <c r="H673" s="850"/>
      <c r="I673" s="850"/>
      <c r="J673" s="833"/>
      <c r="K673" s="833"/>
      <c r="L673" s="850"/>
      <c r="M673" s="850"/>
      <c r="N673" s="833"/>
      <c r="O673" s="833"/>
      <c r="P673" s="850">
        <v>1</v>
      </c>
      <c r="Q673" s="850">
        <v>77.78</v>
      </c>
      <c r="R673" s="838"/>
      <c r="S673" s="851">
        <v>77.78</v>
      </c>
    </row>
    <row r="674" spans="1:19" ht="14.45" customHeight="1" x14ac:dyDescent="0.2">
      <c r="A674" s="832"/>
      <c r="B674" s="833" t="s">
        <v>3471</v>
      </c>
      <c r="C674" s="833" t="s">
        <v>3448</v>
      </c>
      <c r="D674" s="833" t="s">
        <v>1493</v>
      </c>
      <c r="E674" s="833" t="s">
        <v>3468</v>
      </c>
      <c r="F674" s="833" t="s">
        <v>3546</v>
      </c>
      <c r="G674" s="833" t="s">
        <v>3547</v>
      </c>
      <c r="H674" s="850"/>
      <c r="I674" s="850"/>
      <c r="J674" s="833"/>
      <c r="K674" s="833"/>
      <c r="L674" s="850"/>
      <c r="M674" s="850"/>
      <c r="N674" s="833"/>
      <c r="O674" s="833"/>
      <c r="P674" s="850">
        <v>33</v>
      </c>
      <c r="Q674" s="850">
        <v>3116.65</v>
      </c>
      <c r="R674" s="838"/>
      <c r="S674" s="851">
        <v>94.443939393939402</v>
      </c>
    </row>
    <row r="675" spans="1:19" ht="14.45" customHeight="1" x14ac:dyDescent="0.2">
      <c r="A675" s="832"/>
      <c r="B675" s="833" t="s">
        <v>3471</v>
      </c>
      <c r="C675" s="833" t="s">
        <v>3448</v>
      </c>
      <c r="D675" s="833" t="s">
        <v>1493</v>
      </c>
      <c r="E675" s="833" t="s">
        <v>3468</v>
      </c>
      <c r="F675" s="833" t="s">
        <v>3558</v>
      </c>
      <c r="G675" s="833" t="s">
        <v>3559</v>
      </c>
      <c r="H675" s="850"/>
      <c r="I675" s="850"/>
      <c r="J675" s="833"/>
      <c r="K675" s="833"/>
      <c r="L675" s="850"/>
      <c r="M675" s="850"/>
      <c r="N675" s="833"/>
      <c r="O675" s="833"/>
      <c r="P675" s="850">
        <v>27</v>
      </c>
      <c r="Q675" s="850">
        <v>34649.990000000005</v>
      </c>
      <c r="R675" s="838"/>
      <c r="S675" s="851">
        <v>1283.3329629629632</v>
      </c>
    </row>
    <row r="676" spans="1:19" ht="14.45" customHeight="1" x14ac:dyDescent="0.2">
      <c r="A676" s="832"/>
      <c r="B676" s="833" t="s">
        <v>3471</v>
      </c>
      <c r="C676" s="833" t="s">
        <v>3448</v>
      </c>
      <c r="D676" s="833" t="s">
        <v>1493</v>
      </c>
      <c r="E676" s="833" t="s">
        <v>3468</v>
      </c>
      <c r="F676" s="833" t="s">
        <v>3581</v>
      </c>
      <c r="G676" s="833" t="s">
        <v>3582</v>
      </c>
      <c r="H676" s="850"/>
      <c r="I676" s="850"/>
      <c r="J676" s="833"/>
      <c r="K676" s="833"/>
      <c r="L676" s="850"/>
      <c r="M676" s="850"/>
      <c r="N676" s="833"/>
      <c r="O676" s="833"/>
      <c r="P676" s="850">
        <v>2</v>
      </c>
      <c r="Q676" s="850">
        <v>933.34</v>
      </c>
      <c r="R676" s="838"/>
      <c r="S676" s="851">
        <v>466.67</v>
      </c>
    </row>
    <row r="677" spans="1:19" ht="14.45" customHeight="1" x14ac:dyDescent="0.2">
      <c r="A677" s="832"/>
      <c r="B677" s="833" t="s">
        <v>3471</v>
      </c>
      <c r="C677" s="833" t="s">
        <v>3448</v>
      </c>
      <c r="D677" s="833" t="s">
        <v>1495</v>
      </c>
      <c r="E677" s="833" t="s">
        <v>3468</v>
      </c>
      <c r="F677" s="833" t="s">
        <v>3505</v>
      </c>
      <c r="G677" s="833" t="s">
        <v>3506</v>
      </c>
      <c r="H677" s="850"/>
      <c r="I677" s="850"/>
      <c r="J677" s="833"/>
      <c r="K677" s="833"/>
      <c r="L677" s="850"/>
      <c r="M677" s="850"/>
      <c r="N677" s="833"/>
      <c r="O677" s="833"/>
      <c r="P677" s="850">
        <v>5</v>
      </c>
      <c r="Q677" s="850">
        <v>583.33000000000004</v>
      </c>
      <c r="R677" s="838"/>
      <c r="S677" s="851">
        <v>116.66600000000001</v>
      </c>
    </row>
    <row r="678" spans="1:19" ht="14.45" customHeight="1" x14ac:dyDescent="0.2">
      <c r="A678" s="832"/>
      <c r="B678" s="833" t="s">
        <v>3471</v>
      </c>
      <c r="C678" s="833" t="s">
        <v>3448</v>
      </c>
      <c r="D678" s="833" t="s">
        <v>1495</v>
      </c>
      <c r="E678" s="833" t="s">
        <v>3468</v>
      </c>
      <c r="F678" s="833" t="s">
        <v>3515</v>
      </c>
      <c r="G678" s="833" t="s">
        <v>3516</v>
      </c>
      <c r="H678" s="850"/>
      <c r="I678" s="850"/>
      <c r="J678" s="833"/>
      <c r="K678" s="833"/>
      <c r="L678" s="850"/>
      <c r="M678" s="850"/>
      <c r="N678" s="833"/>
      <c r="O678" s="833"/>
      <c r="P678" s="850">
        <v>35</v>
      </c>
      <c r="Q678" s="850">
        <v>7777.7800000000007</v>
      </c>
      <c r="R678" s="838"/>
      <c r="S678" s="851">
        <v>222.22228571428573</v>
      </c>
    </row>
    <row r="679" spans="1:19" ht="14.45" customHeight="1" x14ac:dyDescent="0.2">
      <c r="A679" s="832"/>
      <c r="B679" s="833" t="s">
        <v>3471</v>
      </c>
      <c r="C679" s="833" t="s">
        <v>3448</v>
      </c>
      <c r="D679" s="833" t="s">
        <v>1495</v>
      </c>
      <c r="E679" s="833" t="s">
        <v>3468</v>
      </c>
      <c r="F679" s="833" t="s">
        <v>3517</v>
      </c>
      <c r="G679" s="833" t="s">
        <v>3518</v>
      </c>
      <c r="H679" s="850"/>
      <c r="I679" s="850"/>
      <c r="J679" s="833"/>
      <c r="K679" s="833"/>
      <c r="L679" s="850"/>
      <c r="M679" s="850"/>
      <c r="N679" s="833"/>
      <c r="O679" s="833"/>
      <c r="P679" s="850">
        <v>27</v>
      </c>
      <c r="Q679" s="850">
        <v>15750</v>
      </c>
      <c r="R679" s="838"/>
      <c r="S679" s="851">
        <v>583.33333333333337</v>
      </c>
    </row>
    <row r="680" spans="1:19" ht="14.45" customHeight="1" x14ac:dyDescent="0.2">
      <c r="A680" s="832"/>
      <c r="B680" s="833" t="s">
        <v>3471</v>
      </c>
      <c r="C680" s="833" t="s">
        <v>3448</v>
      </c>
      <c r="D680" s="833" t="s">
        <v>1495</v>
      </c>
      <c r="E680" s="833" t="s">
        <v>3468</v>
      </c>
      <c r="F680" s="833" t="s">
        <v>3519</v>
      </c>
      <c r="G680" s="833" t="s">
        <v>3520</v>
      </c>
      <c r="H680" s="850"/>
      <c r="I680" s="850"/>
      <c r="J680" s="833"/>
      <c r="K680" s="833"/>
      <c r="L680" s="850"/>
      <c r="M680" s="850"/>
      <c r="N680" s="833"/>
      <c r="O680" s="833"/>
      <c r="P680" s="850">
        <v>1</v>
      </c>
      <c r="Q680" s="850">
        <v>466.67</v>
      </c>
      <c r="R680" s="838"/>
      <c r="S680" s="851">
        <v>466.67</v>
      </c>
    </row>
    <row r="681" spans="1:19" ht="14.45" customHeight="1" x14ac:dyDescent="0.2">
      <c r="A681" s="832"/>
      <c r="B681" s="833" t="s">
        <v>3471</v>
      </c>
      <c r="C681" s="833" t="s">
        <v>3448</v>
      </c>
      <c r="D681" s="833" t="s">
        <v>1495</v>
      </c>
      <c r="E681" s="833" t="s">
        <v>3468</v>
      </c>
      <c r="F681" s="833" t="s">
        <v>3521</v>
      </c>
      <c r="G681" s="833" t="s">
        <v>3520</v>
      </c>
      <c r="H681" s="850"/>
      <c r="I681" s="850"/>
      <c r="J681" s="833"/>
      <c r="K681" s="833"/>
      <c r="L681" s="850"/>
      <c r="M681" s="850"/>
      <c r="N681" s="833"/>
      <c r="O681" s="833"/>
      <c r="P681" s="850">
        <v>1</v>
      </c>
      <c r="Q681" s="850">
        <v>1000</v>
      </c>
      <c r="R681" s="838"/>
      <c r="S681" s="851">
        <v>1000</v>
      </c>
    </row>
    <row r="682" spans="1:19" ht="14.45" customHeight="1" x14ac:dyDescent="0.2">
      <c r="A682" s="832"/>
      <c r="B682" s="833" t="s">
        <v>3471</v>
      </c>
      <c r="C682" s="833" t="s">
        <v>3448</v>
      </c>
      <c r="D682" s="833" t="s">
        <v>1495</v>
      </c>
      <c r="E682" s="833" t="s">
        <v>3468</v>
      </c>
      <c r="F682" s="833" t="s">
        <v>3522</v>
      </c>
      <c r="G682" s="833" t="s">
        <v>3523</v>
      </c>
      <c r="H682" s="850"/>
      <c r="I682" s="850"/>
      <c r="J682" s="833"/>
      <c r="K682" s="833"/>
      <c r="L682" s="850"/>
      <c r="M682" s="850"/>
      <c r="N682" s="833"/>
      <c r="O682" s="833"/>
      <c r="P682" s="850">
        <v>1</v>
      </c>
      <c r="Q682" s="850">
        <v>666.67</v>
      </c>
      <c r="R682" s="838"/>
      <c r="S682" s="851">
        <v>666.67</v>
      </c>
    </row>
    <row r="683" spans="1:19" ht="14.45" customHeight="1" x14ac:dyDescent="0.2">
      <c r="A683" s="832"/>
      <c r="B683" s="833" t="s">
        <v>3471</v>
      </c>
      <c r="C683" s="833" t="s">
        <v>3448</v>
      </c>
      <c r="D683" s="833" t="s">
        <v>1495</v>
      </c>
      <c r="E683" s="833" t="s">
        <v>3468</v>
      </c>
      <c r="F683" s="833" t="s">
        <v>3536</v>
      </c>
      <c r="G683" s="833" t="s">
        <v>3537</v>
      </c>
      <c r="H683" s="850"/>
      <c r="I683" s="850"/>
      <c r="J683" s="833"/>
      <c r="K683" s="833"/>
      <c r="L683" s="850"/>
      <c r="M683" s="850"/>
      <c r="N683" s="833"/>
      <c r="O683" s="833"/>
      <c r="P683" s="850">
        <v>2</v>
      </c>
      <c r="Q683" s="850">
        <v>911.11</v>
      </c>
      <c r="R683" s="838"/>
      <c r="S683" s="851">
        <v>455.55500000000001</v>
      </c>
    </row>
    <row r="684" spans="1:19" ht="14.45" customHeight="1" x14ac:dyDescent="0.2">
      <c r="A684" s="832"/>
      <c r="B684" s="833" t="s">
        <v>3471</v>
      </c>
      <c r="C684" s="833" t="s">
        <v>3448</v>
      </c>
      <c r="D684" s="833" t="s">
        <v>1495</v>
      </c>
      <c r="E684" s="833" t="s">
        <v>3468</v>
      </c>
      <c r="F684" s="833" t="s">
        <v>3546</v>
      </c>
      <c r="G684" s="833" t="s">
        <v>3547</v>
      </c>
      <c r="H684" s="850"/>
      <c r="I684" s="850"/>
      <c r="J684" s="833"/>
      <c r="K684" s="833"/>
      <c r="L684" s="850"/>
      <c r="M684" s="850"/>
      <c r="N684" s="833"/>
      <c r="O684" s="833"/>
      <c r="P684" s="850">
        <v>13</v>
      </c>
      <c r="Q684" s="850">
        <v>1227.7799999999997</v>
      </c>
      <c r="R684" s="838"/>
      <c r="S684" s="851">
        <v>94.444615384615361</v>
      </c>
    </row>
    <row r="685" spans="1:19" ht="14.45" customHeight="1" x14ac:dyDescent="0.2">
      <c r="A685" s="832"/>
      <c r="B685" s="833" t="s">
        <v>3471</v>
      </c>
      <c r="C685" s="833" t="s">
        <v>3448</v>
      </c>
      <c r="D685" s="833" t="s">
        <v>1495</v>
      </c>
      <c r="E685" s="833" t="s">
        <v>3468</v>
      </c>
      <c r="F685" s="833" t="s">
        <v>3550</v>
      </c>
      <c r="G685" s="833" t="s">
        <v>3551</v>
      </c>
      <c r="H685" s="850"/>
      <c r="I685" s="850"/>
      <c r="J685" s="833"/>
      <c r="K685" s="833"/>
      <c r="L685" s="850"/>
      <c r="M685" s="850"/>
      <c r="N685" s="833"/>
      <c r="O685" s="833"/>
      <c r="P685" s="850">
        <v>1</v>
      </c>
      <c r="Q685" s="850">
        <v>96.67</v>
      </c>
      <c r="R685" s="838"/>
      <c r="S685" s="851">
        <v>96.67</v>
      </c>
    </row>
    <row r="686" spans="1:19" ht="14.45" customHeight="1" x14ac:dyDescent="0.2">
      <c r="A686" s="832"/>
      <c r="B686" s="833" t="s">
        <v>3471</v>
      </c>
      <c r="C686" s="833" t="s">
        <v>3448</v>
      </c>
      <c r="D686" s="833" t="s">
        <v>1495</v>
      </c>
      <c r="E686" s="833" t="s">
        <v>3468</v>
      </c>
      <c r="F686" s="833" t="s">
        <v>3558</v>
      </c>
      <c r="G686" s="833" t="s">
        <v>3559</v>
      </c>
      <c r="H686" s="850"/>
      <c r="I686" s="850"/>
      <c r="J686" s="833"/>
      <c r="K686" s="833"/>
      <c r="L686" s="850"/>
      <c r="M686" s="850"/>
      <c r="N686" s="833"/>
      <c r="O686" s="833"/>
      <c r="P686" s="850">
        <v>21</v>
      </c>
      <c r="Q686" s="850">
        <v>26950</v>
      </c>
      <c r="R686" s="838"/>
      <c r="S686" s="851">
        <v>1283.3333333333333</v>
      </c>
    </row>
    <row r="687" spans="1:19" ht="14.45" customHeight="1" x14ac:dyDescent="0.2">
      <c r="A687" s="832"/>
      <c r="B687" s="833" t="s">
        <v>3471</v>
      </c>
      <c r="C687" s="833" t="s">
        <v>3448</v>
      </c>
      <c r="D687" s="833" t="s">
        <v>1500</v>
      </c>
      <c r="E687" s="833" t="s">
        <v>3468</v>
      </c>
      <c r="F687" s="833" t="s">
        <v>3505</v>
      </c>
      <c r="G687" s="833" t="s">
        <v>3506</v>
      </c>
      <c r="H687" s="850"/>
      <c r="I687" s="850"/>
      <c r="J687" s="833"/>
      <c r="K687" s="833"/>
      <c r="L687" s="850"/>
      <c r="M687" s="850"/>
      <c r="N687" s="833"/>
      <c r="O687" s="833"/>
      <c r="P687" s="850">
        <v>1</v>
      </c>
      <c r="Q687" s="850">
        <v>116.67</v>
      </c>
      <c r="R687" s="838"/>
      <c r="S687" s="851">
        <v>116.67</v>
      </c>
    </row>
    <row r="688" spans="1:19" ht="14.45" customHeight="1" x14ac:dyDescent="0.2">
      <c r="A688" s="832"/>
      <c r="B688" s="833" t="s">
        <v>3471</v>
      </c>
      <c r="C688" s="833" t="s">
        <v>3448</v>
      </c>
      <c r="D688" s="833" t="s">
        <v>1500</v>
      </c>
      <c r="E688" s="833" t="s">
        <v>3468</v>
      </c>
      <c r="F688" s="833" t="s">
        <v>3515</v>
      </c>
      <c r="G688" s="833" t="s">
        <v>3516</v>
      </c>
      <c r="H688" s="850"/>
      <c r="I688" s="850"/>
      <c r="J688" s="833"/>
      <c r="K688" s="833"/>
      <c r="L688" s="850"/>
      <c r="M688" s="850"/>
      <c r="N688" s="833"/>
      <c r="O688" s="833"/>
      <c r="P688" s="850">
        <v>1</v>
      </c>
      <c r="Q688" s="850">
        <v>222.22</v>
      </c>
      <c r="R688" s="838"/>
      <c r="S688" s="851">
        <v>222.22</v>
      </c>
    </row>
    <row r="689" spans="1:19" ht="14.45" customHeight="1" x14ac:dyDescent="0.2">
      <c r="A689" s="832"/>
      <c r="B689" s="833" t="s">
        <v>3471</v>
      </c>
      <c r="C689" s="833" t="s">
        <v>3448</v>
      </c>
      <c r="D689" s="833" t="s">
        <v>1500</v>
      </c>
      <c r="E689" s="833" t="s">
        <v>3468</v>
      </c>
      <c r="F689" s="833" t="s">
        <v>3519</v>
      </c>
      <c r="G689" s="833" t="s">
        <v>3520</v>
      </c>
      <c r="H689" s="850"/>
      <c r="I689" s="850"/>
      <c r="J689" s="833"/>
      <c r="K689" s="833"/>
      <c r="L689" s="850"/>
      <c r="M689" s="850"/>
      <c r="N689" s="833"/>
      <c r="O689" s="833"/>
      <c r="P689" s="850">
        <v>1</v>
      </c>
      <c r="Q689" s="850">
        <v>466.67</v>
      </c>
      <c r="R689" s="838"/>
      <c r="S689" s="851">
        <v>466.67</v>
      </c>
    </row>
    <row r="690" spans="1:19" ht="14.45" customHeight="1" x14ac:dyDescent="0.2">
      <c r="A690" s="832"/>
      <c r="B690" s="833" t="s">
        <v>3471</v>
      </c>
      <c r="C690" s="833" t="s">
        <v>3448</v>
      </c>
      <c r="D690" s="833" t="s">
        <v>1500</v>
      </c>
      <c r="E690" s="833" t="s">
        <v>3468</v>
      </c>
      <c r="F690" s="833" t="s">
        <v>3521</v>
      </c>
      <c r="G690" s="833" t="s">
        <v>3520</v>
      </c>
      <c r="H690" s="850"/>
      <c r="I690" s="850"/>
      <c r="J690" s="833"/>
      <c r="K690" s="833"/>
      <c r="L690" s="850"/>
      <c r="M690" s="850"/>
      <c r="N690" s="833"/>
      <c r="O690" s="833"/>
      <c r="P690" s="850">
        <v>1</v>
      </c>
      <c r="Q690" s="850">
        <v>1000</v>
      </c>
      <c r="R690" s="838"/>
      <c r="S690" s="851">
        <v>1000</v>
      </c>
    </row>
    <row r="691" spans="1:19" ht="14.45" customHeight="1" x14ac:dyDescent="0.2">
      <c r="A691" s="832"/>
      <c r="B691" s="833" t="s">
        <v>3471</v>
      </c>
      <c r="C691" s="833" t="s">
        <v>3448</v>
      </c>
      <c r="D691" s="833" t="s">
        <v>1500</v>
      </c>
      <c r="E691" s="833" t="s">
        <v>3468</v>
      </c>
      <c r="F691" s="833" t="s">
        <v>3536</v>
      </c>
      <c r="G691" s="833" t="s">
        <v>3537</v>
      </c>
      <c r="H691" s="850"/>
      <c r="I691" s="850"/>
      <c r="J691" s="833"/>
      <c r="K691" s="833"/>
      <c r="L691" s="850"/>
      <c r="M691" s="850"/>
      <c r="N691" s="833"/>
      <c r="O691" s="833"/>
      <c r="P691" s="850">
        <v>3</v>
      </c>
      <c r="Q691" s="850">
        <v>1366.67</v>
      </c>
      <c r="R691" s="838"/>
      <c r="S691" s="851">
        <v>455.55666666666667</v>
      </c>
    </row>
    <row r="692" spans="1:19" ht="14.45" customHeight="1" x14ac:dyDescent="0.2">
      <c r="A692" s="832"/>
      <c r="B692" s="833" t="s">
        <v>3471</v>
      </c>
      <c r="C692" s="833" t="s">
        <v>3448</v>
      </c>
      <c r="D692" s="833" t="s">
        <v>1500</v>
      </c>
      <c r="E692" s="833" t="s">
        <v>3468</v>
      </c>
      <c r="F692" s="833" t="s">
        <v>3546</v>
      </c>
      <c r="G692" s="833" t="s">
        <v>3547</v>
      </c>
      <c r="H692" s="850"/>
      <c r="I692" s="850"/>
      <c r="J692" s="833"/>
      <c r="K692" s="833"/>
      <c r="L692" s="850"/>
      <c r="M692" s="850"/>
      <c r="N692" s="833"/>
      <c r="O692" s="833"/>
      <c r="P692" s="850">
        <v>5</v>
      </c>
      <c r="Q692" s="850">
        <v>472.21999999999997</v>
      </c>
      <c r="R692" s="838"/>
      <c r="S692" s="851">
        <v>94.443999999999988</v>
      </c>
    </row>
    <row r="693" spans="1:19" ht="14.45" customHeight="1" x14ac:dyDescent="0.2">
      <c r="A693" s="832"/>
      <c r="B693" s="833" t="s">
        <v>3471</v>
      </c>
      <c r="C693" s="833" t="s">
        <v>3448</v>
      </c>
      <c r="D693" s="833" t="s">
        <v>1500</v>
      </c>
      <c r="E693" s="833" t="s">
        <v>3468</v>
      </c>
      <c r="F693" s="833" t="s">
        <v>3552</v>
      </c>
      <c r="G693" s="833" t="s">
        <v>3553</v>
      </c>
      <c r="H693" s="850"/>
      <c r="I693" s="850"/>
      <c r="J693" s="833"/>
      <c r="K693" s="833"/>
      <c r="L693" s="850"/>
      <c r="M693" s="850"/>
      <c r="N693" s="833"/>
      <c r="O693" s="833"/>
      <c r="P693" s="850">
        <v>1</v>
      </c>
      <c r="Q693" s="850">
        <v>333.33</v>
      </c>
      <c r="R693" s="838"/>
      <c r="S693" s="851">
        <v>333.33</v>
      </c>
    </row>
    <row r="694" spans="1:19" ht="14.45" customHeight="1" x14ac:dyDescent="0.2">
      <c r="A694" s="832"/>
      <c r="B694" s="833" t="s">
        <v>3471</v>
      </c>
      <c r="C694" s="833" t="s">
        <v>3448</v>
      </c>
      <c r="D694" s="833" t="s">
        <v>1500</v>
      </c>
      <c r="E694" s="833" t="s">
        <v>3468</v>
      </c>
      <c r="F694" s="833" t="s">
        <v>3558</v>
      </c>
      <c r="G694" s="833" t="s">
        <v>3559</v>
      </c>
      <c r="H694" s="850"/>
      <c r="I694" s="850"/>
      <c r="J694" s="833"/>
      <c r="K694" s="833"/>
      <c r="L694" s="850"/>
      <c r="M694" s="850"/>
      <c r="N694" s="833"/>
      <c r="O694" s="833"/>
      <c r="P694" s="850">
        <v>12</v>
      </c>
      <c r="Q694" s="850">
        <v>15399.99</v>
      </c>
      <c r="R694" s="838"/>
      <c r="S694" s="851">
        <v>1283.3325</v>
      </c>
    </row>
    <row r="695" spans="1:19" ht="14.45" customHeight="1" x14ac:dyDescent="0.2">
      <c r="A695" s="832"/>
      <c r="B695" s="833" t="s">
        <v>3471</v>
      </c>
      <c r="C695" s="833" t="s">
        <v>3448</v>
      </c>
      <c r="D695" s="833" t="s">
        <v>1500</v>
      </c>
      <c r="E695" s="833" t="s">
        <v>3468</v>
      </c>
      <c r="F695" s="833" t="s">
        <v>3581</v>
      </c>
      <c r="G695" s="833" t="s">
        <v>3582</v>
      </c>
      <c r="H695" s="850"/>
      <c r="I695" s="850"/>
      <c r="J695" s="833"/>
      <c r="K695" s="833"/>
      <c r="L695" s="850"/>
      <c r="M695" s="850"/>
      <c r="N695" s="833"/>
      <c r="O695" s="833"/>
      <c r="P695" s="850">
        <v>3</v>
      </c>
      <c r="Q695" s="850">
        <v>1400</v>
      </c>
      <c r="R695" s="838"/>
      <c r="S695" s="851">
        <v>466.66666666666669</v>
      </c>
    </row>
    <row r="696" spans="1:19" ht="14.45" customHeight="1" x14ac:dyDescent="0.2">
      <c r="A696" s="832"/>
      <c r="B696" s="833" t="s">
        <v>3471</v>
      </c>
      <c r="C696" s="833" t="s">
        <v>3448</v>
      </c>
      <c r="D696" s="833" t="s">
        <v>1501</v>
      </c>
      <c r="E696" s="833" t="s">
        <v>3468</v>
      </c>
      <c r="F696" s="833" t="s">
        <v>3505</v>
      </c>
      <c r="G696" s="833" t="s">
        <v>3506</v>
      </c>
      <c r="H696" s="850"/>
      <c r="I696" s="850"/>
      <c r="J696" s="833"/>
      <c r="K696" s="833"/>
      <c r="L696" s="850"/>
      <c r="M696" s="850"/>
      <c r="N696" s="833"/>
      <c r="O696" s="833"/>
      <c r="P696" s="850">
        <v>66</v>
      </c>
      <c r="Q696" s="850">
        <v>7700</v>
      </c>
      <c r="R696" s="838"/>
      <c r="S696" s="851">
        <v>116.66666666666667</v>
      </c>
    </row>
    <row r="697" spans="1:19" ht="14.45" customHeight="1" x14ac:dyDescent="0.2">
      <c r="A697" s="832"/>
      <c r="B697" s="833" t="s">
        <v>3471</v>
      </c>
      <c r="C697" s="833" t="s">
        <v>3448</v>
      </c>
      <c r="D697" s="833" t="s">
        <v>1501</v>
      </c>
      <c r="E697" s="833" t="s">
        <v>3468</v>
      </c>
      <c r="F697" s="833" t="s">
        <v>3515</v>
      </c>
      <c r="G697" s="833" t="s">
        <v>3516</v>
      </c>
      <c r="H697" s="850"/>
      <c r="I697" s="850"/>
      <c r="J697" s="833"/>
      <c r="K697" s="833"/>
      <c r="L697" s="850"/>
      <c r="M697" s="850"/>
      <c r="N697" s="833"/>
      <c r="O697" s="833"/>
      <c r="P697" s="850">
        <v>24</v>
      </c>
      <c r="Q697" s="850">
        <v>5333.3300000000008</v>
      </c>
      <c r="R697" s="838"/>
      <c r="S697" s="851">
        <v>222.22208333333336</v>
      </c>
    </row>
    <row r="698" spans="1:19" ht="14.45" customHeight="1" x14ac:dyDescent="0.2">
      <c r="A698" s="832"/>
      <c r="B698" s="833" t="s">
        <v>3471</v>
      </c>
      <c r="C698" s="833" t="s">
        <v>3448</v>
      </c>
      <c r="D698" s="833" t="s">
        <v>1501</v>
      </c>
      <c r="E698" s="833" t="s">
        <v>3468</v>
      </c>
      <c r="F698" s="833" t="s">
        <v>3517</v>
      </c>
      <c r="G698" s="833" t="s">
        <v>3518</v>
      </c>
      <c r="H698" s="850"/>
      <c r="I698" s="850"/>
      <c r="J698" s="833"/>
      <c r="K698" s="833"/>
      <c r="L698" s="850"/>
      <c r="M698" s="850"/>
      <c r="N698" s="833"/>
      <c r="O698" s="833"/>
      <c r="P698" s="850">
        <v>8</v>
      </c>
      <c r="Q698" s="850">
        <v>4666.67</v>
      </c>
      <c r="R698" s="838"/>
      <c r="S698" s="851">
        <v>583.33375000000001</v>
      </c>
    </row>
    <row r="699" spans="1:19" ht="14.45" customHeight="1" x14ac:dyDescent="0.2">
      <c r="A699" s="832"/>
      <c r="B699" s="833" t="s">
        <v>3471</v>
      </c>
      <c r="C699" s="833" t="s">
        <v>3448</v>
      </c>
      <c r="D699" s="833" t="s">
        <v>1501</v>
      </c>
      <c r="E699" s="833" t="s">
        <v>3468</v>
      </c>
      <c r="F699" s="833" t="s">
        <v>3519</v>
      </c>
      <c r="G699" s="833" t="s">
        <v>3520</v>
      </c>
      <c r="H699" s="850"/>
      <c r="I699" s="850"/>
      <c r="J699" s="833"/>
      <c r="K699" s="833"/>
      <c r="L699" s="850"/>
      <c r="M699" s="850"/>
      <c r="N699" s="833"/>
      <c r="O699" s="833"/>
      <c r="P699" s="850">
        <v>4</v>
      </c>
      <c r="Q699" s="850">
        <v>1866.67</v>
      </c>
      <c r="R699" s="838"/>
      <c r="S699" s="851">
        <v>466.66750000000002</v>
      </c>
    </row>
    <row r="700" spans="1:19" ht="14.45" customHeight="1" x14ac:dyDescent="0.2">
      <c r="A700" s="832"/>
      <c r="B700" s="833" t="s">
        <v>3471</v>
      </c>
      <c r="C700" s="833" t="s">
        <v>3448</v>
      </c>
      <c r="D700" s="833" t="s">
        <v>1501</v>
      </c>
      <c r="E700" s="833" t="s">
        <v>3468</v>
      </c>
      <c r="F700" s="833" t="s">
        <v>3521</v>
      </c>
      <c r="G700" s="833" t="s">
        <v>3520</v>
      </c>
      <c r="H700" s="850"/>
      <c r="I700" s="850"/>
      <c r="J700" s="833"/>
      <c r="K700" s="833"/>
      <c r="L700" s="850"/>
      <c r="M700" s="850"/>
      <c r="N700" s="833"/>
      <c r="O700" s="833"/>
      <c r="P700" s="850">
        <v>1</v>
      </c>
      <c r="Q700" s="850">
        <v>1000</v>
      </c>
      <c r="R700" s="838"/>
      <c r="S700" s="851">
        <v>1000</v>
      </c>
    </row>
    <row r="701" spans="1:19" ht="14.45" customHeight="1" x14ac:dyDescent="0.2">
      <c r="A701" s="832"/>
      <c r="B701" s="833" t="s">
        <v>3471</v>
      </c>
      <c r="C701" s="833" t="s">
        <v>3448</v>
      </c>
      <c r="D701" s="833" t="s">
        <v>1501</v>
      </c>
      <c r="E701" s="833" t="s">
        <v>3468</v>
      </c>
      <c r="F701" s="833" t="s">
        <v>3524</v>
      </c>
      <c r="G701" s="833" t="s">
        <v>3525</v>
      </c>
      <c r="H701" s="850"/>
      <c r="I701" s="850"/>
      <c r="J701" s="833"/>
      <c r="K701" s="833"/>
      <c r="L701" s="850"/>
      <c r="M701" s="850"/>
      <c r="N701" s="833"/>
      <c r="O701" s="833"/>
      <c r="P701" s="850">
        <v>1</v>
      </c>
      <c r="Q701" s="850">
        <v>61.11</v>
      </c>
      <c r="R701" s="838"/>
      <c r="S701" s="851">
        <v>61.11</v>
      </c>
    </row>
    <row r="702" spans="1:19" ht="14.45" customHeight="1" x14ac:dyDescent="0.2">
      <c r="A702" s="832"/>
      <c r="B702" s="833" t="s">
        <v>3471</v>
      </c>
      <c r="C702" s="833" t="s">
        <v>3448</v>
      </c>
      <c r="D702" s="833" t="s">
        <v>1501</v>
      </c>
      <c r="E702" s="833" t="s">
        <v>3468</v>
      </c>
      <c r="F702" s="833" t="s">
        <v>3532</v>
      </c>
      <c r="G702" s="833" t="s">
        <v>3533</v>
      </c>
      <c r="H702" s="850"/>
      <c r="I702" s="850"/>
      <c r="J702" s="833"/>
      <c r="K702" s="833"/>
      <c r="L702" s="850"/>
      <c r="M702" s="850"/>
      <c r="N702" s="833"/>
      <c r="O702" s="833"/>
      <c r="P702" s="850">
        <v>1</v>
      </c>
      <c r="Q702" s="850">
        <v>305.56</v>
      </c>
      <c r="R702" s="838"/>
      <c r="S702" s="851">
        <v>305.56</v>
      </c>
    </row>
    <row r="703" spans="1:19" ht="14.45" customHeight="1" x14ac:dyDescent="0.2">
      <c r="A703" s="832"/>
      <c r="B703" s="833" t="s">
        <v>3471</v>
      </c>
      <c r="C703" s="833" t="s">
        <v>3448</v>
      </c>
      <c r="D703" s="833" t="s">
        <v>1501</v>
      </c>
      <c r="E703" s="833" t="s">
        <v>3468</v>
      </c>
      <c r="F703" s="833" t="s">
        <v>3536</v>
      </c>
      <c r="G703" s="833" t="s">
        <v>3537</v>
      </c>
      <c r="H703" s="850"/>
      <c r="I703" s="850"/>
      <c r="J703" s="833"/>
      <c r="K703" s="833"/>
      <c r="L703" s="850"/>
      <c r="M703" s="850"/>
      <c r="N703" s="833"/>
      <c r="O703" s="833"/>
      <c r="P703" s="850">
        <v>4</v>
      </c>
      <c r="Q703" s="850">
        <v>1822.23</v>
      </c>
      <c r="R703" s="838"/>
      <c r="S703" s="851">
        <v>455.5575</v>
      </c>
    </row>
    <row r="704" spans="1:19" ht="14.45" customHeight="1" x14ac:dyDescent="0.2">
      <c r="A704" s="832"/>
      <c r="B704" s="833" t="s">
        <v>3471</v>
      </c>
      <c r="C704" s="833" t="s">
        <v>3448</v>
      </c>
      <c r="D704" s="833" t="s">
        <v>1501</v>
      </c>
      <c r="E704" s="833" t="s">
        <v>3468</v>
      </c>
      <c r="F704" s="833" t="s">
        <v>3542</v>
      </c>
      <c r="G704" s="833" t="s">
        <v>3543</v>
      </c>
      <c r="H704" s="850"/>
      <c r="I704" s="850"/>
      <c r="J704" s="833"/>
      <c r="K704" s="833"/>
      <c r="L704" s="850"/>
      <c r="M704" s="850"/>
      <c r="N704" s="833"/>
      <c r="O704" s="833"/>
      <c r="P704" s="850">
        <v>2</v>
      </c>
      <c r="Q704" s="850">
        <v>155.56</v>
      </c>
      <c r="R704" s="838"/>
      <c r="S704" s="851">
        <v>77.78</v>
      </c>
    </row>
    <row r="705" spans="1:19" ht="14.45" customHeight="1" x14ac:dyDescent="0.2">
      <c r="A705" s="832"/>
      <c r="B705" s="833" t="s">
        <v>3471</v>
      </c>
      <c r="C705" s="833" t="s">
        <v>3448</v>
      </c>
      <c r="D705" s="833" t="s">
        <v>1501</v>
      </c>
      <c r="E705" s="833" t="s">
        <v>3468</v>
      </c>
      <c r="F705" s="833" t="s">
        <v>3546</v>
      </c>
      <c r="G705" s="833" t="s">
        <v>3547</v>
      </c>
      <c r="H705" s="850"/>
      <c r="I705" s="850"/>
      <c r="J705" s="833"/>
      <c r="K705" s="833"/>
      <c r="L705" s="850"/>
      <c r="M705" s="850"/>
      <c r="N705" s="833"/>
      <c r="O705" s="833"/>
      <c r="P705" s="850">
        <v>31</v>
      </c>
      <c r="Q705" s="850">
        <v>2927.7700000000004</v>
      </c>
      <c r="R705" s="838"/>
      <c r="S705" s="851">
        <v>94.444193548387105</v>
      </c>
    </row>
    <row r="706" spans="1:19" ht="14.45" customHeight="1" x14ac:dyDescent="0.2">
      <c r="A706" s="832"/>
      <c r="B706" s="833" t="s">
        <v>3471</v>
      </c>
      <c r="C706" s="833" t="s">
        <v>3448</v>
      </c>
      <c r="D706" s="833" t="s">
        <v>1501</v>
      </c>
      <c r="E706" s="833" t="s">
        <v>3468</v>
      </c>
      <c r="F706" s="833" t="s">
        <v>3550</v>
      </c>
      <c r="G706" s="833" t="s">
        <v>3551</v>
      </c>
      <c r="H706" s="850"/>
      <c r="I706" s="850"/>
      <c r="J706" s="833"/>
      <c r="K706" s="833"/>
      <c r="L706" s="850"/>
      <c r="M706" s="850"/>
      <c r="N706" s="833"/>
      <c r="O706" s="833"/>
      <c r="P706" s="850">
        <v>10</v>
      </c>
      <c r="Q706" s="850">
        <v>966.67</v>
      </c>
      <c r="R706" s="838"/>
      <c r="S706" s="851">
        <v>96.667000000000002</v>
      </c>
    </row>
    <row r="707" spans="1:19" ht="14.45" customHeight="1" x14ac:dyDescent="0.2">
      <c r="A707" s="832"/>
      <c r="B707" s="833" t="s">
        <v>3471</v>
      </c>
      <c r="C707" s="833" t="s">
        <v>3448</v>
      </c>
      <c r="D707" s="833" t="s">
        <v>1501</v>
      </c>
      <c r="E707" s="833" t="s">
        <v>3468</v>
      </c>
      <c r="F707" s="833" t="s">
        <v>3558</v>
      </c>
      <c r="G707" s="833" t="s">
        <v>3559</v>
      </c>
      <c r="H707" s="850"/>
      <c r="I707" s="850"/>
      <c r="J707" s="833"/>
      <c r="K707" s="833"/>
      <c r="L707" s="850"/>
      <c r="M707" s="850"/>
      <c r="N707" s="833"/>
      <c r="O707" s="833"/>
      <c r="P707" s="850">
        <v>102</v>
      </c>
      <c r="Q707" s="850">
        <v>130900.01</v>
      </c>
      <c r="R707" s="838"/>
      <c r="S707" s="851">
        <v>1283.3334313725491</v>
      </c>
    </row>
    <row r="708" spans="1:19" ht="14.45" customHeight="1" x14ac:dyDescent="0.2">
      <c r="A708" s="832"/>
      <c r="B708" s="833" t="s">
        <v>3471</v>
      </c>
      <c r="C708" s="833" t="s">
        <v>3448</v>
      </c>
      <c r="D708" s="833" t="s">
        <v>1501</v>
      </c>
      <c r="E708" s="833" t="s">
        <v>3468</v>
      </c>
      <c r="F708" s="833" t="s">
        <v>3581</v>
      </c>
      <c r="G708" s="833" t="s">
        <v>3582</v>
      </c>
      <c r="H708" s="850"/>
      <c r="I708" s="850"/>
      <c r="J708" s="833"/>
      <c r="K708" s="833"/>
      <c r="L708" s="850"/>
      <c r="M708" s="850"/>
      <c r="N708" s="833"/>
      <c r="O708" s="833"/>
      <c r="P708" s="850">
        <v>1</v>
      </c>
      <c r="Q708" s="850">
        <v>466.67</v>
      </c>
      <c r="R708" s="838"/>
      <c r="S708" s="851">
        <v>466.67</v>
      </c>
    </row>
    <row r="709" spans="1:19" ht="14.45" customHeight="1" x14ac:dyDescent="0.2">
      <c r="A709" s="832"/>
      <c r="B709" s="833" t="s">
        <v>3471</v>
      </c>
      <c r="C709" s="833" t="s">
        <v>3448</v>
      </c>
      <c r="D709" s="833" t="s">
        <v>1466</v>
      </c>
      <c r="E709" s="833" t="s">
        <v>3468</v>
      </c>
      <c r="F709" s="833" t="s">
        <v>3505</v>
      </c>
      <c r="G709" s="833" t="s">
        <v>3506</v>
      </c>
      <c r="H709" s="850"/>
      <c r="I709" s="850"/>
      <c r="J709" s="833"/>
      <c r="K709" s="833"/>
      <c r="L709" s="850"/>
      <c r="M709" s="850"/>
      <c r="N709" s="833"/>
      <c r="O709" s="833"/>
      <c r="P709" s="850">
        <v>86</v>
      </c>
      <c r="Q709" s="850">
        <v>10033.34</v>
      </c>
      <c r="R709" s="838"/>
      <c r="S709" s="851">
        <v>116.66674418604651</v>
      </c>
    </row>
    <row r="710" spans="1:19" ht="14.45" customHeight="1" x14ac:dyDescent="0.2">
      <c r="A710" s="832"/>
      <c r="B710" s="833" t="s">
        <v>3471</v>
      </c>
      <c r="C710" s="833" t="s">
        <v>3448</v>
      </c>
      <c r="D710" s="833" t="s">
        <v>1466</v>
      </c>
      <c r="E710" s="833" t="s">
        <v>3468</v>
      </c>
      <c r="F710" s="833" t="s">
        <v>3517</v>
      </c>
      <c r="G710" s="833" t="s">
        <v>3518</v>
      </c>
      <c r="H710" s="850"/>
      <c r="I710" s="850"/>
      <c r="J710" s="833"/>
      <c r="K710" s="833"/>
      <c r="L710" s="850"/>
      <c r="M710" s="850"/>
      <c r="N710" s="833"/>
      <c r="O710" s="833"/>
      <c r="P710" s="850">
        <v>20</v>
      </c>
      <c r="Q710" s="850">
        <v>11666.66</v>
      </c>
      <c r="R710" s="838"/>
      <c r="S710" s="851">
        <v>583.33299999999997</v>
      </c>
    </row>
    <row r="711" spans="1:19" ht="14.45" customHeight="1" x14ac:dyDescent="0.2">
      <c r="A711" s="832"/>
      <c r="B711" s="833" t="s">
        <v>3471</v>
      </c>
      <c r="C711" s="833" t="s">
        <v>3448</v>
      </c>
      <c r="D711" s="833" t="s">
        <v>1466</v>
      </c>
      <c r="E711" s="833" t="s">
        <v>3468</v>
      </c>
      <c r="F711" s="833" t="s">
        <v>3519</v>
      </c>
      <c r="G711" s="833" t="s">
        <v>3520</v>
      </c>
      <c r="H711" s="850"/>
      <c r="I711" s="850"/>
      <c r="J711" s="833"/>
      <c r="K711" s="833"/>
      <c r="L711" s="850"/>
      <c r="M711" s="850"/>
      <c r="N711" s="833"/>
      <c r="O711" s="833"/>
      <c r="P711" s="850">
        <v>12</v>
      </c>
      <c r="Q711" s="850">
        <v>5600.01</v>
      </c>
      <c r="R711" s="838"/>
      <c r="S711" s="851">
        <v>466.66750000000002</v>
      </c>
    </row>
    <row r="712" spans="1:19" ht="14.45" customHeight="1" x14ac:dyDescent="0.2">
      <c r="A712" s="832"/>
      <c r="B712" s="833" t="s">
        <v>3471</v>
      </c>
      <c r="C712" s="833" t="s">
        <v>3448</v>
      </c>
      <c r="D712" s="833" t="s">
        <v>1466</v>
      </c>
      <c r="E712" s="833" t="s">
        <v>3468</v>
      </c>
      <c r="F712" s="833" t="s">
        <v>3532</v>
      </c>
      <c r="G712" s="833" t="s">
        <v>3533</v>
      </c>
      <c r="H712" s="850"/>
      <c r="I712" s="850"/>
      <c r="J712" s="833"/>
      <c r="K712" s="833"/>
      <c r="L712" s="850"/>
      <c r="M712" s="850"/>
      <c r="N712" s="833"/>
      <c r="O712" s="833"/>
      <c r="P712" s="850">
        <v>5</v>
      </c>
      <c r="Q712" s="850">
        <v>1527.78</v>
      </c>
      <c r="R712" s="838"/>
      <c r="S712" s="851">
        <v>305.55599999999998</v>
      </c>
    </row>
    <row r="713" spans="1:19" ht="14.45" customHeight="1" x14ac:dyDescent="0.2">
      <c r="A713" s="832"/>
      <c r="B713" s="833" t="s">
        <v>3471</v>
      </c>
      <c r="C713" s="833" t="s">
        <v>3448</v>
      </c>
      <c r="D713" s="833" t="s">
        <v>1466</v>
      </c>
      <c r="E713" s="833" t="s">
        <v>3468</v>
      </c>
      <c r="F713" s="833" t="s">
        <v>3536</v>
      </c>
      <c r="G713" s="833" t="s">
        <v>3537</v>
      </c>
      <c r="H713" s="850"/>
      <c r="I713" s="850"/>
      <c r="J713" s="833"/>
      <c r="K713" s="833"/>
      <c r="L713" s="850"/>
      <c r="M713" s="850"/>
      <c r="N713" s="833"/>
      <c r="O713" s="833"/>
      <c r="P713" s="850">
        <v>9</v>
      </c>
      <c r="Q713" s="850">
        <v>4100</v>
      </c>
      <c r="R713" s="838"/>
      <c r="S713" s="851">
        <v>455.55555555555554</v>
      </c>
    </row>
    <row r="714" spans="1:19" ht="14.45" customHeight="1" x14ac:dyDescent="0.2">
      <c r="A714" s="832"/>
      <c r="B714" s="833" t="s">
        <v>3471</v>
      </c>
      <c r="C714" s="833" t="s">
        <v>3448</v>
      </c>
      <c r="D714" s="833" t="s">
        <v>1466</v>
      </c>
      <c r="E714" s="833" t="s">
        <v>3468</v>
      </c>
      <c r="F714" s="833" t="s">
        <v>3542</v>
      </c>
      <c r="G714" s="833" t="s">
        <v>3543</v>
      </c>
      <c r="H714" s="850"/>
      <c r="I714" s="850"/>
      <c r="J714" s="833"/>
      <c r="K714" s="833"/>
      <c r="L714" s="850"/>
      <c r="M714" s="850"/>
      <c r="N714" s="833"/>
      <c r="O714" s="833"/>
      <c r="P714" s="850">
        <v>10</v>
      </c>
      <c r="Q714" s="850">
        <v>777.78</v>
      </c>
      <c r="R714" s="838"/>
      <c r="S714" s="851">
        <v>77.777999999999992</v>
      </c>
    </row>
    <row r="715" spans="1:19" ht="14.45" customHeight="1" x14ac:dyDescent="0.2">
      <c r="A715" s="832"/>
      <c r="B715" s="833" t="s">
        <v>3471</v>
      </c>
      <c r="C715" s="833" t="s">
        <v>3448</v>
      </c>
      <c r="D715" s="833" t="s">
        <v>1466</v>
      </c>
      <c r="E715" s="833" t="s">
        <v>3468</v>
      </c>
      <c r="F715" s="833" t="s">
        <v>3546</v>
      </c>
      <c r="G715" s="833" t="s">
        <v>3547</v>
      </c>
      <c r="H715" s="850"/>
      <c r="I715" s="850"/>
      <c r="J715" s="833"/>
      <c r="K715" s="833"/>
      <c r="L715" s="850"/>
      <c r="M715" s="850"/>
      <c r="N715" s="833"/>
      <c r="O715" s="833"/>
      <c r="P715" s="850">
        <v>115</v>
      </c>
      <c r="Q715" s="850">
        <v>10861.11</v>
      </c>
      <c r="R715" s="838"/>
      <c r="S715" s="851">
        <v>94.444434782608695</v>
      </c>
    </row>
    <row r="716" spans="1:19" ht="14.45" customHeight="1" x14ac:dyDescent="0.2">
      <c r="A716" s="832"/>
      <c r="B716" s="833" t="s">
        <v>3471</v>
      </c>
      <c r="C716" s="833" t="s">
        <v>3448</v>
      </c>
      <c r="D716" s="833" t="s">
        <v>1466</v>
      </c>
      <c r="E716" s="833" t="s">
        <v>3468</v>
      </c>
      <c r="F716" s="833" t="s">
        <v>3558</v>
      </c>
      <c r="G716" s="833" t="s">
        <v>3559</v>
      </c>
      <c r="H716" s="850"/>
      <c r="I716" s="850"/>
      <c r="J716" s="833"/>
      <c r="K716" s="833"/>
      <c r="L716" s="850"/>
      <c r="M716" s="850"/>
      <c r="N716" s="833"/>
      <c r="O716" s="833"/>
      <c r="P716" s="850">
        <v>110</v>
      </c>
      <c r="Q716" s="850">
        <v>141166.68</v>
      </c>
      <c r="R716" s="838"/>
      <c r="S716" s="851">
        <v>1283.3334545454545</v>
      </c>
    </row>
    <row r="717" spans="1:19" ht="14.45" customHeight="1" x14ac:dyDescent="0.2">
      <c r="A717" s="832"/>
      <c r="B717" s="833" t="s">
        <v>3471</v>
      </c>
      <c r="C717" s="833" t="s">
        <v>3448</v>
      </c>
      <c r="D717" s="833" t="s">
        <v>1466</v>
      </c>
      <c r="E717" s="833" t="s">
        <v>3468</v>
      </c>
      <c r="F717" s="833" t="s">
        <v>3581</v>
      </c>
      <c r="G717" s="833" t="s">
        <v>3582</v>
      </c>
      <c r="H717" s="850"/>
      <c r="I717" s="850"/>
      <c r="J717" s="833"/>
      <c r="K717" s="833"/>
      <c r="L717" s="850"/>
      <c r="M717" s="850"/>
      <c r="N717" s="833"/>
      <c r="O717" s="833"/>
      <c r="P717" s="850">
        <v>4</v>
      </c>
      <c r="Q717" s="850">
        <v>1866.67</v>
      </c>
      <c r="R717" s="838"/>
      <c r="S717" s="851">
        <v>466.66750000000002</v>
      </c>
    </row>
    <row r="718" spans="1:19" ht="14.45" customHeight="1" x14ac:dyDescent="0.2">
      <c r="A718" s="832"/>
      <c r="B718" s="833" t="s">
        <v>3471</v>
      </c>
      <c r="C718" s="833" t="s">
        <v>3448</v>
      </c>
      <c r="D718" s="833" t="s">
        <v>1499</v>
      </c>
      <c r="E718" s="833" t="s">
        <v>3468</v>
      </c>
      <c r="F718" s="833" t="s">
        <v>3505</v>
      </c>
      <c r="G718" s="833" t="s">
        <v>3506</v>
      </c>
      <c r="H718" s="850"/>
      <c r="I718" s="850"/>
      <c r="J718" s="833"/>
      <c r="K718" s="833"/>
      <c r="L718" s="850"/>
      <c r="M718" s="850"/>
      <c r="N718" s="833"/>
      <c r="O718" s="833"/>
      <c r="P718" s="850">
        <v>30</v>
      </c>
      <c r="Q718" s="850">
        <v>3500.01</v>
      </c>
      <c r="R718" s="838"/>
      <c r="S718" s="851">
        <v>116.667</v>
      </c>
    </row>
    <row r="719" spans="1:19" ht="14.45" customHeight="1" x14ac:dyDescent="0.2">
      <c r="A719" s="832"/>
      <c r="B719" s="833" t="s">
        <v>3471</v>
      </c>
      <c r="C719" s="833" t="s">
        <v>3448</v>
      </c>
      <c r="D719" s="833" t="s">
        <v>1499</v>
      </c>
      <c r="E719" s="833" t="s">
        <v>3468</v>
      </c>
      <c r="F719" s="833" t="s">
        <v>3515</v>
      </c>
      <c r="G719" s="833" t="s">
        <v>3516</v>
      </c>
      <c r="H719" s="850"/>
      <c r="I719" s="850"/>
      <c r="J719" s="833"/>
      <c r="K719" s="833"/>
      <c r="L719" s="850"/>
      <c r="M719" s="850"/>
      <c r="N719" s="833"/>
      <c r="O719" s="833"/>
      <c r="P719" s="850">
        <v>7</v>
      </c>
      <c r="Q719" s="850">
        <v>1555.56</v>
      </c>
      <c r="R719" s="838"/>
      <c r="S719" s="851">
        <v>222.22285714285712</v>
      </c>
    </row>
    <row r="720" spans="1:19" ht="14.45" customHeight="1" x14ac:dyDescent="0.2">
      <c r="A720" s="832"/>
      <c r="B720" s="833" t="s">
        <v>3471</v>
      </c>
      <c r="C720" s="833" t="s">
        <v>3448</v>
      </c>
      <c r="D720" s="833" t="s">
        <v>1499</v>
      </c>
      <c r="E720" s="833" t="s">
        <v>3468</v>
      </c>
      <c r="F720" s="833" t="s">
        <v>3517</v>
      </c>
      <c r="G720" s="833" t="s">
        <v>3518</v>
      </c>
      <c r="H720" s="850"/>
      <c r="I720" s="850"/>
      <c r="J720" s="833"/>
      <c r="K720" s="833"/>
      <c r="L720" s="850"/>
      <c r="M720" s="850"/>
      <c r="N720" s="833"/>
      <c r="O720" s="833"/>
      <c r="P720" s="850">
        <v>10</v>
      </c>
      <c r="Q720" s="850">
        <v>5833.34</v>
      </c>
      <c r="R720" s="838"/>
      <c r="S720" s="851">
        <v>583.33400000000006</v>
      </c>
    </row>
    <row r="721" spans="1:19" ht="14.45" customHeight="1" x14ac:dyDescent="0.2">
      <c r="A721" s="832"/>
      <c r="B721" s="833" t="s">
        <v>3471</v>
      </c>
      <c r="C721" s="833" t="s">
        <v>3448</v>
      </c>
      <c r="D721" s="833" t="s">
        <v>1499</v>
      </c>
      <c r="E721" s="833" t="s">
        <v>3468</v>
      </c>
      <c r="F721" s="833" t="s">
        <v>3519</v>
      </c>
      <c r="G721" s="833" t="s">
        <v>3520</v>
      </c>
      <c r="H721" s="850"/>
      <c r="I721" s="850"/>
      <c r="J721" s="833"/>
      <c r="K721" s="833"/>
      <c r="L721" s="850"/>
      <c r="M721" s="850"/>
      <c r="N721" s="833"/>
      <c r="O721" s="833"/>
      <c r="P721" s="850">
        <v>2</v>
      </c>
      <c r="Q721" s="850">
        <v>933.34</v>
      </c>
      <c r="R721" s="838"/>
      <c r="S721" s="851">
        <v>466.67</v>
      </c>
    </row>
    <row r="722" spans="1:19" ht="14.45" customHeight="1" x14ac:dyDescent="0.2">
      <c r="A722" s="832"/>
      <c r="B722" s="833" t="s">
        <v>3471</v>
      </c>
      <c r="C722" s="833" t="s">
        <v>3448</v>
      </c>
      <c r="D722" s="833" t="s">
        <v>1499</v>
      </c>
      <c r="E722" s="833" t="s">
        <v>3468</v>
      </c>
      <c r="F722" s="833" t="s">
        <v>3521</v>
      </c>
      <c r="G722" s="833" t="s">
        <v>3520</v>
      </c>
      <c r="H722" s="850"/>
      <c r="I722" s="850"/>
      <c r="J722" s="833"/>
      <c r="K722" s="833"/>
      <c r="L722" s="850"/>
      <c r="M722" s="850"/>
      <c r="N722" s="833"/>
      <c r="O722" s="833"/>
      <c r="P722" s="850">
        <v>8</v>
      </c>
      <c r="Q722" s="850">
        <v>8000</v>
      </c>
      <c r="R722" s="838"/>
      <c r="S722" s="851">
        <v>1000</v>
      </c>
    </row>
    <row r="723" spans="1:19" ht="14.45" customHeight="1" x14ac:dyDescent="0.2">
      <c r="A723" s="832"/>
      <c r="B723" s="833" t="s">
        <v>3471</v>
      </c>
      <c r="C723" s="833" t="s">
        <v>3448</v>
      </c>
      <c r="D723" s="833" t="s">
        <v>1499</v>
      </c>
      <c r="E723" s="833" t="s">
        <v>3468</v>
      </c>
      <c r="F723" s="833" t="s">
        <v>3536</v>
      </c>
      <c r="G723" s="833" t="s">
        <v>3537</v>
      </c>
      <c r="H723" s="850"/>
      <c r="I723" s="850"/>
      <c r="J723" s="833"/>
      <c r="K723" s="833"/>
      <c r="L723" s="850"/>
      <c r="M723" s="850"/>
      <c r="N723" s="833"/>
      <c r="O723" s="833"/>
      <c r="P723" s="850">
        <v>7</v>
      </c>
      <c r="Q723" s="850">
        <v>3188.8900000000003</v>
      </c>
      <c r="R723" s="838"/>
      <c r="S723" s="851">
        <v>455.55571428571432</v>
      </c>
    </row>
    <row r="724" spans="1:19" ht="14.45" customHeight="1" x14ac:dyDescent="0.2">
      <c r="A724" s="832"/>
      <c r="B724" s="833" t="s">
        <v>3471</v>
      </c>
      <c r="C724" s="833" t="s">
        <v>3448</v>
      </c>
      <c r="D724" s="833" t="s">
        <v>1499</v>
      </c>
      <c r="E724" s="833" t="s">
        <v>3468</v>
      </c>
      <c r="F724" s="833" t="s">
        <v>3542</v>
      </c>
      <c r="G724" s="833" t="s">
        <v>3543</v>
      </c>
      <c r="H724" s="850"/>
      <c r="I724" s="850"/>
      <c r="J724" s="833"/>
      <c r="K724" s="833"/>
      <c r="L724" s="850"/>
      <c r="M724" s="850"/>
      <c r="N724" s="833"/>
      <c r="O724" s="833"/>
      <c r="P724" s="850">
        <v>3</v>
      </c>
      <c r="Q724" s="850">
        <v>233.34</v>
      </c>
      <c r="R724" s="838"/>
      <c r="S724" s="851">
        <v>77.78</v>
      </c>
    </row>
    <row r="725" spans="1:19" ht="14.45" customHeight="1" x14ac:dyDescent="0.2">
      <c r="A725" s="832"/>
      <c r="B725" s="833" t="s">
        <v>3471</v>
      </c>
      <c r="C725" s="833" t="s">
        <v>3448</v>
      </c>
      <c r="D725" s="833" t="s">
        <v>1499</v>
      </c>
      <c r="E725" s="833" t="s">
        <v>3468</v>
      </c>
      <c r="F725" s="833" t="s">
        <v>3546</v>
      </c>
      <c r="G725" s="833" t="s">
        <v>3547</v>
      </c>
      <c r="H725" s="850"/>
      <c r="I725" s="850"/>
      <c r="J725" s="833"/>
      <c r="K725" s="833"/>
      <c r="L725" s="850"/>
      <c r="M725" s="850"/>
      <c r="N725" s="833"/>
      <c r="O725" s="833"/>
      <c r="P725" s="850">
        <v>40</v>
      </c>
      <c r="Q725" s="850">
        <v>3777.77</v>
      </c>
      <c r="R725" s="838"/>
      <c r="S725" s="851">
        <v>94.444249999999997</v>
      </c>
    </row>
    <row r="726" spans="1:19" ht="14.45" customHeight="1" x14ac:dyDescent="0.2">
      <c r="A726" s="832"/>
      <c r="B726" s="833" t="s">
        <v>3471</v>
      </c>
      <c r="C726" s="833" t="s">
        <v>3448</v>
      </c>
      <c r="D726" s="833" t="s">
        <v>1499</v>
      </c>
      <c r="E726" s="833" t="s">
        <v>3468</v>
      </c>
      <c r="F726" s="833" t="s">
        <v>3550</v>
      </c>
      <c r="G726" s="833" t="s">
        <v>3551</v>
      </c>
      <c r="H726" s="850"/>
      <c r="I726" s="850"/>
      <c r="J726" s="833"/>
      <c r="K726" s="833"/>
      <c r="L726" s="850"/>
      <c r="M726" s="850"/>
      <c r="N726" s="833"/>
      <c r="O726" s="833"/>
      <c r="P726" s="850">
        <v>9</v>
      </c>
      <c r="Q726" s="850">
        <v>870</v>
      </c>
      <c r="R726" s="838"/>
      <c r="S726" s="851">
        <v>96.666666666666671</v>
      </c>
    </row>
    <row r="727" spans="1:19" ht="14.45" customHeight="1" x14ac:dyDescent="0.2">
      <c r="A727" s="832"/>
      <c r="B727" s="833" t="s">
        <v>3471</v>
      </c>
      <c r="C727" s="833" t="s">
        <v>3448</v>
      </c>
      <c r="D727" s="833" t="s">
        <v>1499</v>
      </c>
      <c r="E727" s="833" t="s">
        <v>3468</v>
      </c>
      <c r="F727" s="833" t="s">
        <v>3558</v>
      </c>
      <c r="G727" s="833" t="s">
        <v>3559</v>
      </c>
      <c r="H727" s="850"/>
      <c r="I727" s="850"/>
      <c r="J727" s="833"/>
      <c r="K727" s="833"/>
      <c r="L727" s="850"/>
      <c r="M727" s="850"/>
      <c r="N727" s="833"/>
      <c r="O727" s="833"/>
      <c r="P727" s="850">
        <v>36</v>
      </c>
      <c r="Q727" s="850">
        <v>46199.99</v>
      </c>
      <c r="R727" s="838"/>
      <c r="S727" s="851">
        <v>1283.3330555555556</v>
      </c>
    </row>
    <row r="728" spans="1:19" ht="14.45" customHeight="1" x14ac:dyDescent="0.2">
      <c r="A728" s="832"/>
      <c r="B728" s="833" t="s">
        <v>3471</v>
      </c>
      <c r="C728" s="833" t="s">
        <v>3448</v>
      </c>
      <c r="D728" s="833" t="s">
        <v>1464</v>
      </c>
      <c r="E728" s="833" t="s">
        <v>3468</v>
      </c>
      <c r="F728" s="833" t="s">
        <v>3505</v>
      </c>
      <c r="G728" s="833" t="s">
        <v>3506</v>
      </c>
      <c r="H728" s="850"/>
      <c r="I728" s="850"/>
      <c r="J728" s="833"/>
      <c r="K728" s="833"/>
      <c r="L728" s="850"/>
      <c r="M728" s="850"/>
      <c r="N728" s="833"/>
      <c r="O728" s="833"/>
      <c r="P728" s="850">
        <v>130</v>
      </c>
      <c r="Q728" s="850">
        <v>15166.66</v>
      </c>
      <c r="R728" s="838"/>
      <c r="S728" s="851">
        <v>116.66661538461538</v>
      </c>
    </row>
    <row r="729" spans="1:19" ht="14.45" customHeight="1" x14ac:dyDescent="0.2">
      <c r="A729" s="832"/>
      <c r="B729" s="833" t="s">
        <v>3471</v>
      </c>
      <c r="C729" s="833" t="s">
        <v>3448</v>
      </c>
      <c r="D729" s="833" t="s">
        <v>1464</v>
      </c>
      <c r="E729" s="833" t="s">
        <v>3468</v>
      </c>
      <c r="F729" s="833" t="s">
        <v>3517</v>
      </c>
      <c r="G729" s="833" t="s">
        <v>3518</v>
      </c>
      <c r="H729" s="850"/>
      <c r="I729" s="850"/>
      <c r="J729" s="833"/>
      <c r="K729" s="833"/>
      <c r="L729" s="850"/>
      <c r="M729" s="850"/>
      <c r="N729" s="833"/>
      <c r="O729" s="833"/>
      <c r="P729" s="850">
        <v>5</v>
      </c>
      <c r="Q729" s="850">
        <v>2916.66</v>
      </c>
      <c r="R729" s="838"/>
      <c r="S729" s="851">
        <v>583.33199999999999</v>
      </c>
    </row>
    <row r="730" spans="1:19" ht="14.45" customHeight="1" x14ac:dyDescent="0.2">
      <c r="A730" s="832"/>
      <c r="B730" s="833" t="s">
        <v>3471</v>
      </c>
      <c r="C730" s="833" t="s">
        <v>3448</v>
      </c>
      <c r="D730" s="833" t="s">
        <v>1464</v>
      </c>
      <c r="E730" s="833" t="s">
        <v>3468</v>
      </c>
      <c r="F730" s="833" t="s">
        <v>3519</v>
      </c>
      <c r="G730" s="833" t="s">
        <v>3520</v>
      </c>
      <c r="H730" s="850"/>
      <c r="I730" s="850"/>
      <c r="J730" s="833"/>
      <c r="K730" s="833"/>
      <c r="L730" s="850"/>
      <c r="M730" s="850"/>
      <c r="N730" s="833"/>
      <c r="O730" s="833"/>
      <c r="P730" s="850">
        <v>10</v>
      </c>
      <c r="Q730" s="850">
        <v>4666.67</v>
      </c>
      <c r="R730" s="838"/>
      <c r="S730" s="851">
        <v>466.66700000000003</v>
      </c>
    </row>
    <row r="731" spans="1:19" ht="14.45" customHeight="1" x14ac:dyDescent="0.2">
      <c r="A731" s="832"/>
      <c r="B731" s="833" t="s">
        <v>3471</v>
      </c>
      <c r="C731" s="833" t="s">
        <v>3448</v>
      </c>
      <c r="D731" s="833" t="s">
        <v>1464</v>
      </c>
      <c r="E731" s="833" t="s">
        <v>3468</v>
      </c>
      <c r="F731" s="833" t="s">
        <v>3532</v>
      </c>
      <c r="G731" s="833" t="s">
        <v>3533</v>
      </c>
      <c r="H731" s="850"/>
      <c r="I731" s="850"/>
      <c r="J731" s="833"/>
      <c r="K731" s="833"/>
      <c r="L731" s="850"/>
      <c r="M731" s="850"/>
      <c r="N731" s="833"/>
      <c r="O731" s="833"/>
      <c r="P731" s="850">
        <v>1</v>
      </c>
      <c r="Q731" s="850">
        <v>305.56</v>
      </c>
      <c r="R731" s="838"/>
      <c r="S731" s="851">
        <v>305.56</v>
      </c>
    </row>
    <row r="732" spans="1:19" ht="14.45" customHeight="1" x14ac:dyDescent="0.2">
      <c r="A732" s="832"/>
      <c r="B732" s="833" t="s">
        <v>3471</v>
      </c>
      <c r="C732" s="833" t="s">
        <v>3448</v>
      </c>
      <c r="D732" s="833" t="s">
        <v>1464</v>
      </c>
      <c r="E732" s="833" t="s">
        <v>3468</v>
      </c>
      <c r="F732" s="833" t="s">
        <v>3536</v>
      </c>
      <c r="G732" s="833" t="s">
        <v>3537</v>
      </c>
      <c r="H732" s="850"/>
      <c r="I732" s="850"/>
      <c r="J732" s="833"/>
      <c r="K732" s="833"/>
      <c r="L732" s="850"/>
      <c r="M732" s="850"/>
      <c r="N732" s="833"/>
      <c r="O732" s="833"/>
      <c r="P732" s="850">
        <v>2</v>
      </c>
      <c r="Q732" s="850">
        <v>911.12</v>
      </c>
      <c r="R732" s="838"/>
      <c r="S732" s="851">
        <v>455.56</v>
      </c>
    </row>
    <row r="733" spans="1:19" ht="14.45" customHeight="1" x14ac:dyDescent="0.2">
      <c r="A733" s="832"/>
      <c r="B733" s="833" t="s">
        <v>3471</v>
      </c>
      <c r="C733" s="833" t="s">
        <v>3448</v>
      </c>
      <c r="D733" s="833" t="s">
        <v>1464</v>
      </c>
      <c r="E733" s="833" t="s">
        <v>3468</v>
      </c>
      <c r="F733" s="833" t="s">
        <v>3542</v>
      </c>
      <c r="G733" s="833" t="s">
        <v>3543</v>
      </c>
      <c r="H733" s="850"/>
      <c r="I733" s="850"/>
      <c r="J733" s="833"/>
      <c r="K733" s="833"/>
      <c r="L733" s="850"/>
      <c r="M733" s="850"/>
      <c r="N733" s="833"/>
      <c r="O733" s="833"/>
      <c r="P733" s="850">
        <v>3</v>
      </c>
      <c r="Q733" s="850">
        <v>233.34</v>
      </c>
      <c r="R733" s="838"/>
      <c r="S733" s="851">
        <v>77.78</v>
      </c>
    </row>
    <row r="734" spans="1:19" ht="14.45" customHeight="1" x14ac:dyDescent="0.2">
      <c r="A734" s="832"/>
      <c r="B734" s="833" t="s">
        <v>3471</v>
      </c>
      <c r="C734" s="833" t="s">
        <v>3448</v>
      </c>
      <c r="D734" s="833" t="s">
        <v>1464</v>
      </c>
      <c r="E734" s="833" t="s">
        <v>3468</v>
      </c>
      <c r="F734" s="833" t="s">
        <v>3546</v>
      </c>
      <c r="G734" s="833" t="s">
        <v>3547</v>
      </c>
      <c r="H734" s="850"/>
      <c r="I734" s="850"/>
      <c r="J734" s="833"/>
      <c r="K734" s="833"/>
      <c r="L734" s="850"/>
      <c r="M734" s="850"/>
      <c r="N734" s="833"/>
      <c r="O734" s="833"/>
      <c r="P734" s="850">
        <v>124</v>
      </c>
      <c r="Q734" s="850">
        <v>11711.1</v>
      </c>
      <c r="R734" s="838"/>
      <c r="S734" s="851">
        <v>94.444354838709685</v>
      </c>
    </row>
    <row r="735" spans="1:19" ht="14.45" customHeight="1" x14ac:dyDescent="0.2">
      <c r="A735" s="832"/>
      <c r="B735" s="833" t="s">
        <v>3471</v>
      </c>
      <c r="C735" s="833" t="s">
        <v>3448</v>
      </c>
      <c r="D735" s="833" t="s">
        <v>1464</v>
      </c>
      <c r="E735" s="833" t="s">
        <v>3468</v>
      </c>
      <c r="F735" s="833" t="s">
        <v>3558</v>
      </c>
      <c r="G735" s="833" t="s">
        <v>3559</v>
      </c>
      <c r="H735" s="850"/>
      <c r="I735" s="850"/>
      <c r="J735" s="833"/>
      <c r="K735" s="833"/>
      <c r="L735" s="850"/>
      <c r="M735" s="850"/>
      <c r="N735" s="833"/>
      <c r="O735" s="833"/>
      <c r="P735" s="850">
        <v>135</v>
      </c>
      <c r="Q735" s="850">
        <v>173250.01</v>
      </c>
      <c r="R735" s="838"/>
      <c r="S735" s="851">
        <v>1283.3334074074075</v>
      </c>
    </row>
    <row r="736" spans="1:19" ht="14.45" customHeight="1" x14ac:dyDescent="0.2">
      <c r="A736" s="832"/>
      <c r="B736" s="833" t="s">
        <v>3471</v>
      </c>
      <c r="C736" s="833" t="s">
        <v>3448</v>
      </c>
      <c r="D736" s="833" t="s">
        <v>1464</v>
      </c>
      <c r="E736" s="833" t="s">
        <v>3468</v>
      </c>
      <c r="F736" s="833" t="s">
        <v>3581</v>
      </c>
      <c r="G736" s="833" t="s">
        <v>3582</v>
      </c>
      <c r="H736" s="850"/>
      <c r="I736" s="850"/>
      <c r="J736" s="833"/>
      <c r="K736" s="833"/>
      <c r="L736" s="850"/>
      <c r="M736" s="850"/>
      <c r="N736" s="833"/>
      <c r="O736" s="833"/>
      <c r="P736" s="850">
        <v>2</v>
      </c>
      <c r="Q736" s="850">
        <v>933.33</v>
      </c>
      <c r="R736" s="838"/>
      <c r="S736" s="851">
        <v>466.66500000000002</v>
      </c>
    </row>
    <row r="737" spans="1:19" ht="14.45" customHeight="1" x14ac:dyDescent="0.2">
      <c r="A737" s="832"/>
      <c r="B737" s="833" t="s">
        <v>3471</v>
      </c>
      <c r="C737" s="833" t="s">
        <v>597</v>
      </c>
      <c r="D737" s="833" t="s">
        <v>1462</v>
      </c>
      <c r="E737" s="833" t="s">
        <v>3468</v>
      </c>
      <c r="F737" s="833" t="s">
        <v>3501</v>
      </c>
      <c r="G737" s="833" t="s">
        <v>3502</v>
      </c>
      <c r="H737" s="850">
        <v>5</v>
      </c>
      <c r="I737" s="850">
        <v>388.9</v>
      </c>
      <c r="J737" s="833">
        <v>1.25</v>
      </c>
      <c r="K737" s="833">
        <v>77.78</v>
      </c>
      <c r="L737" s="850">
        <v>4</v>
      </c>
      <c r="M737" s="850">
        <v>311.12</v>
      </c>
      <c r="N737" s="833">
        <v>1</v>
      </c>
      <c r="O737" s="833">
        <v>77.78</v>
      </c>
      <c r="P737" s="850">
        <v>5</v>
      </c>
      <c r="Q737" s="850">
        <v>388.9</v>
      </c>
      <c r="R737" s="838">
        <v>1.25</v>
      </c>
      <c r="S737" s="851">
        <v>77.78</v>
      </c>
    </row>
    <row r="738" spans="1:19" ht="14.45" customHeight="1" x14ac:dyDescent="0.2">
      <c r="A738" s="832"/>
      <c r="B738" s="833" t="s">
        <v>3471</v>
      </c>
      <c r="C738" s="833" t="s">
        <v>597</v>
      </c>
      <c r="D738" s="833" t="s">
        <v>1462</v>
      </c>
      <c r="E738" s="833" t="s">
        <v>3468</v>
      </c>
      <c r="F738" s="833" t="s">
        <v>3505</v>
      </c>
      <c r="G738" s="833" t="s">
        <v>3506</v>
      </c>
      <c r="H738" s="850">
        <v>6</v>
      </c>
      <c r="I738" s="850">
        <v>700.01</v>
      </c>
      <c r="J738" s="833">
        <v>1.2000034285322452</v>
      </c>
      <c r="K738" s="833">
        <v>116.66833333333334</v>
      </c>
      <c r="L738" s="850">
        <v>5</v>
      </c>
      <c r="M738" s="850">
        <v>583.34</v>
      </c>
      <c r="N738" s="833">
        <v>1</v>
      </c>
      <c r="O738" s="833">
        <v>116.66800000000001</v>
      </c>
      <c r="P738" s="850">
        <v>5</v>
      </c>
      <c r="Q738" s="850">
        <v>583.33000000000004</v>
      </c>
      <c r="R738" s="838">
        <v>0.99998285733877323</v>
      </c>
      <c r="S738" s="851">
        <v>116.66600000000001</v>
      </c>
    </row>
    <row r="739" spans="1:19" ht="14.45" customHeight="1" x14ac:dyDescent="0.2">
      <c r="A739" s="832"/>
      <c r="B739" s="833" t="s">
        <v>3471</v>
      </c>
      <c r="C739" s="833" t="s">
        <v>597</v>
      </c>
      <c r="D739" s="833" t="s">
        <v>1462</v>
      </c>
      <c r="E739" s="833" t="s">
        <v>3468</v>
      </c>
      <c r="F739" s="833" t="s">
        <v>3515</v>
      </c>
      <c r="G739" s="833" t="s">
        <v>3516</v>
      </c>
      <c r="H739" s="850">
        <v>5</v>
      </c>
      <c r="I739" s="850">
        <v>1055.5500000000002</v>
      </c>
      <c r="J739" s="833">
        <v>1</v>
      </c>
      <c r="K739" s="833">
        <v>211.11000000000004</v>
      </c>
      <c r="L739" s="850">
        <v>5</v>
      </c>
      <c r="M739" s="850">
        <v>1055.5500000000002</v>
      </c>
      <c r="N739" s="833">
        <v>1</v>
      </c>
      <c r="O739" s="833">
        <v>211.11000000000004</v>
      </c>
      <c r="P739" s="850">
        <v>5</v>
      </c>
      <c r="Q739" s="850">
        <v>1111.0999999999999</v>
      </c>
      <c r="R739" s="838">
        <v>1.0526265927715406</v>
      </c>
      <c r="S739" s="851">
        <v>222.21999999999997</v>
      </c>
    </row>
    <row r="740" spans="1:19" ht="14.45" customHeight="1" x14ac:dyDescent="0.2">
      <c r="A740" s="832"/>
      <c r="B740" s="833" t="s">
        <v>3471</v>
      </c>
      <c r="C740" s="833" t="s">
        <v>597</v>
      </c>
      <c r="D740" s="833" t="s">
        <v>1462</v>
      </c>
      <c r="E740" s="833" t="s">
        <v>3468</v>
      </c>
      <c r="F740" s="833" t="s">
        <v>3517</v>
      </c>
      <c r="G740" s="833" t="s">
        <v>3518</v>
      </c>
      <c r="H740" s="850">
        <v>1</v>
      </c>
      <c r="I740" s="850">
        <v>583.33000000000004</v>
      </c>
      <c r="J740" s="833"/>
      <c r="K740" s="833">
        <v>583.33000000000004</v>
      </c>
      <c r="L740" s="850"/>
      <c r="M740" s="850"/>
      <c r="N740" s="833"/>
      <c r="O740" s="833"/>
      <c r="P740" s="850">
        <v>1</v>
      </c>
      <c r="Q740" s="850">
        <v>583.33000000000004</v>
      </c>
      <c r="R740" s="838"/>
      <c r="S740" s="851">
        <v>583.33000000000004</v>
      </c>
    </row>
    <row r="741" spans="1:19" ht="14.45" customHeight="1" x14ac:dyDescent="0.2">
      <c r="A741" s="832"/>
      <c r="B741" s="833" t="s">
        <v>3471</v>
      </c>
      <c r="C741" s="833" t="s">
        <v>597</v>
      </c>
      <c r="D741" s="833" t="s">
        <v>1462</v>
      </c>
      <c r="E741" s="833" t="s">
        <v>3468</v>
      </c>
      <c r="F741" s="833" t="s">
        <v>3524</v>
      </c>
      <c r="G741" s="833" t="s">
        <v>3525</v>
      </c>
      <c r="H741" s="850">
        <v>15</v>
      </c>
      <c r="I741" s="850">
        <v>750</v>
      </c>
      <c r="J741" s="833">
        <v>1</v>
      </c>
      <c r="K741" s="833">
        <v>50</v>
      </c>
      <c r="L741" s="850">
        <v>15</v>
      </c>
      <c r="M741" s="850">
        <v>750</v>
      </c>
      <c r="N741" s="833">
        <v>1</v>
      </c>
      <c r="O741" s="833">
        <v>50</v>
      </c>
      <c r="P741" s="850">
        <v>14</v>
      </c>
      <c r="Q741" s="850">
        <v>855.56000000000006</v>
      </c>
      <c r="R741" s="838">
        <v>1.1407466666666668</v>
      </c>
      <c r="S741" s="851">
        <v>61.111428571428576</v>
      </c>
    </row>
    <row r="742" spans="1:19" ht="14.45" customHeight="1" x14ac:dyDescent="0.2">
      <c r="A742" s="832"/>
      <c r="B742" s="833" t="s">
        <v>3471</v>
      </c>
      <c r="C742" s="833" t="s">
        <v>597</v>
      </c>
      <c r="D742" s="833" t="s">
        <v>1462</v>
      </c>
      <c r="E742" s="833" t="s">
        <v>3468</v>
      </c>
      <c r="F742" s="833" t="s">
        <v>3532</v>
      </c>
      <c r="G742" s="833" t="s">
        <v>3533</v>
      </c>
      <c r="H742" s="850">
        <v>1</v>
      </c>
      <c r="I742" s="850">
        <v>305.56</v>
      </c>
      <c r="J742" s="833">
        <v>0.3333369696837466</v>
      </c>
      <c r="K742" s="833">
        <v>305.56</v>
      </c>
      <c r="L742" s="850">
        <v>3</v>
      </c>
      <c r="M742" s="850">
        <v>916.67000000000007</v>
      </c>
      <c r="N742" s="833">
        <v>1</v>
      </c>
      <c r="O742" s="833">
        <v>305.55666666666667</v>
      </c>
      <c r="P742" s="850">
        <v>1</v>
      </c>
      <c r="Q742" s="850">
        <v>305.56</v>
      </c>
      <c r="R742" s="838">
        <v>0.3333369696837466</v>
      </c>
      <c r="S742" s="851">
        <v>305.56</v>
      </c>
    </row>
    <row r="743" spans="1:19" ht="14.45" customHeight="1" x14ac:dyDescent="0.2">
      <c r="A743" s="832"/>
      <c r="B743" s="833" t="s">
        <v>3471</v>
      </c>
      <c r="C743" s="833" t="s">
        <v>597</v>
      </c>
      <c r="D743" s="833" t="s">
        <v>1462</v>
      </c>
      <c r="E743" s="833" t="s">
        <v>3468</v>
      </c>
      <c r="F743" s="833" t="s">
        <v>3542</v>
      </c>
      <c r="G743" s="833" t="s">
        <v>3543</v>
      </c>
      <c r="H743" s="850">
        <v>1</v>
      </c>
      <c r="I743" s="850">
        <v>77.78</v>
      </c>
      <c r="J743" s="833">
        <v>0.33333333333333331</v>
      </c>
      <c r="K743" s="833">
        <v>77.78</v>
      </c>
      <c r="L743" s="850">
        <v>3</v>
      </c>
      <c r="M743" s="850">
        <v>233.34</v>
      </c>
      <c r="N743" s="833">
        <v>1</v>
      </c>
      <c r="O743" s="833">
        <v>77.78</v>
      </c>
      <c r="P743" s="850">
        <v>1</v>
      </c>
      <c r="Q743" s="850">
        <v>77.78</v>
      </c>
      <c r="R743" s="838">
        <v>0.33333333333333331</v>
      </c>
      <c r="S743" s="851">
        <v>77.78</v>
      </c>
    </row>
    <row r="744" spans="1:19" ht="14.45" customHeight="1" x14ac:dyDescent="0.2">
      <c r="A744" s="832"/>
      <c r="B744" s="833" t="s">
        <v>3471</v>
      </c>
      <c r="C744" s="833" t="s">
        <v>597</v>
      </c>
      <c r="D744" s="833" t="s">
        <v>1462</v>
      </c>
      <c r="E744" s="833" t="s">
        <v>3468</v>
      </c>
      <c r="F744" s="833" t="s">
        <v>3546</v>
      </c>
      <c r="G744" s="833" t="s">
        <v>3547</v>
      </c>
      <c r="H744" s="850">
        <v>18</v>
      </c>
      <c r="I744" s="850">
        <v>1699.9899999999998</v>
      </c>
      <c r="J744" s="833">
        <v>1.3846047337470884</v>
      </c>
      <c r="K744" s="833">
        <v>94.443888888888878</v>
      </c>
      <c r="L744" s="850">
        <v>13</v>
      </c>
      <c r="M744" s="850">
        <v>1227.7799999999997</v>
      </c>
      <c r="N744" s="833">
        <v>1</v>
      </c>
      <c r="O744" s="833">
        <v>94.444615384615361</v>
      </c>
      <c r="P744" s="850">
        <v>7</v>
      </c>
      <c r="Q744" s="850">
        <v>661.1099999999999</v>
      </c>
      <c r="R744" s="838">
        <v>0.53845965889654501</v>
      </c>
      <c r="S744" s="851">
        <v>94.444285714285698</v>
      </c>
    </row>
    <row r="745" spans="1:19" ht="14.45" customHeight="1" x14ac:dyDescent="0.2">
      <c r="A745" s="832"/>
      <c r="B745" s="833" t="s">
        <v>3471</v>
      </c>
      <c r="C745" s="833" t="s">
        <v>597</v>
      </c>
      <c r="D745" s="833" t="s">
        <v>1462</v>
      </c>
      <c r="E745" s="833" t="s">
        <v>3468</v>
      </c>
      <c r="F745" s="833" t="s">
        <v>3550</v>
      </c>
      <c r="G745" s="833" t="s">
        <v>3551</v>
      </c>
      <c r="H745" s="850">
        <v>2</v>
      </c>
      <c r="I745" s="850">
        <v>193.33</v>
      </c>
      <c r="J745" s="833">
        <v>1.9998965552911969</v>
      </c>
      <c r="K745" s="833">
        <v>96.665000000000006</v>
      </c>
      <c r="L745" s="850">
        <v>1</v>
      </c>
      <c r="M745" s="850">
        <v>96.67</v>
      </c>
      <c r="N745" s="833">
        <v>1</v>
      </c>
      <c r="O745" s="833">
        <v>96.67</v>
      </c>
      <c r="P745" s="850"/>
      <c r="Q745" s="850"/>
      <c r="R745" s="838"/>
      <c r="S745" s="851"/>
    </row>
    <row r="746" spans="1:19" ht="14.45" customHeight="1" x14ac:dyDescent="0.2">
      <c r="A746" s="832"/>
      <c r="B746" s="833" t="s">
        <v>3471</v>
      </c>
      <c r="C746" s="833" t="s">
        <v>597</v>
      </c>
      <c r="D746" s="833" t="s">
        <v>1462</v>
      </c>
      <c r="E746" s="833" t="s">
        <v>3468</v>
      </c>
      <c r="F746" s="833" t="s">
        <v>3562</v>
      </c>
      <c r="G746" s="833" t="s">
        <v>3563</v>
      </c>
      <c r="H746" s="850">
        <v>4</v>
      </c>
      <c r="I746" s="850">
        <v>466.68</v>
      </c>
      <c r="J746" s="833">
        <v>1.3333333333333335</v>
      </c>
      <c r="K746" s="833">
        <v>116.67</v>
      </c>
      <c r="L746" s="850">
        <v>3</v>
      </c>
      <c r="M746" s="850">
        <v>350.01</v>
      </c>
      <c r="N746" s="833">
        <v>1</v>
      </c>
      <c r="O746" s="833">
        <v>116.67</v>
      </c>
      <c r="P746" s="850">
        <v>2</v>
      </c>
      <c r="Q746" s="850">
        <v>266.66000000000003</v>
      </c>
      <c r="R746" s="838">
        <v>0.76186394674437885</v>
      </c>
      <c r="S746" s="851">
        <v>133.33000000000001</v>
      </c>
    </row>
    <row r="747" spans="1:19" ht="14.45" customHeight="1" x14ac:dyDescent="0.2">
      <c r="A747" s="832"/>
      <c r="B747" s="833" t="s">
        <v>3471</v>
      </c>
      <c r="C747" s="833" t="s">
        <v>597</v>
      </c>
      <c r="D747" s="833" t="s">
        <v>1462</v>
      </c>
      <c r="E747" s="833" t="s">
        <v>3468</v>
      </c>
      <c r="F747" s="833" t="s">
        <v>3469</v>
      </c>
      <c r="G747" s="833" t="s">
        <v>3470</v>
      </c>
      <c r="H747" s="850">
        <v>43</v>
      </c>
      <c r="I747" s="850">
        <v>14811.119999999999</v>
      </c>
      <c r="J747" s="833">
        <v>1.1315803949612189</v>
      </c>
      <c r="K747" s="833">
        <v>344.44465116279065</v>
      </c>
      <c r="L747" s="850">
        <v>38</v>
      </c>
      <c r="M747" s="850">
        <v>13088.880000000001</v>
      </c>
      <c r="N747" s="833">
        <v>1</v>
      </c>
      <c r="O747" s="833">
        <v>344.44421052631583</v>
      </c>
      <c r="P747" s="850">
        <v>28</v>
      </c>
      <c r="Q747" s="850">
        <v>9644.44</v>
      </c>
      <c r="R747" s="838">
        <v>0.73684226610680215</v>
      </c>
      <c r="S747" s="851">
        <v>344.44428571428574</v>
      </c>
    </row>
    <row r="748" spans="1:19" ht="14.45" customHeight="1" x14ac:dyDescent="0.2">
      <c r="A748" s="832"/>
      <c r="B748" s="833" t="s">
        <v>3471</v>
      </c>
      <c r="C748" s="833" t="s">
        <v>597</v>
      </c>
      <c r="D748" s="833" t="s">
        <v>1463</v>
      </c>
      <c r="E748" s="833" t="s">
        <v>3468</v>
      </c>
      <c r="F748" s="833" t="s">
        <v>3501</v>
      </c>
      <c r="G748" s="833" t="s">
        <v>3502</v>
      </c>
      <c r="H748" s="850">
        <v>5</v>
      </c>
      <c r="I748" s="850">
        <v>388.89</v>
      </c>
      <c r="J748" s="833">
        <v>0.45454970486821339</v>
      </c>
      <c r="K748" s="833">
        <v>77.777999999999992</v>
      </c>
      <c r="L748" s="850">
        <v>11</v>
      </c>
      <c r="M748" s="850">
        <v>855.55000000000007</v>
      </c>
      <c r="N748" s="833">
        <v>1</v>
      </c>
      <c r="O748" s="833">
        <v>77.777272727272731</v>
      </c>
      <c r="P748" s="850">
        <v>12</v>
      </c>
      <c r="Q748" s="850">
        <v>933.33999999999992</v>
      </c>
      <c r="R748" s="838">
        <v>1.0909239670387467</v>
      </c>
      <c r="S748" s="851">
        <v>77.778333333333322</v>
      </c>
    </row>
    <row r="749" spans="1:19" ht="14.45" customHeight="1" x14ac:dyDescent="0.2">
      <c r="A749" s="832"/>
      <c r="B749" s="833" t="s">
        <v>3471</v>
      </c>
      <c r="C749" s="833" t="s">
        <v>597</v>
      </c>
      <c r="D749" s="833" t="s">
        <v>1463</v>
      </c>
      <c r="E749" s="833" t="s">
        <v>3468</v>
      </c>
      <c r="F749" s="833" t="s">
        <v>3505</v>
      </c>
      <c r="G749" s="833" t="s">
        <v>3506</v>
      </c>
      <c r="H749" s="850">
        <v>31</v>
      </c>
      <c r="I749" s="850">
        <v>3616.67</v>
      </c>
      <c r="J749" s="833">
        <v>0.8611119047619048</v>
      </c>
      <c r="K749" s="833">
        <v>116.66677419354839</v>
      </c>
      <c r="L749" s="850">
        <v>36</v>
      </c>
      <c r="M749" s="850">
        <v>4200</v>
      </c>
      <c r="N749" s="833">
        <v>1</v>
      </c>
      <c r="O749" s="833">
        <v>116.66666666666667</v>
      </c>
      <c r="P749" s="850">
        <v>44</v>
      </c>
      <c r="Q749" s="850">
        <v>5133.34</v>
      </c>
      <c r="R749" s="838">
        <v>1.2222238095238096</v>
      </c>
      <c r="S749" s="851">
        <v>116.66681818181819</v>
      </c>
    </row>
    <row r="750" spans="1:19" ht="14.45" customHeight="1" x14ac:dyDescent="0.2">
      <c r="A750" s="832"/>
      <c r="B750" s="833" t="s">
        <v>3471</v>
      </c>
      <c r="C750" s="833" t="s">
        <v>597</v>
      </c>
      <c r="D750" s="833" t="s">
        <v>1463</v>
      </c>
      <c r="E750" s="833" t="s">
        <v>3468</v>
      </c>
      <c r="F750" s="833" t="s">
        <v>3507</v>
      </c>
      <c r="G750" s="833" t="s">
        <v>3508</v>
      </c>
      <c r="H750" s="850"/>
      <c r="I750" s="850"/>
      <c r="J750" s="833"/>
      <c r="K750" s="833"/>
      <c r="L750" s="850">
        <v>1</v>
      </c>
      <c r="M750" s="850">
        <v>388.89</v>
      </c>
      <c r="N750" s="833">
        <v>1</v>
      </c>
      <c r="O750" s="833">
        <v>388.89</v>
      </c>
      <c r="P750" s="850"/>
      <c r="Q750" s="850"/>
      <c r="R750" s="838"/>
      <c r="S750" s="851"/>
    </row>
    <row r="751" spans="1:19" ht="14.45" customHeight="1" x14ac:dyDescent="0.2">
      <c r="A751" s="832"/>
      <c r="B751" s="833" t="s">
        <v>3471</v>
      </c>
      <c r="C751" s="833" t="s">
        <v>597</v>
      </c>
      <c r="D751" s="833" t="s">
        <v>1463</v>
      </c>
      <c r="E751" s="833" t="s">
        <v>3468</v>
      </c>
      <c r="F751" s="833" t="s">
        <v>3585</v>
      </c>
      <c r="G751" s="833" t="s">
        <v>3586</v>
      </c>
      <c r="H751" s="850"/>
      <c r="I751" s="850"/>
      <c r="J751" s="833"/>
      <c r="K751" s="833"/>
      <c r="L751" s="850">
        <v>1</v>
      </c>
      <c r="M751" s="850">
        <v>93.33</v>
      </c>
      <c r="N751" s="833">
        <v>1</v>
      </c>
      <c r="O751" s="833">
        <v>93.33</v>
      </c>
      <c r="P751" s="850"/>
      <c r="Q751" s="850"/>
      <c r="R751" s="838"/>
      <c r="S751" s="851"/>
    </row>
    <row r="752" spans="1:19" ht="14.45" customHeight="1" x14ac:dyDescent="0.2">
      <c r="A752" s="832"/>
      <c r="B752" s="833" t="s">
        <v>3471</v>
      </c>
      <c r="C752" s="833" t="s">
        <v>597</v>
      </c>
      <c r="D752" s="833" t="s">
        <v>1463</v>
      </c>
      <c r="E752" s="833" t="s">
        <v>3468</v>
      </c>
      <c r="F752" s="833" t="s">
        <v>3515</v>
      </c>
      <c r="G752" s="833" t="s">
        <v>3516</v>
      </c>
      <c r="H752" s="850">
        <v>14</v>
      </c>
      <c r="I752" s="850">
        <v>2955.5500000000006</v>
      </c>
      <c r="J752" s="833">
        <v>0.69999905263108064</v>
      </c>
      <c r="K752" s="833">
        <v>211.11071428571432</v>
      </c>
      <c r="L752" s="850">
        <v>20</v>
      </c>
      <c r="M752" s="850">
        <v>4222.2199999999993</v>
      </c>
      <c r="N752" s="833">
        <v>1</v>
      </c>
      <c r="O752" s="833">
        <v>211.11099999999996</v>
      </c>
      <c r="P752" s="850">
        <v>21</v>
      </c>
      <c r="Q752" s="850">
        <v>4666.67</v>
      </c>
      <c r="R752" s="838">
        <v>1.1052645290865943</v>
      </c>
      <c r="S752" s="851">
        <v>222.22238095238095</v>
      </c>
    </row>
    <row r="753" spans="1:19" ht="14.45" customHeight="1" x14ac:dyDescent="0.2">
      <c r="A753" s="832"/>
      <c r="B753" s="833" t="s">
        <v>3471</v>
      </c>
      <c r="C753" s="833" t="s">
        <v>597</v>
      </c>
      <c r="D753" s="833" t="s">
        <v>1463</v>
      </c>
      <c r="E753" s="833" t="s">
        <v>3468</v>
      </c>
      <c r="F753" s="833" t="s">
        <v>3517</v>
      </c>
      <c r="G753" s="833" t="s">
        <v>3518</v>
      </c>
      <c r="H753" s="850">
        <v>4</v>
      </c>
      <c r="I753" s="850">
        <v>2333.33</v>
      </c>
      <c r="J753" s="833">
        <v>0.36363622195971113</v>
      </c>
      <c r="K753" s="833">
        <v>583.33249999999998</v>
      </c>
      <c r="L753" s="850">
        <v>11</v>
      </c>
      <c r="M753" s="850">
        <v>6416.66</v>
      </c>
      <c r="N753" s="833">
        <v>1</v>
      </c>
      <c r="O753" s="833">
        <v>583.33272727272731</v>
      </c>
      <c r="P753" s="850">
        <v>13</v>
      </c>
      <c r="Q753" s="850">
        <v>7583.33</v>
      </c>
      <c r="R753" s="838">
        <v>1.1818188902014444</v>
      </c>
      <c r="S753" s="851">
        <v>583.33307692307687</v>
      </c>
    </row>
    <row r="754" spans="1:19" ht="14.45" customHeight="1" x14ac:dyDescent="0.2">
      <c r="A754" s="832"/>
      <c r="B754" s="833" t="s">
        <v>3471</v>
      </c>
      <c r="C754" s="833" t="s">
        <v>597</v>
      </c>
      <c r="D754" s="833" t="s">
        <v>1463</v>
      </c>
      <c r="E754" s="833" t="s">
        <v>3468</v>
      </c>
      <c r="F754" s="833" t="s">
        <v>3524</v>
      </c>
      <c r="G754" s="833" t="s">
        <v>3525</v>
      </c>
      <c r="H754" s="850">
        <v>30</v>
      </c>
      <c r="I754" s="850">
        <v>1500</v>
      </c>
      <c r="J754" s="833">
        <v>0.65217391304347827</v>
      </c>
      <c r="K754" s="833">
        <v>50</v>
      </c>
      <c r="L754" s="850">
        <v>46</v>
      </c>
      <c r="M754" s="850">
        <v>2300</v>
      </c>
      <c r="N754" s="833">
        <v>1</v>
      </c>
      <c r="O754" s="833">
        <v>50</v>
      </c>
      <c r="P754" s="850">
        <v>43</v>
      </c>
      <c r="Q754" s="850">
        <v>2627.77</v>
      </c>
      <c r="R754" s="838">
        <v>1.1425086956521739</v>
      </c>
      <c r="S754" s="851">
        <v>61.11093023255814</v>
      </c>
    </row>
    <row r="755" spans="1:19" ht="14.45" customHeight="1" x14ac:dyDescent="0.2">
      <c r="A755" s="832"/>
      <c r="B755" s="833" t="s">
        <v>3471</v>
      </c>
      <c r="C755" s="833" t="s">
        <v>597</v>
      </c>
      <c r="D755" s="833" t="s">
        <v>1463</v>
      </c>
      <c r="E755" s="833" t="s">
        <v>3468</v>
      </c>
      <c r="F755" s="833" t="s">
        <v>3532</v>
      </c>
      <c r="G755" s="833" t="s">
        <v>3533</v>
      </c>
      <c r="H755" s="850">
        <v>2</v>
      </c>
      <c r="I755" s="850">
        <v>611.11</v>
      </c>
      <c r="J755" s="833">
        <v>0.1176469455802743</v>
      </c>
      <c r="K755" s="833">
        <v>305.55500000000001</v>
      </c>
      <c r="L755" s="850">
        <v>17</v>
      </c>
      <c r="M755" s="850">
        <v>5194.4399999999996</v>
      </c>
      <c r="N755" s="833">
        <v>1</v>
      </c>
      <c r="O755" s="833">
        <v>305.55529411764701</v>
      </c>
      <c r="P755" s="850">
        <v>9</v>
      </c>
      <c r="Q755" s="850">
        <v>2750.01</v>
      </c>
      <c r="R755" s="838">
        <v>0.52941414281423993</v>
      </c>
      <c r="S755" s="851">
        <v>305.55666666666667</v>
      </c>
    </row>
    <row r="756" spans="1:19" ht="14.45" customHeight="1" x14ac:dyDescent="0.2">
      <c r="A756" s="832"/>
      <c r="B756" s="833" t="s">
        <v>3471</v>
      </c>
      <c r="C756" s="833" t="s">
        <v>597</v>
      </c>
      <c r="D756" s="833" t="s">
        <v>1463</v>
      </c>
      <c r="E756" s="833" t="s">
        <v>3468</v>
      </c>
      <c r="F756" s="833" t="s">
        <v>3540</v>
      </c>
      <c r="G756" s="833" t="s">
        <v>3541</v>
      </c>
      <c r="H756" s="850"/>
      <c r="I756" s="850"/>
      <c r="J756" s="833"/>
      <c r="K756" s="833"/>
      <c r="L756" s="850"/>
      <c r="M756" s="850"/>
      <c r="N756" s="833"/>
      <c r="O756" s="833"/>
      <c r="P756" s="850">
        <v>1</v>
      </c>
      <c r="Q756" s="850">
        <v>58.89</v>
      </c>
      <c r="R756" s="838"/>
      <c r="S756" s="851">
        <v>58.89</v>
      </c>
    </row>
    <row r="757" spans="1:19" ht="14.45" customHeight="1" x14ac:dyDescent="0.2">
      <c r="A757" s="832"/>
      <c r="B757" s="833" t="s">
        <v>3471</v>
      </c>
      <c r="C757" s="833" t="s">
        <v>597</v>
      </c>
      <c r="D757" s="833" t="s">
        <v>1463</v>
      </c>
      <c r="E757" s="833" t="s">
        <v>3468</v>
      </c>
      <c r="F757" s="833" t="s">
        <v>3542</v>
      </c>
      <c r="G757" s="833" t="s">
        <v>3543</v>
      </c>
      <c r="H757" s="850">
        <v>2</v>
      </c>
      <c r="I757" s="850">
        <v>155.56</v>
      </c>
      <c r="J757" s="833">
        <v>0.14286107871318499</v>
      </c>
      <c r="K757" s="833">
        <v>77.78</v>
      </c>
      <c r="L757" s="850">
        <v>14</v>
      </c>
      <c r="M757" s="850">
        <v>1088.8900000000001</v>
      </c>
      <c r="N757" s="833">
        <v>1</v>
      </c>
      <c r="O757" s="833">
        <v>77.777857142857144</v>
      </c>
      <c r="P757" s="850">
        <v>8</v>
      </c>
      <c r="Q757" s="850">
        <v>622.24</v>
      </c>
      <c r="R757" s="838">
        <v>0.57144431485273994</v>
      </c>
      <c r="S757" s="851">
        <v>77.78</v>
      </c>
    </row>
    <row r="758" spans="1:19" ht="14.45" customHeight="1" x14ac:dyDescent="0.2">
      <c r="A758" s="832"/>
      <c r="B758" s="833" t="s">
        <v>3471</v>
      </c>
      <c r="C758" s="833" t="s">
        <v>597</v>
      </c>
      <c r="D758" s="833" t="s">
        <v>1463</v>
      </c>
      <c r="E758" s="833" t="s">
        <v>3468</v>
      </c>
      <c r="F758" s="833" t="s">
        <v>3546</v>
      </c>
      <c r="G758" s="833" t="s">
        <v>3547</v>
      </c>
      <c r="H758" s="850">
        <v>11</v>
      </c>
      <c r="I758" s="850">
        <v>1038.8800000000001</v>
      </c>
      <c r="J758" s="833">
        <v>0.31428260264524016</v>
      </c>
      <c r="K758" s="833">
        <v>94.443636363636372</v>
      </c>
      <c r="L758" s="850">
        <v>35</v>
      </c>
      <c r="M758" s="850">
        <v>3305.56</v>
      </c>
      <c r="N758" s="833">
        <v>1</v>
      </c>
      <c r="O758" s="833">
        <v>94.444571428571422</v>
      </c>
      <c r="P758" s="850">
        <v>30</v>
      </c>
      <c r="Q758" s="850">
        <v>2833.33</v>
      </c>
      <c r="R758" s="838">
        <v>0.85714069628141676</v>
      </c>
      <c r="S758" s="851">
        <v>94.444333333333333</v>
      </c>
    </row>
    <row r="759" spans="1:19" ht="14.45" customHeight="1" x14ac:dyDescent="0.2">
      <c r="A759" s="832"/>
      <c r="B759" s="833" t="s">
        <v>3471</v>
      </c>
      <c r="C759" s="833" t="s">
        <v>597</v>
      </c>
      <c r="D759" s="833" t="s">
        <v>1463</v>
      </c>
      <c r="E759" s="833" t="s">
        <v>3468</v>
      </c>
      <c r="F759" s="833" t="s">
        <v>3550</v>
      </c>
      <c r="G759" s="833" t="s">
        <v>3551</v>
      </c>
      <c r="H759" s="850">
        <v>1</v>
      </c>
      <c r="I759" s="850">
        <v>96.67</v>
      </c>
      <c r="J759" s="833">
        <v>0.16667528750495697</v>
      </c>
      <c r="K759" s="833">
        <v>96.67</v>
      </c>
      <c r="L759" s="850">
        <v>6</v>
      </c>
      <c r="M759" s="850">
        <v>579.99</v>
      </c>
      <c r="N759" s="833">
        <v>1</v>
      </c>
      <c r="O759" s="833">
        <v>96.665000000000006</v>
      </c>
      <c r="P759" s="850">
        <v>1</v>
      </c>
      <c r="Q759" s="850">
        <v>96.67</v>
      </c>
      <c r="R759" s="838">
        <v>0.16667528750495697</v>
      </c>
      <c r="S759" s="851">
        <v>96.67</v>
      </c>
    </row>
    <row r="760" spans="1:19" ht="14.45" customHeight="1" x14ac:dyDescent="0.2">
      <c r="A760" s="832"/>
      <c r="B760" s="833" t="s">
        <v>3471</v>
      </c>
      <c r="C760" s="833" t="s">
        <v>597</v>
      </c>
      <c r="D760" s="833" t="s">
        <v>1463</v>
      </c>
      <c r="E760" s="833" t="s">
        <v>3468</v>
      </c>
      <c r="F760" s="833" t="s">
        <v>3558</v>
      </c>
      <c r="G760" s="833" t="s">
        <v>3559</v>
      </c>
      <c r="H760" s="850"/>
      <c r="I760" s="850"/>
      <c r="J760" s="833"/>
      <c r="K760" s="833"/>
      <c r="L760" s="850">
        <v>1</v>
      </c>
      <c r="M760" s="850">
        <v>1283.33</v>
      </c>
      <c r="N760" s="833">
        <v>1</v>
      </c>
      <c r="O760" s="833">
        <v>1283.33</v>
      </c>
      <c r="P760" s="850"/>
      <c r="Q760" s="850"/>
      <c r="R760" s="838"/>
      <c r="S760" s="851"/>
    </row>
    <row r="761" spans="1:19" ht="14.45" customHeight="1" x14ac:dyDescent="0.2">
      <c r="A761" s="832"/>
      <c r="B761" s="833" t="s">
        <v>3471</v>
      </c>
      <c r="C761" s="833" t="s">
        <v>597</v>
      </c>
      <c r="D761" s="833" t="s">
        <v>1463</v>
      </c>
      <c r="E761" s="833" t="s">
        <v>3468</v>
      </c>
      <c r="F761" s="833" t="s">
        <v>3562</v>
      </c>
      <c r="G761" s="833" t="s">
        <v>3563</v>
      </c>
      <c r="H761" s="850">
        <v>7</v>
      </c>
      <c r="I761" s="850">
        <v>816.67000000000007</v>
      </c>
      <c r="J761" s="833">
        <v>0.63636292798478966</v>
      </c>
      <c r="K761" s="833">
        <v>116.66714285714286</v>
      </c>
      <c r="L761" s="850">
        <v>11</v>
      </c>
      <c r="M761" s="850">
        <v>1283.3400000000001</v>
      </c>
      <c r="N761" s="833">
        <v>1</v>
      </c>
      <c r="O761" s="833">
        <v>116.66727272727275</v>
      </c>
      <c r="P761" s="850">
        <v>7</v>
      </c>
      <c r="Q761" s="850">
        <v>933.33</v>
      </c>
      <c r="R761" s="838">
        <v>0.72726635186310717</v>
      </c>
      <c r="S761" s="851">
        <v>133.33285714285714</v>
      </c>
    </row>
    <row r="762" spans="1:19" ht="14.45" customHeight="1" x14ac:dyDescent="0.2">
      <c r="A762" s="832"/>
      <c r="B762" s="833" t="s">
        <v>3471</v>
      </c>
      <c r="C762" s="833" t="s">
        <v>597</v>
      </c>
      <c r="D762" s="833" t="s">
        <v>1463</v>
      </c>
      <c r="E762" s="833" t="s">
        <v>3468</v>
      </c>
      <c r="F762" s="833" t="s">
        <v>3469</v>
      </c>
      <c r="G762" s="833" t="s">
        <v>3470</v>
      </c>
      <c r="H762" s="850">
        <v>94</v>
      </c>
      <c r="I762" s="850">
        <v>32377.769999999997</v>
      </c>
      <c r="J762" s="833">
        <v>0.68613120588341869</v>
      </c>
      <c r="K762" s="833">
        <v>344.44436170212765</v>
      </c>
      <c r="L762" s="850">
        <v>137</v>
      </c>
      <c r="M762" s="850">
        <v>47188.89</v>
      </c>
      <c r="N762" s="833">
        <v>1</v>
      </c>
      <c r="O762" s="833">
        <v>344.44445255474454</v>
      </c>
      <c r="P762" s="850">
        <v>127</v>
      </c>
      <c r="Q762" s="850">
        <v>43744.45</v>
      </c>
      <c r="R762" s="838">
        <v>0.92700739517288921</v>
      </c>
      <c r="S762" s="851">
        <v>344.44448818897638</v>
      </c>
    </row>
    <row r="763" spans="1:19" ht="14.45" customHeight="1" x14ac:dyDescent="0.2">
      <c r="A763" s="832"/>
      <c r="B763" s="833" t="s">
        <v>3471</v>
      </c>
      <c r="C763" s="833" t="s">
        <v>597</v>
      </c>
      <c r="D763" s="833" t="s">
        <v>1463</v>
      </c>
      <c r="E763" s="833" t="s">
        <v>3468</v>
      </c>
      <c r="F763" s="833" t="s">
        <v>3577</v>
      </c>
      <c r="G763" s="833" t="s">
        <v>3578</v>
      </c>
      <c r="H763" s="850"/>
      <c r="I763" s="850"/>
      <c r="J763" s="833"/>
      <c r="K763" s="833"/>
      <c r="L763" s="850"/>
      <c r="M763" s="850"/>
      <c r="N763" s="833"/>
      <c r="O763" s="833"/>
      <c r="P763" s="850">
        <v>1</v>
      </c>
      <c r="Q763" s="850">
        <v>116.67</v>
      </c>
      <c r="R763" s="838"/>
      <c r="S763" s="851">
        <v>116.67</v>
      </c>
    </row>
    <row r="764" spans="1:19" ht="14.45" customHeight="1" x14ac:dyDescent="0.2">
      <c r="A764" s="832"/>
      <c r="B764" s="833" t="s">
        <v>3471</v>
      </c>
      <c r="C764" s="833" t="s">
        <v>597</v>
      </c>
      <c r="D764" s="833" t="s">
        <v>1465</v>
      </c>
      <c r="E764" s="833" t="s">
        <v>3468</v>
      </c>
      <c r="F764" s="833" t="s">
        <v>3501</v>
      </c>
      <c r="G764" s="833" t="s">
        <v>3502</v>
      </c>
      <c r="H764" s="850">
        <v>3</v>
      </c>
      <c r="I764" s="850">
        <v>233.34</v>
      </c>
      <c r="J764" s="833"/>
      <c r="K764" s="833">
        <v>77.78</v>
      </c>
      <c r="L764" s="850"/>
      <c r="M764" s="850"/>
      <c r="N764" s="833"/>
      <c r="O764" s="833"/>
      <c r="P764" s="850">
        <v>14</v>
      </c>
      <c r="Q764" s="850">
        <v>1088.8999999999999</v>
      </c>
      <c r="R764" s="838"/>
      <c r="S764" s="851">
        <v>77.778571428571425</v>
      </c>
    </row>
    <row r="765" spans="1:19" ht="14.45" customHeight="1" x14ac:dyDescent="0.2">
      <c r="A765" s="832"/>
      <c r="B765" s="833" t="s">
        <v>3471</v>
      </c>
      <c r="C765" s="833" t="s">
        <v>597</v>
      </c>
      <c r="D765" s="833" t="s">
        <v>1465</v>
      </c>
      <c r="E765" s="833" t="s">
        <v>3468</v>
      </c>
      <c r="F765" s="833" t="s">
        <v>3503</v>
      </c>
      <c r="G765" s="833" t="s">
        <v>3504</v>
      </c>
      <c r="H765" s="850"/>
      <c r="I765" s="850"/>
      <c r="J765" s="833"/>
      <c r="K765" s="833"/>
      <c r="L765" s="850"/>
      <c r="M765" s="850"/>
      <c r="N765" s="833"/>
      <c r="O765" s="833"/>
      <c r="P765" s="850">
        <v>8</v>
      </c>
      <c r="Q765" s="850">
        <v>2000</v>
      </c>
      <c r="R765" s="838"/>
      <c r="S765" s="851">
        <v>250</v>
      </c>
    </row>
    <row r="766" spans="1:19" ht="14.45" customHeight="1" x14ac:dyDescent="0.2">
      <c r="A766" s="832"/>
      <c r="B766" s="833" t="s">
        <v>3471</v>
      </c>
      <c r="C766" s="833" t="s">
        <v>597</v>
      </c>
      <c r="D766" s="833" t="s">
        <v>1465</v>
      </c>
      <c r="E766" s="833" t="s">
        <v>3468</v>
      </c>
      <c r="F766" s="833" t="s">
        <v>3505</v>
      </c>
      <c r="G766" s="833" t="s">
        <v>3506</v>
      </c>
      <c r="H766" s="850">
        <v>3</v>
      </c>
      <c r="I766" s="850">
        <v>350</v>
      </c>
      <c r="J766" s="833">
        <v>1.4999571440815977</v>
      </c>
      <c r="K766" s="833">
        <v>116.66666666666667</v>
      </c>
      <c r="L766" s="850">
        <v>2</v>
      </c>
      <c r="M766" s="850">
        <v>233.34</v>
      </c>
      <c r="N766" s="833">
        <v>1</v>
      </c>
      <c r="O766" s="833">
        <v>116.67</v>
      </c>
      <c r="P766" s="850">
        <v>33</v>
      </c>
      <c r="Q766" s="850">
        <v>3850</v>
      </c>
      <c r="R766" s="838">
        <v>16.499528584897575</v>
      </c>
      <c r="S766" s="851">
        <v>116.66666666666667</v>
      </c>
    </row>
    <row r="767" spans="1:19" ht="14.45" customHeight="1" x14ac:dyDescent="0.2">
      <c r="A767" s="832"/>
      <c r="B767" s="833" t="s">
        <v>3471</v>
      </c>
      <c r="C767" s="833" t="s">
        <v>597</v>
      </c>
      <c r="D767" s="833" t="s">
        <v>1465</v>
      </c>
      <c r="E767" s="833" t="s">
        <v>3468</v>
      </c>
      <c r="F767" s="833" t="s">
        <v>3517</v>
      </c>
      <c r="G767" s="833" t="s">
        <v>3518</v>
      </c>
      <c r="H767" s="850">
        <v>7</v>
      </c>
      <c r="I767" s="850">
        <v>4083.34</v>
      </c>
      <c r="J767" s="833">
        <v>2.3333371428571428</v>
      </c>
      <c r="K767" s="833">
        <v>583.33428571428578</v>
      </c>
      <c r="L767" s="850">
        <v>3</v>
      </c>
      <c r="M767" s="850">
        <v>1750</v>
      </c>
      <c r="N767" s="833">
        <v>1</v>
      </c>
      <c r="O767" s="833">
        <v>583.33333333333337</v>
      </c>
      <c r="P767" s="850">
        <v>41</v>
      </c>
      <c r="Q767" s="850">
        <v>23916.66</v>
      </c>
      <c r="R767" s="838">
        <v>13.666662857142857</v>
      </c>
      <c r="S767" s="851">
        <v>583.33317073170736</v>
      </c>
    </row>
    <row r="768" spans="1:19" ht="14.45" customHeight="1" x14ac:dyDescent="0.2">
      <c r="A768" s="832"/>
      <c r="B768" s="833" t="s">
        <v>3471</v>
      </c>
      <c r="C768" s="833" t="s">
        <v>597</v>
      </c>
      <c r="D768" s="833" t="s">
        <v>1465</v>
      </c>
      <c r="E768" s="833" t="s">
        <v>3468</v>
      </c>
      <c r="F768" s="833" t="s">
        <v>3524</v>
      </c>
      <c r="G768" s="833" t="s">
        <v>3525</v>
      </c>
      <c r="H768" s="850">
        <v>13</v>
      </c>
      <c r="I768" s="850">
        <v>650</v>
      </c>
      <c r="J768" s="833"/>
      <c r="K768" s="833">
        <v>50</v>
      </c>
      <c r="L768" s="850"/>
      <c r="M768" s="850"/>
      <c r="N768" s="833"/>
      <c r="O768" s="833"/>
      <c r="P768" s="850">
        <v>23</v>
      </c>
      <c r="Q768" s="850">
        <v>1405.55</v>
      </c>
      <c r="R768" s="838"/>
      <c r="S768" s="851">
        <v>61.110869565217392</v>
      </c>
    </row>
    <row r="769" spans="1:19" ht="14.45" customHeight="1" x14ac:dyDescent="0.2">
      <c r="A769" s="832"/>
      <c r="B769" s="833" t="s">
        <v>3471</v>
      </c>
      <c r="C769" s="833" t="s">
        <v>597</v>
      </c>
      <c r="D769" s="833" t="s">
        <v>1465</v>
      </c>
      <c r="E769" s="833" t="s">
        <v>3468</v>
      </c>
      <c r="F769" s="833" t="s">
        <v>3532</v>
      </c>
      <c r="G769" s="833" t="s">
        <v>3533</v>
      </c>
      <c r="H769" s="850">
        <v>10</v>
      </c>
      <c r="I769" s="850">
        <v>3055.56</v>
      </c>
      <c r="J769" s="833">
        <v>4.9999345464065978</v>
      </c>
      <c r="K769" s="833">
        <v>305.55599999999998</v>
      </c>
      <c r="L769" s="850">
        <v>2</v>
      </c>
      <c r="M769" s="850">
        <v>611.12</v>
      </c>
      <c r="N769" s="833">
        <v>1</v>
      </c>
      <c r="O769" s="833">
        <v>305.56</v>
      </c>
      <c r="P769" s="850">
        <v>10</v>
      </c>
      <c r="Q769" s="850">
        <v>3055.5699999999997</v>
      </c>
      <c r="R769" s="838">
        <v>4.9999509098049479</v>
      </c>
      <c r="S769" s="851">
        <v>305.55699999999996</v>
      </c>
    </row>
    <row r="770" spans="1:19" ht="14.45" customHeight="1" x14ac:dyDescent="0.2">
      <c r="A770" s="832"/>
      <c r="B770" s="833" t="s">
        <v>3471</v>
      </c>
      <c r="C770" s="833" t="s">
        <v>597</v>
      </c>
      <c r="D770" s="833" t="s">
        <v>1465</v>
      </c>
      <c r="E770" s="833" t="s">
        <v>3468</v>
      </c>
      <c r="F770" s="833" t="s">
        <v>3536</v>
      </c>
      <c r="G770" s="833" t="s">
        <v>3537</v>
      </c>
      <c r="H770" s="850">
        <v>2</v>
      </c>
      <c r="I770" s="850">
        <v>911.12</v>
      </c>
      <c r="J770" s="833"/>
      <c r="K770" s="833">
        <v>455.56</v>
      </c>
      <c r="L770" s="850"/>
      <c r="M770" s="850"/>
      <c r="N770" s="833"/>
      <c r="O770" s="833"/>
      <c r="P770" s="850"/>
      <c r="Q770" s="850"/>
      <c r="R770" s="838"/>
      <c r="S770" s="851"/>
    </row>
    <row r="771" spans="1:19" ht="14.45" customHeight="1" x14ac:dyDescent="0.2">
      <c r="A771" s="832"/>
      <c r="B771" s="833" t="s">
        <v>3471</v>
      </c>
      <c r="C771" s="833" t="s">
        <v>597</v>
      </c>
      <c r="D771" s="833" t="s">
        <v>1465</v>
      </c>
      <c r="E771" s="833" t="s">
        <v>3468</v>
      </c>
      <c r="F771" s="833" t="s">
        <v>3542</v>
      </c>
      <c r="G771" s="833" t="s">
        <v>3543</v>
      </c>
      <c r="H771" s="850">
        <v>10</v>
      </c>
      <c r="I771" s="850">
        <v>777.78</v>
      </c>
      <c r="J771" s="833">
        <v>4.9998714322447926</v>
      </c>
      <c r="K771" s="833">
        <v>77.777999999999992</v>
      </c>
      <c r="L771" s="850">
        <v>2</v>
      </c>
      <c r="M771" s="850">
        <v>155.56</v>
      </c>
      <c r="N771" s="833">
        <v>1</v>
      </c>
      <c r="O771" s="833">
        <v>77.78</v>
      </c>
      <c r="P771" s="850">
        <v>21</v>
      </c>
      <c r="Q771" s="850">
        <v>1633.3300000000002</v>
      </c>
      <c r="R771" s="838">
        <v>10.499678580611983</v>
      </c>
      <c r="S771" s="851">
        <v>77.777619047619055</v>
      </c>
    </row>
    <row r="772" spans="1:19" ht="14.45" customHeight="1" x14ac:dyDescent="0.2">
      <c r="A772" s="832"/>
      <c r="B772" s="833" t="s">
        <v>3471</v>
      </c>
      <c r="C772" s="833" t="s">
        <v>597</v>
      </c>
      <c r="D772" s="833" t="s">
        <v>1465</v>
      </c>
      <c r="E772" s="833" t="s">
        <v>3468</v>
      </c>
      <c r="F772" s="833" t="s">
        <v>3546</v>
      </c>
      <c r="G772" s="833" t="s">
        <v>3547</v>
      </c>
      <c r="H772" s="850">
        <v>11</v>
      </c>
      <c r="I772" s="850">
        <v>1038.8799999999999</v>
      </c>
      <c r="J772" s="833">
        <v>11.000423549343498</v>
      </c>
      <c r="K772" s="833">
        <v>94.443636363636358</v>
      </c>
      <c r="L772" s="850">
        <v>1</v>
      </c>
      <c r="M772" s="850">
        <v>94.44</v>
      </c>
      <c r="N772" s="833">
        <v>1</v>
      </c>
      <c r="O772" s="833">
        <v>94.44</v>
      </c>
      <c r="P772" s="850">
        <v>35</v>
      </c>
      <c r="Q772" s="850">
        <v>3305.5599999999995</v>
      </c>
      <c r="R772" s="838">
        <v>35.001694197373986</v>
      </c>
      <c r="S772" s="851">
        <v>94.444571428571408</v>
      </c>
    </row>
    <row r="773" spans="1:19" ht="14.45" customHeight="1" x14ac:dyDescent="0.2">
      <c r="A773" s="832"/>
      <c r="B773" s="833" t="s">
        <v>3471</v>
      </c>
      <c r="C773" s="833" t="s">
        <v>597</v>
      </c>
      <c r="D773" s="833" t="s">
        <v>1465</v>
      </c>
      <c r="E773" s="833" t="s">
        <v>3468</v>
      </c>
      <c r="F773" s="833" t="s">
        <v>3550</v>
      </c>
      <c r="G773" s="833" t="s">
        <v>3551</v>
      </c>
      <c r="H773" s="850">
        <v>1</v>
      </c>
      <c r="I773" s="850">
        <v>96.67</v>
      </c>
      <c r="J773" s="833"/>
      <c r="K773" s="833">
        <v>96.67</v>
      </c>
      <c r="L773" s="850"/>
      <c r="M773" s="850"/>
      <c r="N773" s="833"/>
      <c r="O773" s="833"/>
      <c r="P773" s="850">
        <v>7</v>
      </c>
      <c r="Q773" s="850">
        <v>676.68</v>
      </c>
      <c r="R773" s="838"/>
      <c r="S773" s="851">
        <v>96.668571428571425</v>
      </c>
    </row>
    <row r="774" spans="1:19" ht="14.45" customHeight="1" x14ac:dyDescent="0.2">
      <c r="A774" s="832"/>
      <c r="B774" s="833" t="s">
        <v>3471</v>
      </c>
      <c r="C774" s="833" t="s">
        <v>597</v>
      </c>
      <c r="D774" s="833" t="s">
        <v>1465</v>
      </c>
      <c r="E774" s="833" t="s">
        <v>3468</v>
      </c>
      <c r="F774" s="833" t="s">
        <v>3558</v>
      </c>
      <c r="G774" s="833" t="s">
        <v>3559</v>
      </c>
      <c r="H774" s="850"/>
      <c r="I774" s="850"/>
      <c r="J774" s="833"/>
      <c r="K774" s="833"/>
      <c r="L774" s="850"/>
      <c r="M774" s="850"/>
      <c r="N774" s="833"/>
      <c r="O774" s="833"/>
      <c r="P774" s="850">
        <v>4</v>
      </c>
      <c r="Q774" s="850">
        <v>5133.33</v>
      </c>
      <c r="R774" s="838"/>
      <c r="S774" s="851">
        <v>1283.3325</v>
      </c>
    </row>
    <row r="775" spans="1:19" ht="14.45" customHeight="1" x14ac:dyDescent="0.2">
      <c r="A775" s="832"/>
      <c r="B775" s="833" t="s">
        <v>3471</v>
      </c>
      <c r="C775" s="833" t="s">
        <v>597</v>
      </c>
      <c r="D775" s="833" t="s">
        <v>1465</v>
      </c>
      <c r="E775" s="833" t="s">
        <v>3468</v>
      </c>
      <c r="F775" s="833" t="s">
        <v>3562</v>
      </c>
      <c r="G775" s="833" t="s">
        <v>3563</v>
      </c>
      <c r="H775" s="850">
        <v>3</v>
      </c>
      <c r="I775" s="850">
        <v>350.01</v>
      </c>
      <c r="J775" s="833"/>
      <c r="K775" s="833">
        <v>116.67</v>
      </c>
      <c r="L775" s="850"/>
      <c r="M775" s="850"/>
      <c r="N775" s="833"/>
      <c r="O775" s="833"/>
      <c r="P775" s="850">
        <v>4</v>
      </c>
      <c r="Q775" s="850">
        <v>533.33000000000004</v>
      </c>
      <c r="R775" s="838"/>
      <c r="S775" s="851">
        <v>133.33250000000001</v>
      </c>
    </row>
    <row r="776" spans="1:19" ht="14.45" customHeight="1" x14ac:dyDescent="0.2">
      <c r="A776" s="832"/>
      <c r="B776" s="833" t="s">
        <v>3471</v>
      </c>
      <c r="C776" s="833" t="s">
        <v>597</v>
      </c>
      <c r="D776" s="833" t="s">
        <v>1465</v>
      </c>
      <c r="E776" s="833" t="s">
        <v>3468</v>
      </c>
      <c r="F776" s="833" t="s">
        <v>3469</v>
      </c>
      <c r="G776" s="833" t="s">
        <v>3470</v>
      </c>
      <c r="H776" s="850">
        <v>33</v>
      </c>
      <c r="I776" s="850">
        <v>11366.66</v>
      </c>
      <c r="J776" s="833">
        <v>8.2500417341065635</v>
      </c>
      <c r="K776" s="833">
        <v>344.44424242424242</v>
      </c>
      <c r="L776" s="850">
        <v>4</v>
      </c>
      <c r="M776" s="850">
        <v>1377.77</v>
      </c>
      <c r="N776" s="833">
        <v>1</v>
      </c>
      <c r="O776" s="833">
        <v>344.4425</v>
      </c>
      <c r="P776" s="850">
        <v>108</v>
      </c>
      <c r="Q776" s="850">
        <v>37199.99</v>
      </c>
      <c r="R776" s="838">
        <v>27.000145162109785</v>
      </c>
      <c r="S776" s="851">
        <v>344.44435185185182</v>
      </c>
    </row>
    <row r="777" spans="1:19" ht="14.45" customHeight="1" x14ac:dyDescent="0.2">
      <c r="A777" s="832"/>
      <c r="B777" s="833" t="s">
        <v>3471</v>
      </c>
      <c r="C777" s="833" t="s">
        <v>597</v>
      </c>
      <c r="D777" s="833" t="s">
        <v>3445</v>
      </c>
      <c r="E777" s="833" t="s">
        <v>3468</v>
      </c>
      <c r="F777" s="833" t="s">
        <v>3501</v>
      </c>
      <c r="G777" s="833" t="s">
        <v>3502</v>
      </c>
      <c r="H777" s="850"/>
      <c r="I777" s="850"/>
      <c r="J777" s="833"/>
      <c r="K777" s="833"/>
      <c r="L777" s="850">
        <v>8</v>
      </c>
      <c r="M777" s="850">
        <v>622.23</v>
      </c>
      <c r="N777" s="833">
        <v>1</v>
      </c>
      <c r="O777" s="833">
        <v>77.778750000000002</v>
      </c>
      <c r="P777" s="850">
        <v>9</v>
      </c>
      <c r="Q777" s="850">
        <v>700.01</v>
      </c>
      <c r="R777" s="838">
        <v>1.12500200890346</v>
      </c>
      <c r="S777" s="851">
        <v>77.778888888888886</v>
      </c>
    </row>
    <row r="778" spans="1:19" ht="14.45" customHeight="1" x14ac:dyDescent="0.2">
      <c r="A778" s="832"/>
      <c r="B778" s="833" t="s">
        <v>3471</v>
      </c>
      <c r="C778" s="833" t="s">
        <v>597</v>
      </c>
      <c r="D778" s="833" t="s">
        <v>3445</v>
      </c>
      <c r="E778" s="833" t="s">
        <v>3468</v>
      </c>
      <c r="F778" s="833" t="s">
        <v>3503</v>
      </c>
      <c r="G778" s="833" t="s">
        <v>3504</v>
      </c>
      <c r="H778" s="850"/>
      <c r="I778" s="850"/>
      <c r="J778" s="833"/>
      <c r="K778" s="833"/>
      <c r="L778" s="850"/>
      <c r="M778" s="850"/>
      <c r="N778" s="833"/>
      <c r="O778" s="833"/>
      <c r="P778" s="850">
        <v>1</v>
      </c>
      <c r="Q778" s="850">
        <v>250</v>
      </c>
      <c r="R778" s="838"/>
      <c r="S778" s="851">
        <v>250</v>
      </c>
    </row>
    <row r="779" spans="1:19" ht="14.45" customHeight="1" x14ac:dyDescent="0.2">
      <c r="A779" s="832"/>
      <c r="B779" s="833" t="s">
        <v>3471</v>
      </c>
      <c r="C779" s="833" t="s">
        <v>597</v>
      </c>
      <c r="D779" s="833" t="s">
        <v>3445</v>
      </c>
      <c r="E779" s="833" t="s">
        <v>3468</v>
      </c>
      <c r="F779" s="833" t="s">
        <v>3505</v>
      </c>
      <c r="G779" s="833" t="s">
        <v>3506</v>
      </c>
      <c r="H779" s="850"/>
      <c r="I779" s="850"/>
      <c r="J779" s="833"/>
      <c r="K779" s="833"/>
      <c r="L779" s="850">
        <v>6</v>
      </c>
      <c r="M779" s="850">
        <v>700</v>
      </c>
      <c r="N779" s="833">
        <v>1</v>
      </c>
      <c r="O779" s="833">
        <v>116.66666666666667</v>
      </c>
      <c r="P779" s="850">
        <v>35</v>
      </c>
      <c r="Q779" s="850">
        <v>4083.34</v>
      </c>
      <c r="R779" s="838">
        <v>5.8333428571428572</v>
      </c>
      <c r="S779" s="851">
        <v>116.66685714285715</v>
      </c>
    </row>
    <row r="780" spans="1:19" ht="14.45" customHeight="1" x14ac:dyDescent="0.2">
      <c r="A780" s="832"/>
      <c r="B780" s="833" t="s">
        <v>3471</v>
      </c>
      <c r="C780" s="833" t="s">
        <v>597</v>
      </c>
      <c r="D780" s="833" t="s">
        <v>3445</v>
      </c>
      <c r="E780" s="833" t="s">
        <v>3468</v>
      </c>
      <c r="F780" s="833" t="s">
        <v>3515</v>
      </c>
      <c r="G780" s="833" t="s">
        <v>3516</v>
      </c>
      <c r="H780" s="850"/>
      <c r="I780" s="850"/>
      <c r="J780" s="833"/>
      <c r="K780" s="833"/>
      <c r="L780" s="850">
        <v>4</v>
      </c>
      <c r="M780" s="850">
        <v>844.44</v>
      </c>
      <c r="N780" s="833">
        <v>1</v>
      </c>
      <c r="O780" s="833">
        <v>211.11</v>
      </c>
      <c r="P780" s="850">
        <v>22</v>
      </c>
      <c r="Q780" s="850">
        <v>4888.8899999999994</v>
      </c>
      <c r="R780" s="838">
        <v>5.7895054710814255</v>
      </c>
      <c r="S780" s="851">
        <v>222.2222727272727</v>
      </c>
    </row>
    <row r="781" spans="1:19" ht="14.45" customHeight="1" x14ac:dyDescent="0.2">
      <c r="A781" s="832"/>
      <c r="B781" s="833" t="s">
        <v>3471</v>
      </c>
      <c r="C781" s="833" t="s">
        <v>597</v>
      </c>
      <c r="D781" s="833" t="s">
        <v>3445</v>
      </c>
      <c r="E781" s="833" t="s">
        <v>3468</v>
      </c>
      <c r="F781" s="833" t="s">
        <v>3517</v>
      </c>
      <c r="G781" s="833" t="s">
        <v>3518</v>
      </c>
      <c r="H781" s="850"/>
      <c r="I781" s="850"/>
      <c r="J781" s="833"/>
      <c r="K781" s="833"/>
      <c r="L781" s="850">
        <v>2</v>
      </c>
      <c r="M781" s="850">
        <v>1166.6600000000001</v>
      </c>
      <c r="N781" s="833">
        <v>1</v>
      </c>
      <c r="O781" s="833">
        <v>583.33000000000004</v>
      </c>
      <c r="P781" s="850"/>
      <c r="Q781" s="850"/>
      <c r="R781" s="838"/>
      <c r="S781" s="851"/>
    </row>
    <row r="782" spans="1:19" ht="14.45" customHeight="1" x14ac:dyDescent="0.2">
      <c r="A782" s="832"/>
      <c r="B782" s="833" t="s">
        <v>3471</v>
      </c>
      <c r="C782" s="833" t="s">
        <v>597</v>
      </c>
      <c r="D782" s="833" t="s">
        <v>3445</v>
      </c>
      <c r="E782" s="833" t="s">
        <v>3468</v>
      </c>
      <c r="F782" s="833" t="s">
        <v>3524</v>
      </c>
      <c r="G782" s="833" t="s">
        <v>3525</v>
      </c>
      <c r="H782" s="850"/>
      <c r="I782" s="850"/>
      <c r="J782" s="833"/>
      <c r="K782" s="833"/>
      <c r="L782" s="850">
        <v>7</v>
      </c>
      <c r="M782" s="850">
        <v>350</v>
      </c>
      <c r="N782" s="833">
        <v>1</v>
      </c>
      <c r="O782" s="833">
        <v>50</v>
      </c>
      <c r="P782" s="850">
        <v>35</v>
      </c>
      <c r="Q782" s="850">
        <v>2138.88</v>
      </c>
      <c r="R782" s="838">
        <v>6.1110857142857142</v>
      </c>
      <c r="S782" s="851">
        <v>61.110857142857149</v>
      </c>
    </row>
    <row r="783" spans="1:19" ht="14.45" customHeight="1" x14ac:dyDescent="0.2">
      <c r="A783" s="832"/>
      <c r="B783" s="833" t="s">
        <v>3471</v>
      </c>
      <c r="C783" s="833" t="s">
        <v>597</v>
      </c>
      <c r="D783" s="833" t="s">
        <v>3445</v>
      </c>
      <c r="E783" s="833" t="s">
        <v>3468</v>
      </c>
      <c r="F783" s="833" t="s">
        <v>3532</v>
      </c>
      <c r="G783" s="833" t="s">
        <v>3533</v>
      </c>
      <c r="H783" s="850"/>
      <c r="I783" s="850"/>
      <c r="J783" s="833"/>
      <c r="K783" s="833"/>
      <c r="L783" s="850">
        <v>1</v>
      </c>
      <c r="M783" s="850">
        <v>305.56</v>
      </c>
      <c r="N783" s="833">
        <v>1</v>
      </c>
      <c r="O783" s="833">
        <v>305.56</v>
      </c>
      <c r="P783" s="850">
        <v>3</v>
      </c>
      <c r="Q783" s="850">
        <v>916.67000000000007</v>
      </c>
      <c r="R783" s="838">
        <v>2.9999672732032989</v>
      </c>
      <c r="S783" s="851">
        <v>305.55666666666667</v>
      </c>
    </row>
    <row r="784" spans="1:19" ht="14.45" customHeight="1" x14ac:dyDescent="0.2">
      <c r="A784" s="832"/>
      <c r="B784" s="833" t="s">
        <v>3471</v>
      </c>
      <c r="C784" s="833" t="s">
        <v>597</v>
      </c>
      <c r="D784" s="833" t="s">
        <v>3445</v>
      </c>
      <c r="E784" s="833" t="s">
        <v>3468</v>
      </c>
      <c r="F784" s="833" t="s">
        <v>3542</v>
      </c>
      <c r="G784" s="833" t="s">
        <v>3543</v>
      </c>
      <c r="H784" s="850"/>
      <c r="I784" s="850"/>
      <c r="J784" s="833"/>
      <c r="K784" s="833"/>
      <c r="L784" s="850">
        <v>1</v>
      </c>
      <c r="M784" s="850">
        <v>77.78</v>
      </c>
      <c r="N784" s="833">
        <v>1</v>
      </c>
      <c r="O784" s="833">
        <v>77.78</v>
      </c>
      <c r="P784" s="850">
        <v>1</v>
      </c>
      <c r="Q784" s="850">
        <v>77.78</v>
      </c>
      <c r="R784" s="838">
        <v>1</v>
      </c>
      <c r="S784" s="851">
        <v>77.78</v>
      </c>
    </row>
    <row r="785" spans="1:19" ht="14.45" customHeight="1" x14ac:dyDescent="0.2">
      <c r="A785" s="832"/>
      <c r="B785" s="833" t="s">
        <v>3471</v>
      </c>
      <c r="C785" s="833" t="s">
        <v>597</v>
      </c>
      <c r="D785" s="833" t="s">
        <v>3445</v>
      </c>
      <c r="E785" s="833" t="s">
        <v>3468</v>
      </c>
      <c r="F785" s="833" t="s">
        <v>3546</v>
      </c>
      <c r="G785" s="833" t="s">
        <v>3547</v>
      </c>
      <c r="H785" s="850"/>
      <c r="I785" s="850"/>
      <c r="J785" s="833"/>
      <c r="K785" s="833"/>
      <c r="L785" s="850">
        <v>4</v>
      </c>
      <c r="M785" s="850">
        <v>377.77</v>
      </c>
      <c r="N785" s="833">
        <v>1</v>
      </c>
      <c r="O785" s="833">
        <v>94.442499999999995</v>
      </c>
      <c r="P785" s="850">
        <v>22</v>
      </c>
      <c r="Q785" s="850">
        <v>2077.7799999999997</v>
      </c>
      <c r="R785" s="838">
        <v>5.500119120099531</v>
      </c>
      <c r="S785" s="851">
        <v>94.444545454545448</v>
      </c>
    </row>
    <row r="786" spans="1:19" ht="14.45" customHeight="1" x14ac:dyDescent="0.2">
      <c r="A786" s="832"/>
      <c r="B786" s="833" t="s">
        <v>3471</v>
      </c>
      <c r="C786" s="833" t="s">
        <v>597</v>
      </c>
      <c r="D786" s="833" t="s">
        <v>3445</v>
      </c>
      <c r="E786" s="833" t="s">
        <v>3468</v>
      </c>
      <c r="F786" s="833" t="s">
        <v>3550</v>
      </c>
      <c r="G786" s="833" t="s">
        <v>3551</v>
      </c>
      <c r="H786" s="850"/>
      <c r="I786" s="850"/>
      <c r="J786" s="833"/>
      <c r="K786" s="833"/>
      <c r="L786" s="850"/>
      <c r="M786" s="850"/>
      <c r="N786" s="833"/>
      <c r="O786" s="833"/>
      <c r="P786" s="850">
        <v>8</v>
      </c>
      <c r="Q786" s="850">
        <v>773.33</v>
      </c>
      <c r="R786" s="838"/>
      <c r="S786" s="851">
        <v>96.666250000000005</v>
      </c>
    </row>
    <row r="787" spans="1:19" ht="14.45" customHeight="1" x14ac:dyDescent="0.2">
      <c r="A787" s="832"/>
      <c r="B787" s="833" t="s">
        <v>3471</v>
      </c>
      <c r="C787" s="833" t="s">
        <v>597</v>
      </c>
      <c r="D787" s="833" t="s">
        <v>3445</v>
      </c>
      <c r="E787" s="833" t="s">
        <v>3468</v>
      </c>
      <c r="F787" s="833" t="s">
        <v>3562</v>
      </c>
      <c r="G787" s="833" t="s">
        <v>3563</v>
      </c>
      <c r="H787" s="850"/>
      <c r="I787" s="850"/>
      <c r="J787" s="833"/>
      <c r="K787" s="833"/>
      <c r="L787" s="850">
        <v>1</v>
      </c>
      <c r="M787" s="850">
        <v>116.67</v>
      </c>
      <c r="N787" s="833">
        <v>1</v>
      </c>
      <c r="O787" s="833">
        <v>116.67</v>
      </c>
      <c r="P787" s="850">
        <v>11</v>
      </c>
      <c r="Q787" s="850">
        <v>1466.67</v>
      </c>
      <c r="R787" s="838">
        <v>12.571097968629468</v>
      </c>
      <c r="S787" s="851">
        <v>133.33363636363637</v>
      </c>
    </row>
    <row r="788" spans="1:19" ht="14.45" customHeight="1" x14ac:dyDescent="0.2">
      <c r="A788" s="832"/>
      <c r="B788" s="833" t="s">
        <v>3471</v>
      </c>
      <c r="C788" s="833" t="s">
        <v>597</v>
      </c>
      <c r="D788" s="833" t="s">
        <v>3445</v>
      </c>
      <c r="E788" s="833" t="s">
        <v>3468</v>
      </c>
      <c r="F788" s="833" t="s">
        <v>3469</v>
      </c>
      <c r="G788" s="833" t="s">
        <v>3470</v>
      </c>
      <c r="H788" s="850"/>
      <c r="I788" s="850"/>
      <c r="J788" s="833"/>
      <c r="K788" s="833"/>
      <c r="L788" s="850">
        <v>17</v>
      </c>
      <c r="M788" s="850">
        <v>5855.55</v>
      </c>
      <c r="N788" s="833">
        <v>1</v>
      </c>
      <c r="O788" s="833">
        <v>344.44411764705882</v>
      </c>
      <c r="P788" s="850">
        <v>101</v>
      </c>
      <c r="Q788" s="850">
        <v>34788.879999999997</v>
      </c>
      <c r="R788" s="838">
        <v>5.9411805893553975</v>
      </c>
      <c r="S788" s="851">
        <v>344.44435643564356</v>
      </c>
    </row>
    <row r="789" spans="1:19" ht="14.45" customHeight="1" x14ac:dyDescent="0.2">
      <c r="A789" s="832"/>
      <c r="B789" s="833" t="s">
        <v>3471</v>
      </c>
      <c r="C789" s="833" t="s">
        <v>597</v>
      </c>
      <c r="D789" s="833" t="s">
        <v>3445</v>
      </c>
      <c r="E789" s="833" t="s">
        <v>3468</v>
      </c>
      <c r="F789" s="833" t="s">
        <v>3577</v>
      </c>
      <c r="G789" s="833" t="s">
        <v>3578</v>
      </c>
      <c r="H789" s="850"/>
      <c r="I789" s="850"/>
      <c r="J789" s="833"/>
      <c r="K789" s="833"/>
      <c r="L789" s="850"/>
      <c r="M789" s="850"/>
      <c r="N789" s="833"/>
      <c r="O789" s="833"/>
      <c r="P789" s="850">
        <v>3</v>
      </c>
      <c r="Q789" s="850">
        <v>350</v>
      </c>
      <c r="R789" s="838"/>
      <c r="S789" s="851">
        <v>116.66666666666667</v>
      </c>
    </row>
    <row r="790" spans="1:19" ht="14.45" customHeight="1" x14ac:dyDescent="0.2">
      <c r="A790" s="832"/>
      <c r="B790" s="833" t="s">
        <v>3471</v>
      </c>
      <c r="C790" s="833" t="s">
        <v>597</v>
      </c>
      <c r="D790" s="833" t="s">
        <v>3451</v>
      </c>
      <c r="E790" s="833" t="s">
        <v>3468</v>
      </c>
      <c r="F790" s="833" t="s">
        <v>3505</v>
      </c>
      <c r="G790" s="833" t="s">
        <v>3506</v>
      </c>
      <c r="H790" s="850">
        <v>7</v>
      </c>
      <c r="I790" s="850">
        <v>816.67000000000007</v>
      </c>
      <c r="J790" s="833"/>
      <c r="K790" s="833">
        <v>116.66714285714286</v>
      </c>
      <c r="L790" s="850"/>
      <c r="M790" s="850"/>
      <c r="N790" s="833"/>
      <c r="O790" s="833"/>
      <c r="P790" s="850"/>
      <c r="Q790" s="850"/>
      <c r="R790" s="838"/>
      <c r="S790" s="851"/>
    </row>
    <row r="791" spans="1:19" ht="14.45" customHeight="1" x14ac:dyDescent="0.2">
      <c r="A791" s="832"/>
      <c r="B791" s="833" t="s">
        <v>3471</v>
      </c>
      <c r="C791" s="833" t="s">
        <v>597</v>
      </c>
      <c r="D791" s="833" t="s">
        <v>3451</v>
      </c>
      <c r="E791" s="833" t="s">
        <v>3468</v>
      </c>
      <c r="F791" s="833" t="s">
        <v>3517</v>
      </c>
      <c r="G791" s="833" t="s">
        <v>3518</v>
      </c>
      <c r="H791" s="850">
        <v>4</v>
      </c>
      <c r="I791" s="850">
        <v>2333.33</v>
      </c>
      <c r="J791" s="833"/>
      <c r="K791" s="833">
        <v>583.33249999999998</v>
      </c>
      <c r="L791" s="850"/>
      <c r="M791" s="850"/>
      <c r="N791" s="833"/>
      <c r="O791" s="833"/>
      <c r="P791" s="850"/>
      <c r="Q791" s="850"/>
      <c r="R791" s="838"/>
      <c r="S791" s="851"/>
    </row>
    <row r="792" spans="1:19" ht="14.45" customHeight="1" x14ac:dyDescent="0.2">
      <c r="A792" s="832"/>
      <c r="B792" s="833" t="s">
        <v>3471</v>
      </c>
      <c r="C792" s="833" t="s">
        <v>597</v>
      </c>
      <c r="D792" s="833" t="s">
        <v>3451</v>
      </c>
      <c r="E792" s="833" t="s">
        <v>3468</v>
      </c>
      <c r="F792" s="833" t="s">
        <v>3524</v>
      </c>
      <c r="G792" s="833" t="s">
        <v>3525</v>
      </c>
      <c r="H792" s="850">
        <v>2</v>
      </c>
      <c r="I792" s="850">
        <v>100</v>
      </c>
      <c r="J792" s="833"/>
      <c r="K792" s="833">
        <v>50</v>
      </c>
      <c r="L792" s="850"/>
      <c r="M792" s="850"/>
      <c r="N792" s="833"/>
      <c r="O792" s="833"/>
      <c r="P792" s="850"/>
      <c r="Q792" s="850"/>
      <c r="R792" s="838"/>
      <c r="S792" s="851"/>
    </row>
    <row r="793" spans="1:19" ht="14.45" customHeight="1" x14ac:dyDescent="0.2">
      <c r="A793" s="832"/>
      <c r="B793" s="833" t="s">
        <v>3471</v>
      </c>
      <c r="C793" s="833" t="s">
        <v>597</v>
      </c>
      <c r="D793" s="833" t="s">
        <v>3451</v>
      </c>
      <c r="E793" s="833" t="s">
        <v>3468</v>
      </c>
      <c r="F793" s="833" t="s">
        <v>3532</v>
      </c>
      <c r="G793" s="833" t="s">
        <v>3533</v>
      </c>
      <c r="H793" s="850">
        <v>3</v>
      </c>
      <c r="I793" s="850">
        <v>916.68000000000006</v>
      </c>
      <c r="J793" s="833"/>
      <c r="K793" s="833">
        <v>305.56</v>
      </c>
      <c r="L793" s="850"/>
      <c r="M793" s="850"/>
      <c r="N793" s="833"/>
      <c r="O793" s="833"/>
      <c r="P793" s="850"/>
      <c r="Q793" s="850"/>
      <c r="R793" s="838"/>
      <c r="S793" s="851"/>
    </row>
    <row r="794" spans="1:19" ht="14.45" customHeight="1" x14ac:dyDescent="0.2">
      <c r="A794" s="832"/>
      <c r="B794" s="833" t="s">
        <v>3471</v>
      </c>
      <c r="C794" s="833" t="s">
        <v>597</v>
      </c>
      <c r="D794" s="833" t="s">
        <v>3451</v>
      </c>
      <c r="E794" s="833" t="s">
        <v>3468</v>
      </c>
      <c r="F794" s="833" t="s">
        <v>3542</v>
      </c>
      <c r="G794" s="833" t="s">
        <v>3543</v>
      </c>
      <c r="H794" s="850">
        <v>3</v>
      </c>
      <c r="I794" s="850">
        <v>233.34</v>
      </c>
      <c r="J794" s="833"/>
      <c r="K794" s="833">
        <v>77.78</v>
      </c>
      <c r="L794" s="850"/>
      <c r="M794" s="850"/>
      <c r="N794" s="833"/>
      <c r="O794" s="833"/>
      <c r="P794" s="850"/>
      <c r="Q794" s="850"/>
      <c r="R794" s="838"/>
      <c r="S794" s="851"/>
    </row>
    <row r="795" spans="1:19" ht="14.45" customHeight="1" x14ac:dyDescent="0.2">
      <c r="A795" s="832"/>
      <c r="B795" s="833" t="s">
        <v>3471</v>
      </c>
      <c r="C795" s="833" t="s">
        <v>597</v>
      </c>
      <c r="D795" s="833" t="s">
        <v>3451</v>
      </c>
      <c r="E795" s="833" t="s">
        <v>3468</v>
      </c>
      <c r="F795" s="833" t="s">
        <v>3546</v>
      </c>
      <c r="G795" s="833" t="s">
        <v>3547</v>
      </c>
      <c r="H795" s="850">
        <v>3</v>
      </c>
      <c r="I795" s="850">
        <v>283.33</v>
      </c>
      <c r="J795" s="833"/>
      <c r="K795" s="833">
        <v>94.443333333333328</v>
      </c>
      <c r="L795" s="850"/>
      <c r="M795" s="850"/>
      <c r="N795" s="833"/>
      <c r="O795" s="833"/>
      <c r="P795" s="850"/>
      <c r="Q795" s="850"/>
      <c r="R795" s="838"/>
      <c r="S795" s="851"/>
    </row>
    <row r="796" spans="1:19" ht="14.45" customHeight="1" x14ac:dyDescent="0.2">
      <c r="A796" s="832"/>
      <c r="B796" s="833" t="s">
        <v>3471</v>
      </c>
      <c r="C796" s="833" t="s">
        <v>597</v>
      </c>
      <c r="D796" s="833" t="s">
        <v>3451</v>
      </c>
      <c r="E796" s="833" t="s">
        <v>3468</v>
      </c>
      <c r="F796" s="833" t="s">
        <v>3550</v>
      </c>
      <c r="G796" s="833" t="s">
        <v>3551</v>
      </c>
      <c r="H796" s="850">
        <v>2</v>
      </c>
      <c r="I796" s="850">
        <v>193.33</v>
      </c>
      <c r="J796" s="833"/>
      <c r="K796" s="833">
        <v>96.665000000000006</v>
      </c>
      <c r="L796" s="850"/>
      <c r="M796" s="850"/>
      <c r="N796" s="833"/>
      <c r="O796" s="833"/>
      <c r="P796" s="850"/>
      <c r="Q796" s="850"/>
      <c r="R796" s="838"/>
      <c r="S796" s="851"/>
    </row>
    <row r="797" spans="1:19" ht="14.45" customHeight="1" x14ac:dyDescent="0.2">
      <c r="A797" s="832"/>
      <c r="B797" s="833" t="s">
        <v>3471</v>
      </c>
      <c r="C797" s="833" t="s">
        <v>597</v>
      </c>
      <c r="D797" s="833" t="s">
        <v>3451</v>
      </c>
      <c r="E797" s="833" t="s">
        <v>3468</v>
      </c>
      <c r="F797" s="833" t="s">
        <v>3558</v>
      </c>
      <c r="G797" s="833" t="s">
        <v>3559</v>
      </c>
      <c r="H797" s="850">
        <v>1</v>
      </c>
      <c r="I797" s="850">
        <v>1283.33</v>
      </c>
      <c r="J797" s="833"/>
      <c r="K797" s="833">
        <v>1283.33</v>
      </c>
      <c r="L797" s="850"/>
      <c r="M797" s="850"/>
      <c r="N797" s="833"/>
      <c r="O797" s="833"/>
      <c r="P797" s="850"/>
      <c r="Q797" s="850"/>
      <c r="R797" s="838"/>
      <c r="S797" s="851"/>
    </row>
    <row r="798" spans="1:19" ht="14.45" customHeight="1" x14ac:dyDescent="0.2">
      <c r="A798" s="832"/>
      <c r="B798" s="833" t="s">
        <v>3471</v>
      </c>
      <c r="C798" s="833" t="s">
        <v>597</v>
      </c>
      <c r="D798" s="833" t="s">
        <v>3451</v>
      </c>
      <c r="E798" s="833" t="s">
        <v>3468</v>
      </c>
      <c r="F798" s="833" t="s">
        <v>3562</v>
      </c>
      <c r="G798" s="833" t="s">
        <v>3563</v>
      </c>
      <c r="H798" s="850">
        <v>2</v>
      </c>
      <c r="I798" s="850">
        <v>233.34</v>
      </c>
      <c r="J798" s="833"/>
      <c r="K798" s="833">
        <v>116.67</v>
      </c>
      <c r="L798" s="850"/>
      <c r="M798" s="850"/>
      <c r="N798" s="833"/>
      <c r="O798" s="833"/>
      <c r="P798" s="850"/>
      <c r="Q798" s="850"/>
      <c r="R798" s="838"/>
      <c r="S798" s="851"/>
    </row>
    <row r="799" spans="1:19" ht="14.45" customHeight="1" x14ac:dyDescent="0.2">
      <c r="A799" s="832"/>
      <c r="B799" s="833" t="s">
        <v>3471</v>
      </c>
      <c r="C799" s="833" t="s">
        <v>597</v>
      </c>
      <c r="D799" s="833" t="s">
        <v>3451</v>
      </c>
      <c r="E799" s="833" t="s">
        <v>3468</v>
      </c>
      <c r="F799" s="833" t="s">
        <v>3469</v>
      </c>
      <c r="G799" s="833" t="s">
        <v>3470</v>
      </c>
      <c r="H799" s="850">
        <v>14</v>
      </c>
      <c r="I799" s="850">
        <v>4822.22</v>
      </c>
      <c r="J799" s="833"/>
      <c r="K799" s="833">
        <v>344.44428571428574</v>
      </c>
      <c r="L799" s="850"/>
      <c r="M799" s="850"/>
      <c r="N799" s="833"/>
      <c r="O799" s="833"/>
      <c r="P799" s="850"/>
      <c r="Q799" s="850"/>
      <c r="R799" s="838"/>
      <c r="S799" s="851"/>
    </row>
    <row r="800" spans="1:19" ht="14.45" customHeight="1" x14ac:dyDescent="0.2">
      <c r="A800" s="832"/>
      <c r="B800" s="833" t="s">
        <v>3471</v>
      </c>
      <c r="C800" s="833" t="s">
        <v>597</v>
      </c>
      <c r="D800" s="833" t="s">
        <v>1467</v>
      </c>
      <c r="E800" s="833" t="s">
        <v>3468</v>
      </c>
      <c r="F800" s="833" t="s">
        <v>3505</v>
      </c>
      <c r="G800" s="833" t="s">
        <v>3506</v>
      </c>
      <c r="H800" s="850">
        <v>1</v>
      </c>
      <c r="I800" s="850">
        <v>116.67</v>
      </c>
      <c r="J800" s="833"/>
      <c r="K800" s="833">
        <v>116.67</v>
      </c>
      <c r="L800" s="850"/>
      <c r="M800" s="850"/>
      <c r="N800" s="833"/>
      <c r="O800" s="833"/>
      <c r="P800" s="850"/>
      <c r="Q800" s="850"/>
      <c r="R800" s="838"/>
      <c r="S800" s="851"/>
    </row>
    <row r="801" spans="1:19" ht="14.45" customHeight="1" x14ac:dyDescent="0.2">
      <c r="A801" s="832"/>
      <c r="B801" s="833" t="s">
        <v>3471</v>
      </c>
      <c r="C801" s="833" t="s">
        <v>597</v>
      </c>
      <c r="D801" s="833" t="s">
        <v>1467</v>
      </c>
      <c r="E801" s="833" t="s">
        <v>3468</v>
      </c>
      <c r="F801" s="833" t="s">
        <v>3515</v>
      </c>
      <c r="G801" s="833" t="s">
        <v>3516</v>
      </c>
      <c r="H801" s="850">
        <v>3</v>
      </c>
      <c r="I801" s="850">
        <v>633.33000000000004</v>
      </c>
      <c r="J801" s="833"/>
      <c r="K801" s="833">
        <v>211.11</v>
      </c>
      <c r="L801" s="850"/>
      <c r="M801" s="850"/>
      <c r="N801" s="833"/>
      <c r="O801" s="833"/>
      <c r="P801" s="850"/>
      <c r="Q801" s="850"/>
      <c r="R801" s="838"/>
      <c r="S801" s="851"/>
    </row>
    <row r="802" spans="1:19" ht="14.45" customHeight="1" x14ac:dyDescent="0.2">
      <c r="A802" s="832"/>
      <c r="B802" s="833" t="s">
        <v>3471</v>
      </c>
      <c r="C802" s="833" t="s">
        <v>597</v>
      </c>
      <c r="D802" s="833" t="s">
        <v>1467</v>
      </c>
      <c r="E802" s="833" t="s">
        <v>3468</v>
      </c>
      <c r="F802" s="833" t="s">
        <v>3546</v>
      </c>
      <c r="G802" s="833" t="s">
        <v>3547</v>
      </c>
      <c r="H802" s="850">
        <v>1</v>
      </c>
      <c r="I802" s="850">
        <v>94.44</v>
      </c>
      <c r="J802" s="833"/>
      <c r="K802" s="833">
        <v>94.44</v>
      </c>
      <c r="L802" s="850"/>
      <c r="M802" s="850"/>
      <c r="N802" s="833"/>
      <c r="O802" s="833"/>
      <c r="P802" s="850"/>
      <c r="Q802" s="850"/>
      <c r="R802" s="838"/>
      <c r="S802" s="851"/>
    </row>
    <row r="803" spans="1:19" ht="14.45" customHeight="1" x14ac:dyDescent="0.2">
      <c r="A803" s="832"/>
      <c r="B803" s="833" t="s">
        <v>3471</v>
      </c>
      <c r="C803" s="833" t="s">
        <v>597</v>
      </c>
      <c r="D803" s="833" t="s">
        <v>1467</v>
      </c>
      <c r="E803" s="833" t="s">
        <v>3468</v>
      </c>
      <c r="F803" s="833" t="s">
        <v>3469</v>
      </c>
      <c r="G803" s="833" t="s">
        <v>3470</v>
      </c>
      <c r="H803" s="850">
        <v>3</v>
      </c>
      <c r="I803" s="850">
        <v>1033.32</v>
      </c>
      <c r="J803" s="833"/>
      <c r="K803" s="833">
        <v>344.44</v>
      </c>
      <c r="L803" s="850"/>
      <c r="M803" s="850"/>
      <c r="N803" s="833"/>
      <c r="O803" s="833"/>
      <c r="P803" s="850"/>
      <c r="Q803" s="850"/>
      <c r="R803" s="838"/>
      <c r="S803" s="851"/>
    </row>
    <row r="804" spans="1:19" ht="14.45" customHeight="1" x14ac:dyDescent="0.2">
      <c r="A804" s="832"/>
      <c r="B804" s="833" t="s">
        <v>3471</v>
      </c>
      <c r="C804" s="833" t="s">
        <v>597</v>
      </c>
      <c r="D804" s="833" t="s">
        <v>1468</v>
      </c>
      <c r="E804" s="833" t="s">
        <v>3468</v>
      </c>
      <c r="F804" s="833" t="s">
        <v>3501</v>
      </c>
      <c r="G804" s="833" t="s">
        <v>3502</v>
      </c>
      <c r="H804" s="850">
        <v>1</v>
      </c>
      <c r="I804" s="850">
        <v>77.78</v>
      </c>
      <c r="J804" s="833">
        <v>1</v>
      </c>
      <c r="K804" s="833">
        <v>77.78</v>
      </c>
      <c r="L804" s="850">
        <v>1</v>
      </c>
      <c r="M804" s="850">
        <v>77.78</v>
      </c>
      <c r="N804" s="833">
        <v>1</v>
      </c>
      <c r="O804" s="833">
        <v>77.78</v>
      </c>
      <c r="P804" s="850">
        <v>2</v>
      </c>
      <c r="Q804" s="850">
        <v>155.56</v>
      </c>
      <c r="R804" s="838">
        <v>2</v>
      </c>
      <c r="S804" s="851">
        <v>77.78</v>
      </c>
    </row>
    <row r="805" spans="1:19" ht="14.45" customHeight="1" x14ac:dyDescent="0.2">
      <c r="A805" s="832"/>
      <c r="B805" s="833" t="s">
        <v>3471</v>
      </c>
      <c r="C805" s="833" t="s">
        <v>597</v>
      </c>
      <c r="D805" s="833" t="s">
        <v>1468</v>
      </c>
      <c r="E805" s="833" t="s">
        <v>3468</v>
      </c>
      <c r="F805" s="833" t="s">
        <v>3505</v>
      </c>
      <c r="G805" s="833" t="s">
        <v>3506</v>
      </c>
      <c r="H805" s="850">
        <v>6</v>
      </c>
      <c r="I805" s="850">
        <v>700</v>
      </c>
      <c r="J805" s="833">
        <v>3.0000428577551106</v>
      </c>
      <c r="K805" s="833">
        <v>116.66666666666667</v>
      </c>
      <c r="L805" s="850">
        <v>2</v>
      </c>
      <c r="M805" s="850">
        <v>233.33</v>
      </c>
      <c r="N805" s="833">
        <v>1</v>
      </c>
      <c r="O805" s="833">
        <v>116.66500000000001</v>
      </c>
      <c r="P805" s="850">
        <v>4</v>
      </c>
      <c r="Q805" s="850">
        <v>466.68</v>
      </c>
      <c r="R805" s="838">
        <v>2.0000857155102216</v>
      </c>
      <c r="S805" s="851">
        <v>116.67</v>
      </c>
    </row>
    <row r="806" spans="1:19" ht="14.45" customHeight="1" x14ac:dyDescent="0.2">
      <c r="A806" s="832"/>
      <c r="B806" s="833" t="s">
        <v>3471</v>
      </c>
      <c r="C806" s="833" t="s">
        <v>597</v>
      </c>
      <c r="D806" s="833" t="s">
        <v>1468</v>
      </c>
      <c r="E806" s="833" t="s">
        <v>3468</v>
      </c>
      <c r="F806" s="833" t="s">
        <v>3515</v>
      </c>
      <c r="G806" s="833" t="s">
        <v>3516</v>
      </c>
      <c r="H806" s="850">
        <v>2</v>
      </c>
      <c r="I806" s="850">
        <v>422.22</v>
      </c>
      <c r="J806" s="833">
        <v>2</v>
      </c>
      <c r="K806" s="833">
        <v>211.11</v>
      </c>
      <c r="L806" s="850">
        <v>1</v>
      </c>
      <c r="M806" s="850">
        <v>211.11</v>
      </c>
      <c r="N806" s="833">
        <v>1</v>
      </c>
      <c r="O806" s="833">
        <v>211.11</v>
      </c>
      <c r="P806" s="850">
        <v>1</v>
      </c>
      <c r="Q806" s="850">
        <v>222.22</v>
      </c>
      <c r="R806" s="838">
        <v>1.0526265927715408</v>
      </c>
      <c r="S806" s="851">
        <v>222.22</v>
      </c>
    </row>
    <row r="807" spans="1:19" ht="14.45" customHeight="1" x14ac:dyDescent="0.2">
      <c r="A807" s="832"/>
      <c r="B807" s="833" t="s">
        <v>3471</v>
      </c>
      <c r="C807" s="833" t="s">
        <v>597</v>
      </c>
      <c r="D807" s="833" t="s">
        <v>1468</v>
      </c>
      <c r="E807" s="833" t="s">
        <v>3468</v>
      </c>
      <c r="F807" s="833" t="s">
        <v>3517</v>
      </c>
      <c r="G807" s="833" t="s">
        <v>3518</v>
      </c>
      <c r="H807" s="850">
        <v>7</v>
      </c>
      <c r="I807" s="850">
        <v>4083.34</v>
      </c>
      <c r="J807" s="833">
        <v>7.0000514288653077</v>
      </c>
      <c r="K807" s="833">
        <v>583.33428571428578</v>
      </c>
      <c r="L807" s="850">
        <v>1</v>
      </c>
      <c r="M807" s="850">
        <v>583.33000000000004</v>
      </c>
      <c r="N807" s="833">
        <v>1</v>
      </c>
      <c r="O807" s="833">
        <v>583.33000000000004</v>
      </c>
      <c r="P807" s="850">
        <v>4</v>
      </c>
      <c r="Q807" s="850">
        <v>2333.33</v>
      </c>
      <c r="R807" s="838">
        <v>4.0000171429551026</v>
      </c>
      <c r="S807" s="851">
        <v>583.33249999999998</v>
      </c>
    </row>
    <row r="808" spans="1:19" ht="14.45" customHeight="1" x14ac:dyDescent="0.2">
      <c r="A808" s="832"/>
      <c r="B808" s="833" t="s">
        <v>3471</v>
      </c>
      <c r="C808" s="833" t="s">
        <v>597</v>
      </c>
      <c r="D808" s="833" t="s">
        <v>1468</v>
      </c>
      <c r="E808" s="833" t="s">
        <v>3468</v>
      </c>
      <c r="F808" s="833" t="s">
        <v>3524</v>
      </c>
      <c r="G808" s="833" t="s">
        <v>3525</v>
      </c>
      <c r="H808" s="850">
        <v>8</v>
      </c>
      <c r="I808" s="850">
        <v>400</v>
      </c>
      <c r="J808" s="833">
        <v>4</v>
      </c>
      <c r="K808" s="833">
        <v>50</v>
      </c>
      <c r="L808" s="850">
        <v>2</v>
      </c>
      <c r="M808" s="850">
        <v>100</v>
      </c>
      <c r="N808" s="833">
        <v>1</v>
      </c>
      <c r="O808" s="833">
        <v>50</v>
      </c>
      <c r="P808" s="850">
        <v>9</v>
      </c>
      <c r="Q808" s="850">
        <v>549.99</v>
      </c>
      <c r="R808" s="838">
        <v>5.4999000000000002</v>
      </c>
      <c r="S808" s="851">
        <v>61.11</v>
      </c>
    </row>
    <row r="809" spans="1:19" ht="14.45" customHeight="1" x14ac:dyDescent="0.2">
      <c r="A809" s="832"/>
      <c r="B809" s="833" t="s">
        <v>3471</v>
      </c>
      <c r="C809" s="833" t="s">
        <v>597</v>
      </c>
      <c r="D809" s="833" t="s">
        <v>1468</v>
      </c>
      <c r="E809" s="833" t="s">
        <v>3468</v>
      </c>
      <c r="F809" s="833" t="s">
        <v>3532</v>
      </c>
      <c r="G809" s="833" t="s">
        <v>3533</v>
      </c>
      <c r="H809" s="850">
        <v>4</v>
      </c>
      <c r="I809" s="850">
        <v>1222.23</v>
      </c>
      <c r="J809" s="833"/>
      <c r="K809" s="833">
        <v>305.5575</v>
      </c>
      <c r="L809" s="850"/>
      <c r="M809" s="850"/>
      <c r="N809" s="833"/>
      <c r="O809" s="833"/>
      <c r="P809" s="850">
        <v>1</v>
      </c>
      <c r="Q809" s="850">
        <v>305.56</v>
      </c>
      <c r="R809" s="838"/>
      <c r="S809" s="851">
        <v>305.56</v>
      </c>
    </row>
    <row r="810" spans="1:19" ht="14.45" customHeight="1" x14ac:dyDescent="0.2">
      <c r="A810" s="832"/>
      <c r="B810" s="833" t="s">
        <v>3471</v>
      </c>
      <c r="C810" s="833" t="s">
        <v>597</v>
      </c>
      <c r="D810" s="833" t="s">
        <v>1468</v>
      </c>
      <c r="E810" s="833" t="s">
        <v>3468</v>
      </c>
      <c r="F810" s="833" t="s">
        <v>3542</v>
      </c>
      <c r="G810" s="833" t="s">
        <v>3543</v>
      </c>
      <c r="H810" s="850">
        <v>5</v>
      </c>
      <c r="I810" s="850">
        <v>388.89</v>
      </c>
      <c r="J810" s="833"/>
      <c r="K810" s="833">
        <v>77.777999999999992</v>
      </c>
      <c r="L810" s="850"/>
      <c r="M810" s="850"/>
      <c r="N810" s="833"/>
      <c r="O810" s="833"/>
      <c r="P810" s="850">
        <v>1</v>
      </c>
      <c r="Q810" s="850">
        <v>77.78</v>
      </c>
      <c r="R810" s="838"/>
      <c r="S810" s="851">
        <v>77.78</v>
      </c>
    </row>
    <row r="811" spans="1:19" ht="14.45" customHeight="1" x14ac:dyDescent="0.2">
      <c r="A811" s="832"/>
      <c r="B811" s="833" t="s">
        <v>3471</v>
      </c>
      <c r="C811" s="833" t="s">
        <v>597</v>
      </c>
      <c r="D811" s="833" t="s">
        <v>1468</v>
      </c>
      <c r="E811" s="833" t="s">
        <v>3468</v>
      </c>
      <c r="F811" s="833" t="s">
        <v>3546</v>
      </c>
      <c r="G811" s="833" t="s">
        <v>3547</v>
      </c>
      <c r="H811" s="850">
        <v>7</v>
      </c>
      <c r="I811" s="850">
        <v>661.1099999999999</v>
      </c>
      <c r="J811" s="833">
        <v>7.0003176620076228</v>
      </c>
      <c r="K811" s="833">
        <v>94.444285714285698</v>
      </c>
      <c r="L811" s="850">
        <v>1</v>
      </c>
      <c r="M811" s="850">
        <v>94.44</v>
      </c>
      <c r="N811" s="833">
        <v>1</v>
      </c>
      <c r="O811" s="833">
        <v>94.44</v>
      </c>
      <c r="P811" s="850">
        <v>14</v>
      </c>
      <c r="Q811" s="850">
        <v>1322.21</v>
      </c>
      <c r="R811" s="838">
        <v>14.000529436679374</v>
      </c>
      <c r="S811" s="851">
        <v>94.443571428571431</v>
      </c>
    </row>
    <row r="812" spans="1:19" ht="14.45" customHeight="1" x14ac:dyDescent="0.2">
      <c r="A812" s="832"/>
      <c r="B812" s="833" t="s">
        <v>3471</v>
      </c>
      <c r="C812" s="833" t="s">
        <v>597</v>
      </c>
      <c r="D812" s="833" t="s">
        <v>1468</v>
      </c>
      <c r="E812" s="833" t="s">
        <v>3468</v>
      </c>
      <c r="F812" s="833" t="s">
        <v>3550</v>
      </c>
      <c r="G812" s="833" t="s">
        <v>3551</v>
      </c>
      <c r="H812" s="850"/>
      <c r="I812" s="850"/>
      <c r="J812" s="833"/>
      <c r="K812" s="833"/>
      <c r="L812" s="850"/>
      <c r="M812" s="850"/>
      <c r="N812" s="833"/>
      <c r="O812" s="833"/>
      <c r="P812" s="850">
        <v>5</v>
      </c>
      <c r="Q812" s="850">
        <v>483.33000000000004</v>
      </c>
      <c r="R812" s="838"/>
      <c r="S812" s="851">
        <v>96.666000000000011</v>
      </c>
    </row>
    <row r="813" spans="1:19" ht="14.45" customHeight="1" x14ac:dyDescent="0.2">
      <c r="A813" s="832"/>
      <c r="B813" s="833" t="s">
        <v>3471</v>
      </c>
      <c r="C813" s="833" t="s">
        <v>597</v>
      </c>
      <c r="D813" s="833" t="s">
        <v>1468</v>
      </c>
      <c r="E813" s="833" t="s">
        <v>3468</v>
      </c>
      <c r="F813" s="833" t="s">
        <v>3562</v>
      </c>
      <c r="G813" s="833" t="s">
        <v>3563</v>
      </c>
      <c r="H813" s="850">
        <v>1</v>
      </c>
      <c r="I813" s="850">
        <v>116.67</v>
      </c>
      <c r="J813" s="833"/>
      <c r="K813" s="833">
        <v>116.67</v>
      </c>
      <c r="L813" s="850"/>
      <c r="M813" s="850"/>
      <c r="N813" s="833"/>
      <c r="O813" s="833"/>
      <c r="P813" s="850">
        <v>4</v>
      </c>
      <c r="Q813" s="850">
        <v>533.32000000000005</v>
      </c>
      <c r="R813" s="838"/>
      <c r="S813" s="851">
        <v>133.33000000000001</v>
      </c>
    </row>
    <row r="814" spans="1:19" ht="14.45" customHeight="1" x14ac:dyDescent="0.2">
      <c r="A814" s="832"/>
      <c r="B814" s="833" t="s">
        <v>3471</v>
      </c>
      <c r="C814" s="833" t="s">
        <v>597</v>
      </c>
      <c r="D814" s="833" t="s">
        <v>1468</v>
      </c>
      <c r="E814" s="833" t="s">
        <v>3468</v>
      </c>
      <c r="F814" s="833" t="s">
        <v>3469</v>
      </c>
      <c r="G814" s="833" t="s">
        <v>3470</v>
      </c>
      <c r="H814" s="850">
        <v>24</v>
      </c>
      <c r="I814" s="850">
        <v>8266.67</v>
      </c>
      <c r="J814" s="833">
        <v>2.400004064521374</v>
      </c>
      <c r="K814" s="833">
        <v>344.44458333333336</v>
      </c>
      <c r="L814" s="850">
        <v>10</v>
      </c>
      <c r="M814" s="850">
        <v>3444.4399999999996</v>
      </c>
      <c r="N814" s="833">
        <v>1</v>
      </c>
      <c r="O814" s="833">
        <v>344.44399999999996</v>
      </c>
      <c r="P814" s="850">
        <v>32</v>
      </c>
      <c r="Q814" s="850">
        <v>11022.21</v>
      </c>
      <c r="R814" s="838">
        <v>3.2000005806459106</v>
      </c>
      <c r="S814" s="851">
        <v>344.44406249999997</v>
      </c>
    </row>
    <row r="815" spans="1:19" ht="14.45" customHeight="1" x14ac:dyDescent="0.2">
      <c r="A815" s="832"/>
      <c r="B815" s="833" t="s">
        <v>3471</v>
      </c>
      <c r="C815" s="833" t="s">
        <v>597</v>
      </c>
      <c r="D815" s="833" t="s">
        <v>1470</v>
      </c>
      <c r="E815" s="833" t="s">
        <v>3468</v>
      </c>
      <c r="F815" s="833" t="s">
        <v>3501</v>
      </c>
      <c r="G815" s="833" t="s">
        <v>3502</v>
      </c>
      <c r="H815" s="850"/>
      <c r="I815" s="850"/>
      <c r="J815" s="833"/>
      <c r="K815" s="833"/>
      <c r="L815" s="850"/>
      <c r="M815" s="850"/>
      <c r="N815" s="833"/>
      <c r="O815" s="833"/>
      <c r="P815" s="850">
        <v>6</v>
      </c>
      <c r="Q815" s="850">
        <v>466.68</v>
      </c>
      <c r="R815" s="838"/>
      <c r="S815" s="851">
        <v>77.78</v>
      </c>
    </row>
    <row r="816" spans="1:19" ht="14.45" customHeight="1" x14ac:dyDescent="0.2">
      <c r="A816" s="832"/>
      <c r="B816" s="833" t="s">
        <v>3471</v>
      </c>
      <c r="C816" s="833" t="s">
        <v>597</v>
      </c>
      <c r="D816" s="833" t="s">
        <v>1470</v>
      </c>
      <c r="E816" s="833" t="s">
        <v>3468</v>
      </c>
      <c r="F816" s="833" t="s">
        <v>3503</v>
      </c>
      <c r="G816" s="833" t="s">
        <v>3504</v>
      </c>
      <c r="H816" s="850"/>
      <c r="I816" s="850"/>
      <c r="J816" s="833"/>
      <c r="K816" s="833"/>
      <c r="L816" s="850">
        <v>1</v>
      </c>
      <c r="M816" s="850">
        <v>250</v>
      </c>
      <c r="N816" s="833">
        <v>1</v>
      </c>
      <c r="O816" s="833">
        <v>250</v>
      </c>
      <c r="P816" s="850">
        <v>3</v>
      </c>
      <c r="Q816" s="850">
        <v>750</v>
      </c>
      <c r="R816" s="838">
        <v>3</v>
      </c>
      <c r="S816" s="851">
        <v>250</v>
      </c>
    </row>
    <row r="817" spans="1:19" ht="14.45" customHeight="1" x14ac:dyDescent="0.2">
      <c r="A817" s="832"/>
      <c r="B817" s="833" t="s">
        <v>3471</v>
      </c>
      <c r="C817" s="833" t="s">
        <v>597</v>
      </c>
      <c r="D817" s="833" t="s">
        <v>1470</v>
      </c>
      <c r="E817" s="833" t="s">
        <v>3468</v>
      </c>
      <c r="F817" s="833" t="s">
        <v>3505</v>
      </c>
      <c r="G817" s="833" t="s">
        <v>3506</v>
      </c>
      <c r="H817" s="850">
        <v>1</v>
      </c>
      <c r="I817" s="850">
        <v>116.67</v>
      </c>
      <c r="J817" s="833">
        <v>0.5</v>
      </c>
      <c r="K817" s="833">
        <v>116.67</v>
      </c>
      <c r="L817" s="850">
        <v>2</v>
      </c>
      <c r="M817" s="850">
        <v>233.34</v>
      </c>
      <c r="N817" s="833">
        <v>1</v>
      </c>
      <c r="O817" s="833">
        <v>116.67</v>
      </c>
      <c r="P817" s="850">
        <v>14</v>
      </c>
      <c r="Q817" s="850">
        <v>1633.33</v>
      </c>
      <c r="R817" s="838">
        <v>6.9997857204079876</v>
      </c>
      <c r="S817" s="851">
        <v>116.66642857142857</v>
      </c>
    </row>
    <row r="818" spans="1:19" ht="14.45" customHeight="1" x14ac:dyDescent="0.2">
      <c r="A818" s="832"/>
      <c r="B818" s="833" t="s">
        <v>3471</v>
      </c>
      <c r="C818" s="833" t="s">
        <v>597</v>
      </c>
      <c r="D818" s="833" t="s">
        <v>1470</v>
      </c>
      <c r="E818" s="833" t="s">
        <v>3468</v>
      </c>
      <c r="F818" s="833" t="s">
        <v>3515</v>
      </c>
      <c r="G818" s="833" t="s">
        <v>3516</v>
      </c>
      <c r="H818" s="850">
        <v>0</v>
      </c>
      <c r="I818" s="850">
        <v>0</v>
      </c>
      <c r="J818" s="833">
        <v>0</v>
      </c>
      <c r="K818" s="833"/>
      <c r="L818" s="850">
        <v>2</v>
      </c>
      <c r="M818" s="850">
        <v>422.22</v>
      </c>
      <c r="N818" s="833">
        <v>1</v>
      </c>
      <c r="O818" s="833">
        <v>211.11</v>
      </c>
      <c r="P818" s="850">
        <v>8</v>
      </c>
      <c r="Q818" s="850">
        <v>1777.78</v>
      </c>
      <c r="R818" s="838">
        <v>4.2105537397565245</v>
      </c>
      <c r="S818" s="851">
        <v>222.2225</v>
      </c>
    </row>
    <row r="819" spans="1:19" ht="14.45" customHeight="1" x14ac:dyDescent="0.2">
      <c r="A819" s="832"/>
      <c r="B819" s="833" t="s">
        <v>3471</v>
      </c>
      <c r="C819" s="833" t="s">
        <v>597</v>
      </c>
      <c r="D819" s="833" t="s">
        <v>1470</v>
      </c>
      <c r="E819" s="833" t="s">
        <v>3468</v>
      </c>
      <c r="F819" s="833" t="s">
        <v>3517</v>
      </c>
      <c r="G819" s="833" t="s">
        <v>3518</v>
      </c>
      <c r="H819" s="850">
        <v>1</v>
      </c>
      <c r="I819" s="850">
        <v>583.33000000000004</v>
      </c>
      <c r="J819" s="833"/>
      <c r="K819" s="833">
        <v>583.33000000000004</v>
      </c>
      <c r="L819" s="850"/>
      <c r="M819" s="850"/>
      <c r="N819" s="833"/>
      <c r="O819" s="833"/>
      <c r="P819" s="850">
        <v>5</v>
      </c>
      <c r="Q819" s="850">
        <v>2916.67</v>
      </c>
      <c r="R819" s="838"/>
      <c r="S819" s="851">
        <v>583.33400000000006</v>
      </c>
    </row>
    <row r="820" spans="1:19" ht="14.45" customHeight="1" x14ac:dyDescent="0.2">
      <c r="A820" s="832"/>
      <c r="B820" s="833" t="s">
        <v>3471</v>
      </c>
      <c r="C820" s="833" t="s">
        <v>597</v>
      </c>
      <c r="D820" s="833" t="s">
        <v>1470</v>
      </c>
      <c r="E820" s="833" t="s">
        <v>3468</v>
      </c>
      <c r="F820" s="833" t="s">
        <v>3524</v>
      </c>
      <c r="G820" s="833" t="s">
        <v>3525</v>
      </c>
      <c r="H820" s="850"/>
      <c r="I820" s="850"/>
      <c r="J820" s="833"/>
      <c r="K820" s="833"/>
      <c r="L820" s="850">
        <v>1</v>
      </c>
      <c r="M820" s="850">
        <v>50</v>
      </c>
      <c r="N820" s="833">
        <v>1</v>
      </c>
      <c r="O820" s="833">
        <v>50</v>
      </c>
      <c r="P820" s="850">
        <v>15</v>
      </c>
      <c r="Q820" s="850">
        <v>916.66</v>
      </c>
      <c r="R820" s="838">
        <v>18.333199999999998</v>
      </c>
      <c r="S820" s="851">
        <v>61.110666666666667</v>
      </c>
    </row>
    <row r="821" spans="1:19" ht="14.45" customHeight="1" x14ac:dyDescent="0.2">
      <c r="A821" s="832"/>
      <c r="B821" s="833" t="s">
        <v>3471</v>
      </c>
      <c r="C821" s="833" t="s">
        <v>597</v>
      </c>
      <c r="D821" s="833" t="s">
        <v>1470</v>
      </c>
      <c r="E821" s="833" t="s">
        <v>3468</v>
      </c>
      <c r="F821" s="833" t="s">
        <v>3532</v>
      </c>
      <c r="G821" s="833" t="s">
        <v>3533</v>
      </c>
      <c r="H821" s="850">
        <v>1</v>
      </c>
      <c r="I821" s="850">
        <v>305.56</v>
      </c>
      <c r="J821" s="833"/>
      <c r="K821" s="833">
        <v>305.56</v>
      </c>
      <c r="L821" s="850"/>
      <c r="M821" s="850"/>
      <c r="N821" s="833"/>
      <c r="O821" s="833"/>
      <c r="P821" s="850">
        <v>11</v>
      </c>
      <c r="Q821" s="850">
        <v>3361.13</v>
      </c>
      <c r="R821" s="838"/>
      <c r="S821" s="851">
        <v>305.55727272727273</v>
      </c>
    </row>
    <row r="822" spans="1:19" ht="14.45" customHeight="1" x14ac:dyDescent="0.2">
      <c r="A822" s="832"/>
      <c r="B822" s="833" t="s">
        <v>3471</v>
      </c>
      <c r="C822" s="833" t="s">
        <v>597</v>
      </c>
      <c r="D822" s="833" t="s">
        <v>1470</v>
      </c>
      <c r="E822" s="833" t="s">
        <v>3468</v>
      </c>
      <c r="F822" s="833" t="s">
        <v>3542</v>
      </c>
      <c r="G822" s="833" t="s">
        <v>3543</v>
      </c>
      <c r="H822" s="850">
        <v>1</v>
      </c>
      <c r="I822" s="850">
        <v>77.78</v>
      </c>
      <c r="J822" s="833"/>
      <c r="K822" s="833">
        <v>77.78</v>
      </c>
      <c r="L822" s="850"/>
      <c r="M822" s="850"/>
      <c r="N822" s="833"/>
      <c r="O822" s="833"/>
      <c r="P822" s="850">
        <v>11</v>
      </c>
      <c r="Q822" s="850">
        <v>855.56</v>
      </c>
      <c r="R822" s="838"/>
      <c r="S822" s="851">
        <v>77.778181818181807</v>
      </c>
    </row>
    <row r="823" spans="1:19" ht="14.45" customHeight="1" x14ac:dyDescent="0.2">
      <c r="A823" s="832"/>
      <c r="B823" s="833" t="s">
        <v>3471</v>
      </c>
      <c r="C823" s="833" t="s">
        <v>597</v>
      </c>
      <c r="D823" s="833" t="s">
        <v>1470</v>
      </c>
      <c r="E823" s="833" t="s">
        <v>3468</v>
      </c>
      <c r="F823" s="833" t="s">
        <v>3546</v>
      </c>
      <c r="G823" s="833" t="s">
        <v>3547</v>
      </c>
      <c r="H823" s="850"/>
      <c r="I823" s="850"/>
      <c r="J823" s="833"/>
      <c r="K823" s="833"/>
      <c r="L823" s="850"/>
      <c r="M823" s="850"/>
      <c r="N823" s="833"/>
      <c r="O823" s="833"/>
      <c r="P823" s="850">
        <v>7</v>
      </c>
      <c r="Q823" s="850">
        <v>661.09999999999991</v>
      </c>
      <c r="R823" s="838"/>
      <c r="S823" s="851">
        <v>94.442857142857136</v>
      </c>
    </row>
    <row r="824" spans="1:19" ht="14.45" customHeight="1" x14ac:dyDescent="0.2">
      <c r="A824" s="832"/>
      <c r="B824" s="833" t="s">
        <v>3471</v>
      </c>
      <c r="C824" s="833" t="s">
        <v>597</v>
      </c>
      <c r="D824" s="833" t="s">
        <v>1470</v>
      </c>
      <c r="E824" s="833" t="s">
        <v>3468</v>
      </c>
      <c r="F824" s="833" t="s">
        <v>3550</v>
      </c>
      <c r="G824" s="833" t="s">
        <v>3551</v>
      </c>
      <c r="H824" s="850"/>
      <c r="I824" s="850"/>
      <c r="J824" s="833"/>
      <c r="K824" s="833"/>
      <c r="L824" s="850"/>
      <c r="M824" s="850"/>
      <c r="N824" s="833"/>
      <c r="O824" s="833"/>
      <c r="P824" s="850">
        <v>2</v>
      </c>
      <c r="Q824" s="850">
        <v>193.34</v>
      </c>
      <c r="R824" s="838"/>
      <c r="S824" s="851">
        <v>96.67</v>
      </c>
    </row>
    <row r="825" spans="1:19" ht="14.45" customHeight="1" x14ac:dyDescent="0.2">
      <c r="A825" s="832"/>
      <c r="B825" s="833" t="s">
        <v>3471</v>
      </c>
      <c r="C825" s="833" t="s">
        <v>597</v>
      </c>
      <c r="D825" s="833" t="s">
        <v>1470</v>
      </c>
      <c r="E825" s="833" t="s">
        <v>3468</v>
      </c>
      <c r="F825" s="833" t="s">
        <v>3558</v>
      </c>
      <c r="G825" s="833" t="s">
        <v>3559</v>
      </c>
      <c r="H825" s="850"/>
      <c r="I825" s="850"/>
      <c r="J825" s="833"/>
      <c r="K825" s="833"/>
      <c r="L825" s="850"/>
      <c r="M825" s="850"/>
      <c r="N825" s="833"/>
      <c r="O825" s="833"/>
      <c r="P825" s="850">
        <v>1</v>
      </c>
      <c r="Q825" s="850">
        <v>1283.33</v>
      </c>
      <c r="R825" s="838"/>
      <c r="S825" s="851">
        <v>1283.33</v>
      </c>
    </row>
    <row r="826" spans="1:19" ht="14.45" customHeight="1" x14ac:dyDescent="0.2">
      <c r="A826" s="832"/>
      <c r="B826" s="833" t="s">
        <v>3471</v>
      </c>
      <c r="C826" s="833" t="s">
        <v>597</v>
      </c>
      <c r="D826" s="833" t="s">
        <v>1470</v>
      </c>
      <c r="E826" s="833" t="s">
        <v>3468</v>
      </c>
      <c r="F826" s="833" t="s">
        <v>3562</v>
      </c>
      <c r="G826" s="833" t="s">
        <v>3563</v>
      </c>
      <c r="H826" s="850"/>
      <c r="I826" s="850"/>
      <c r="J826" s="833"/>
      <c r="K826" s="833"/>
      <c r="L826" s="850"/>
      <c r="M826" s="850"/>
      <c r="N826" s="833"/>
      <c r="O826" s="833"/>
      <c r="P826" s="850">
        <v>2</v>
      </c>
      <c r="Q826" s="850">
        <v>266.66000000000003</v>
      </c>
      <c r="R826" s="838"/>
      <c r="S826" s="851">
        <v>133.33000000000001</v>
      </c>
    </row>
    <row r="827" spans="1:19" ht="14.45" customHeight="1" x14ac:dyDescent="0.2">
      <c r="A827" s="832"/>
      <c r="B827" s="833" t="s">
        <v>3471</v>
      </c>
      <c r="C827" s="833" t="s">
        <v>597</v>
      </c>
      <c r="D827" s="833" t="s">
        <v>1470</v>
      </c>
      <c r="E827" s="833" t="s">
        <v>3468</v>
      </c>
      <c r="F827" s="833" t="s">
        <v>3469</v>
      </c>
      <c r="G827" s="833" t="s">
        <v>3470</v>
      </c>
      <c r="H827" s="850">
        <v>3</v>
      </c>
      <c r="I827" s="850">
        <v>1033.32</v>
      </c>
      <c r="J827" s="833">
        <v>1</v>
      </c>
      <c r="K827" s="833">
        <v>344.44</v>
      </c>
      <c r="L827" s="850">
        <v>3</v>
      </c>
      <c r="M827" s="850">
        <v>1033.32</v>
      </c>
      <c r="N827" s="833">
        <v>1</v>
      </c>
      <c r="O827" s="833">
        <v>344.44</v>
      </c>
      <c r="P827" s="850">
        <v>38</v>
      </c>
      <c r="Q827" s="850">
        <v>13088.880000000001</v>
      </c>
      <c r="R827" s="838">
        <v>12.666821507374291</v>
      </c>
      <c r="S827" s="851">
        <v>344.44421052631583</v>
      </c>
    </row>
    <row r="828" spans="1:19" ht="14.45" customHeight="1" x14ac:dyDescent="0.2">
      <c r="A828" s="832"/>
      <c r="B828" s="833" t="s">
        <v>3471</v>
      </c>
      <c r="C828" s="833" t="s">
        <v>597</v>
      </c>
      <c r="D828" s="833" t="s">
        <v>1471</v>
      </c>
      <c r="E828" s="833" t="s">
        <v>3468</v>
      </c>
      <c r="F828" s="833" t="s">
        <v>3501</v>
      </c>
      <c r="G828" s="833" t="s">
        <v>3502</v>
      </c>
      <c r="H828" s="850">
        <v>4</v>
      </c>
      <c r="I828" s="850">
        <v>311.12</v>
      </c>
      <c r="J828" s="833">
        <v>0.5000160714859696</v>
      </c>
      <c r="K828" s="833">
        <v>77.78</v>
      </c>
      <c r="L828" s="850">
        <v>8</v>
      </c>
      <c r="M828" s="850">
        <v>622.22</v>
      </c>
      <c r="N828" s="833">
        <v>1</v>
      </c>
      <c r="O828" s="833">
        <v>77.777500000000003</v>
      </c>
      <c r="P828" s="850">
        <v>11</v>
      </c>
      <c r="Q828" s="850">
        <v>855.56999999999994</v>
      </c>
      <c r="R828" s="838">
        <v>1.3750281251004466</v>
      </c>
      <c r="S828" s="851">
        <v>77.779090909090897</v>
      </c>
    </row>
    <row r="829" spans="1:19" ht="14.45" customHeight="1" x14ac:dyDescent="0.2">
      <c r="A829" s="832"/>
      <c r="B829" s="833" t="s">
        <v>3471</v>
      </c>
      <c r="C829" s="833" t="s">
        <v>597</v>
      </c>
      <c r="D829" s="833" t="s">
        <v>1471</v>
      </c>
      <c r="E829" s="833" t="s">
        <v>3468</v>
      </c>
      <c r="F829" s="833" t="s">
        <v>3505</v>
      </c>
      <c r="G829" s="833" t="s">
        <v>3506</v>
      </c>
      <c r="H829" s="850">
        <v>8</v>
      </c>
      <c r="I829" s="850">
        <v>933.34</v>
      </c>
      <c r="J829" s="833">
        <v>0.27586431119636573</v>
      </c>
      <c r="K829" s="833">
        <v>116.6675</v>
      </c>
      <c r="L829" s="850">
        <v>29</v>
      </c>
      <c r="M829" s="850">
        <v>3383.33</v>
      </c>
      <c r="N829" s="833">
        <v>1</v>
      </c>
      <c r="O829" s="833">
        <v>116.66655172413793</v>
      </c>
      <c r="P829" s="850">
        <v>53</v>
      </c>
      <c r="Q829" s="850">
        <v>6183.34</v>
      </c>
      <c r="R829" s="838">
        <v>1.8275899779211606</v>
      </c>
      <c r="S829" s="851">
        <v>116.66679245283019</v>
      </c>
    </row>
    <row r="830" spans="1:19" ht="14.45" customHeight="1" x14ac:dyDescent="0.2">
      <c r="A830" s="832"/>
      <c r="B830" s="833" t="s">
        <v>3471</v>
      </c>
      <c r="C830" s="833" t="s">
        <v>597</v>
      </c>
      <c r="D830" s="833" t="s">
        <v>1471</v>
      </c>
      <c r="E830" s="833" t="s">
        <v>3468</v>
      </c>
      <c r="F830" s="833" t="s">
        <v>3515</v>
      </c>
      <c r="G830" s="833" t="s">
        <v>3516</v>
      </c>
      <c r="H830" s="850">
        <v>4</v>
      </c>
      <c r="I830" s="850">
        <v>844.44</v>
      </c>
      <c r="J830" s="833">
        <v>0.79999999999999993</v>
      </c>
      <c r="K830" s="833">
        <v>211.11</v>
      </c>
      <c r="L830" s="850">
        <v>5</v>
      </c>
      <c r="M830" s="850">
        <v>1055.5500000000002</v>
      </c>
      <c r="N830" s="833">
        <v>1</v>
      </c>
      <c r="O830" s="833">
        <v>211.11000000000004</v>
      </c>
      <c r="P830" s="850">
        <v>4</v>
      </c>
      <c r="Q830" s="850">
        <v>888.88</v>
      </c>
      <c r="R830" s="838">
        <v>0.84210127421723258</v>
      </c>
      <c r="S830" s="851">
        <v>222.22</v>
      </c>
    </row>
    <row r="831" spans="1:19" ht="14.45" customHeight="1" x14ac:dyDescent="0.2">
      <c r="A831" s="832"/>
      <c r="B831" s="833" t="s">
        <v>3471</v>
      </c>
      <c r="C831" s="833" t="s">
        <v>597</v>
      </c>
      <c r="D831" s="833" t="s">
        <v>1471</v>
      </c>
      <c r="E831" s="833" t="s">
        <v>3468</v>
      </c>
      <c r="F831" s="833" t="s">
        <v>3517</v>
      </c>
      <c r="G831" s="833" t="s">
        <v>3518</v>
      </c>
      <c r="H831" s="850">
        <v>2</v>
      </c>
      <c r="I831" s="850">
        <v>1166.67</v>
      </c>
      <c r="J831" s="833">
        <v>0.10000025714278368</v>
      </c>
      <c r="K831" s="833">
        <v>583.33500000000004</v>
      </c>
      <c r="L831" s="850">
        <v>20</v>
      </c>
      <c r="M831" s="850">
        <v>11666.67</v>
      </c>
      <c r="N831" s="833">
        <v>1</v>
      </c>
      <c r="O831" s="833">
        <v>583.33349999999996</v>
      </c>
      <c r="P831" s="850">
        <v>25</v>
      </c>
      <c r="Q831" s="850">
        <v>14583.33</v>
      </c>
      <c r="R831" s="838">
        <v>1.2499993571430408</v>
      </c>
      <c r="S831" s="851">
        <v>583.33320000000003</v>
      </c>
    </row>
    <row r="832" spans="1:19" ht="14.45" customHeight="1" x14ac:dyDescent="0.2">
      <c r="A832" s="832"/>
      <c r="B832" s="833" t="s">
        <v>3471</v>
      </c>
      <c r="C832" s="833" t="s">
        <v>597</v>
      </c>
      <c r="D832" s="833" t="s">
        <v>1471</v>
      </c>
      <c r="E832" s="833" t="s">
        <v>3468</v>
      </c>
      <c r="F832" s="833" t="s">
        <v>3519</v>
      </c>
      <c r="G832" s="833" t="s">
        <v>3520</v>
      </c>
      <c r="H832" s="850"/>
      <c r="I832" s="850"/>
      <c r="J832" s="833"/>
      <c r="K832" s="833"/>
      <c r="L832" s="850">
        <v>1</v>
      </c>
      <c r="M832" s="850">
        <v>466.67</v>
      </c>
      <c r="N832" s="833">
        <v>1</v>
      </c>
      <c r="O832" s="833">
        <v>466.67</v>
      </c>
      <c r="P832" s="850">
        <v>1</v>
      </c>
      <c r="Q832" s="850">
        <v>466.67</v>
      </c>
      <c r="R832" s="838">
        <v>1</v>
      </c>
      <c r="S832" s="851">
        <v>466.67</v>
      </c>
    </row>
    <row r="833" spans="1:19" ht="14.45" customHeight="1" x14ac:dyDescent="0.2">
      <c r="A833" s="832"/>
      <c r="B833" s="833" t="s">
        <v>3471</v>
      </c>
      <c r="C833" s="833" t="s">
        <v>597</v>
      </c>
      <c r="D833" s="833" t="s">
        <v>1471</v>
      </c>
      <c r="E833" s="833" t="s">
        <v>3468</v>
      </c>
      <c r="F833" s="833" t="s">
        <v>3524</v>
      </c>
      <c r="G833" s="833" t="s">
        <v>3525</v>
      </c>
      <c r="H833" s="850">
        <v>17</v>
      </c>
      <c r="I833" s="850">
        <v>850</v>
      </c>
      <c r="J833" s="833">
        <v>0.32075471698113206</v>
      </c>
      <c r="K833" s="833">
        <v>50</v>
      </c>
      <c r="L833" s="850">
        <v>53</v>
      </c>
      <c r="M833" s="850">
        <v>2650</v>
      </c>
      <c r="N833" s="833">
        <v>1</v>
      </c>
      <c r="O833" s="833">
        <v>50</v>
      </c>
      <c r="P833" s="850">
        <v>64</v>
      </c>
      <c r="Q833" s="850">
        <v>3911.1099999999992</v>
      </c>
      <c r="R833" s="838">
        <v>1.4758905660377355</v>
      </c>
      <c r="S833" s="851">
        <v>61.111093749999988</v>
      </c>
    </row>
    <row r="834" spans="1:19" ht="14.45" customHeight="1" x14ac:dyDescent="0.2">
      <c r="A834" s="832"/>
      <c r="B834" s="833" t="s">
        <v>3471</v>
      </c>
      <c r="C834" s="833" t="s">
        <v>597</v>
      </c>
      <c r="D834" s="833" t="s">
        <v>1471</v>
      </c>
      <c r="E834" s="833" t="s">
        <v>3468</v>
      </c>
      <c r="F834" s="833" t="s">
        <v>3546</v>
      </c>
      <c r="G834" s="833" t="s">
        <v>3547</v>
      </c>
      <c r="H834" s="850">
        <v>14</v>
      </c>
      <c r="I834" s="850">
        <v>1322.2199999999998</v>
      </c>
      <c r="J834" s="833">
        <v>0.42424261870078855</v>
      </c>
      <c r="K834" s="833">
        <v>94.444285714285698</v>
      </c>
      <c r="L834" s="850">
        <v>33</v>
      </c>
      <c r="M834" s="850">
        <v>3116.6600000000003</v>
      </c>
      <c r="N834" s="833">
        <v>1</v>
      </c>
      <c r="O834" s="833">
        <v>94.444242424242432</v>
      </c>
      <c r="P834" s="850">
        <v>55</v>
      </c>
      <c r="Q834" s="850">
        <v>5194.4399999999996</v>
      </c>
      <c r="R834" s="838">
        <v>1.6666688057086749</v>
      </c>
      <c r="S834" s="851">
        <v>94.444363636363633</v>
      </c>
    </row>
    <row r="835" spans="1:19" ht="14.45" customHeight="1" x14ac:dyDescent="0.2">
      <c r="A835" s="832"/>
      <c r="B835" s="833" t="s">
        <v>3471</v>
      </c>
      <c r="C835" s="833" t="s">
        <v>597</v>
      </c>
      <c r="D835" s="833" t="s">
        <v>1471</v>
      </c>
      <c r="E835" s="833" t="s">
        <v>3468</v>
      </c>
      <c r="F835" s="833" t="s">
        <v>3550</v>
      </c>
      <c r="G835" s="833" t="s">
        <v>3551</v>
      </c>
      <c r="H835" s="850">
        <v>5</v>
      </c>
      <c r="I835" s="850">
        <v>483.33000000000004</v>
      </c>
      <c r="J835" s="833">
        <v>0.62499838361372251</v>
      </c>
      <c r="K835" s="833">
        <v>96.666000000000011</v>
      </c>
      <c r="L835" s="850">
        <v>8</v>
      </c>
      <c r="M835" s="850">
        <v>773.33</v>
      </c>
      <c r="N835" s="833">
        <v>1</v>
      </c>
      <c r="O835" s="833">
        <v>96.666250000000005</v>
      </c>
      <c r="P835" s="850">
        <v>12</v>
      </c>
      <c r="Q835" s="850">
        <v>1160</v>
      </c>
      <c r="R835" s="838">
        <v>1.50000646554511</v>
      </c>
      <c r="S835" s="851">
        <v>96.666666666666671</v>
      </c>
    </row>
    <row r="836" spans="1:19" ht="14.45" customHeight="1" x14ac:dyDescent="0.2">
      <c r="A836" s="832"/>
      <c r="B836" s="833" t="s">
        <v>3471</v>
      </c>
      <c r="C836" s="833" t="s">
        <v>597</v>
      </c>
      <c r="D836" s="833" t="s">
        <v>1471</v>
      </c>
      <c r="E836" s="833" t="s">
        <v>3468</v>
      </c>
      <c r="F836" s="833" t="s">
        <v>3562</v>
      </c>
      <c r="G836" s="833" t="s">
        <v>3563</v>
      </c>
      <c r="H836" s="850">
        <v>4</v>
      </c>
      <c r="I836" s="850">
        <v>466.67</v>
      </c>
      <c r="J836" s="833">
        <v>0.33333571428571429</v>
      </c>
      <c r="K836" s="833">
        <v>116.6675</v>
      </c>
      <c r="L836" s="850">
        <v>12</v>
      </c>
      <c r="M836" s="850">
        <v>1400</v>
      </c>
      <c r="N836" s="833">
        <v>1</v>
      </c>
      <c r="O836" s="833">
        <v>116.66666666666667</v>
      </c>
      <c r="P836" s="850">
        <v>24</v>
      </c>
      <c r="Q836" s="850">
        <v>3200</v>
      </c>
      <c r="R836" s="838">
        <v>2.2857142857142856</v>
      </c>
      <c r="S836" s="851">
        <v>133.33333333333334</v>
      </c>
    </row>
    <row r="837" spans="1:19" ht="14.45" customHeight="1" x14ac:dyDescent="0.2">
      <c r="A837" s="832"/>
      <c r="B837" s="833" t="s">
        <v>3471</v>
      </c>
      <c r="C837" s="833" t="s">
        <v>597</v>
      </c>
      <c r="D837" s="833" t="s">
        <v>1471</v>
      </c>
      <c r="E837" s="833" t="s">
        <v>3468</v>
      </c>
      <c r="F837" s="833" t="s">
        <v>3469</v>
      </c>
      <c r="G837" s="833" t="s">
        <v>3470</v>
      </c>
      <c r="H837" s="850">
        <v>66</v>
      </c>
      <c r="I837" s="850">
        <v>22733.34</v>
      </c>
      <c r="J837" s="833">
        <v>0.42307699465545973</v>
      </c>
      <c r="K837" s="833">
        <v>344.44454545454545</v>
      </c>
      <c r="L837" s="850">
        <v>156</v>
      </c>
      <c r="M837" s="850">
        <v>53733.34</v>
      </c>
      <c r="N837" s="833">
        <v>1</v>
      </c>
      <c r="O837" s="833">
        <v>344.44448717948717</v>
      </c>
      <c r="P837" s="850">
        <v>221</v>
      </c>
      <c r="Q837" s="850">
        <v>76122.23</v>
      </c>
      <c r="R837" s="838">
        <v>1.4166666356493007</v>
      </c>
      <c r="S837" s="851">
        <v>344.44447963800906</v>
      </c>
    </row>
    <row r="838" spans="1:19" ht="14.45" customHeight="1" x14ac:dyDescent="0.2">
      <c r="A838" s="832"/>
      <c r="B838" s="833" t="s">
        <v>3471</v>
      </c>
      <c r="C838" s="833" t="s">
        <v>597</v>
      </c>
      <c r="D838" s="833" t="s">
        <v>3453</v>
      </c>
      <c r="E838" s="833" t="s">
        <v>3468</v>
      </c>
      <c r="F838" s="833" t="s">
        <v>3501</v>
      </c>
      <c r="G838" s="833" t="s">
        <v>3502</v>
      </c>
      <c r="H838" s="850">
        <v>7</v>
      </c>
      <c r="I838" s="850">
        <v>544.44000000000005</v>
      </c>
      <c r="J838" s="833">
        <v>1.7499357161223967</v>
      </c>
      <c r="K838" s="833">
        <v>77.777142857142863</v>
      </c>
      <c r="L838" s="850">
        <v>4</v>
      </c>
      <c r="M838" s="850">
        <v>311.12</v>
      </c>
      <c r="N838" s="833">
        <v>1</v>
      </c>
      <c r="O838" s="833">
        <v>77.78</v>
      </c>
      <c r="P838" s="850"/>
      <c r="Q838" s="850"/>
      <c r="R838" s="838"/>
      <c r="S838" s="851"/>
    </row>
    <row r="839" spans="1:19" ht="14.45" customHeight="1" x14ac:dyDescent="0.2">
      <c r="A839" s="832"/>
      <c r="B839" s="833" t="s">
        <v>3471</v>
      </c>
      <c r="C839" s="833" t="s">
        <v>597</v>
      </c>
      <c r="D839" s="833" t="s">
        <v>3453</v>
      </c>
      <c r="E839" s="833" t="s">
        <v>3468</v>
      </c>
      <c r="F839" s="833" t="s">
        <v>3505</v>
      </c>
      <c r="G839" s="833" t="s">
        <v>3506</v>
      </c>
      <c r="H839" s="850">
        <v>22</v>
      </c>
      <c r="I839" s="850">
        <v>2566.67</v>
      </c>
      <c r="J839" s="833">
        <v>1.2941215027252146</v>
      </c>
      <c r="K839" s="833">
        <v>116.66681818181819</v>
      </c>
      <c r="L839" s="850">
        <v>17</v>
      </c>
      <c r="M839" s="850">
        <v>1983.33</v>
      </c>
      <c r="N839" s="833">
        <v>1</v>
      </c>
      <c r="O839" s="833">
        <v>116.66647058823528</v>
      </c>
      <c r="P839" s="850"/>
      <c r="Q839" s="850"/>
      <c r="R839" s="838"/>
      <c r="S839" s="851"/>
    </row>
    <row r="840" spans="1:19" ht="14.45" customHeight="1" x14ac:dyDescent="0.2">
      <c r="A840" s="832"/>
      <c r="B840" s="833" t="s">
        <v>3471</v>
      </c>
      <c r="C840" s="833" t="s">
        <v>597</v>
      </c>
      <c r="D840" s="833" t="s">
        <v>3453</v>
      </c>
      <c r="E840" s="833" t="s">
        <v>3468</v>
      </c>
      <c r="F840" s="833" t="s">
        <v>3515</v>
      </c>
      <c r="G840" s="833" t="s">
        <v>3516</v>
      </c>
      <c r="H840" s="850">
        <v>18</v>
      </c>
      <c r="I840" s="850">
        <v>3800</v>
      </c>
      <c r="J840" s="833">
        <v>0.85714350161165531</v>
      </c>
      <c r="K840" s="833">
        <v>211.11111111111111</v>
      </c>
      <c r="L840" s="850">
        <v>21</v>
      </c>
      <c r="M840" s="850">
        <v>4433.33</v>
      </c>
      <c r="N840" s="833">
        <v>1</v>
      </c>
      <c r="O840" s="833">
        <v>211.11095238095237</v>
      </c>
      <c r="P840" s="850"/>
      <c r="Q840" s="850"/>
      <c r="R840" s="838"/>
      <c r="S840" s="851"/>
    </row>
    <row r="841" spans="1:19" ht="14.45" customHeight="1" x14ac:dyDescent="0.2">
      <c r="A841" s="832"/>
      <c r="B841" s="833" t="s">
        <v>3471</v>
      </c>
      <c r="C841" s="833" t="s">
        <v>597</v>
      </c>
      <c r="D841" s="833" t="s">
        <v>3453</v>
      </c>
      <c r="E841" s="833" t="s">
        <v>3468</v>
      </c>
      <c r="F841" s="833" t="s">
        <v>3517</v>
      </c>
      <c r="G841" s="833" t="s">
        <v>3518</v>
      </c>
      <c r="H841" s="850">
        <v>2</v>
      </c>
      <c r="I841" s="850">
        <v>1166.6600000000001</v>
      </c>
      <c r="J841" s="833">
        <v>0.66666666666666663</v>
      </c>
      <c r="K841" s="833">
        <v>583.33000000000004</v>
      </c>
      <c r="L841" s="850">
        <v>3</v>
      </c>
      <c r="M841" s="850">
        <v>1749.9900000000002</v>
      </c>
      <c r="N841" s="833">
        <v>1</v>
      </c>
      <c r="O841" s="833">
        <v>583.33000000000004</v>
      </c>
      <c r="P841" s="850"/>
      <c r="Q841" s="850"/>
      <c r="R841" s="838"/>
      <c r="S841" s="851"/>
    </row>
    <row r="842" spans="1:19" ht="14.45" customHeight="1" x14ac:dyDescent="0.2">
      <c r="A842" s="832"/>
      <c r="B842" s="833" t="s">
        <v>3471</v>
      </c>
      <c r="C842" s="833" t="s">
        <v>597</v>
      </c>
      <c r="D842" s="833" t="s">
        <v>3453</v>
      </c>
      <c r="E842" s="833" t="s">
        <v>3468</v>
      </c>
      <c r="F842" s="833" t="s">
        <v>3524</v>
      </c>
      <c r="G842" s="833" t="s">
        <v>3525</v>
      </c>
      <c r="H842" s="850">
        <v>32</v>
      </c>
      <c r="I842" s="850">
        <v>1600</v>
      </c>
      <c r="J842" s="833">
        <v>1.032258064516129</v>
      </c>
      <c r="K842" s="833">
        <v>50</v>
      </c>
      <c r="L842" s="850">
        <v>31</v>
      </c>
      <c r="M842" s="850">
        <v>1550</v>
      </c>
      <c r="N842" s="833">
        <v>1</v>
      </c>
      <c r="O842" s="833">
        <v>50</v>
      </c>
      <c r="P842" s="850"/>
      <c r="Q842" s="850"/>
      <c r="R842" s="838"/>
      <c r="S842" s="851"/>
    </row>
    <row r="843" spans="1:19" ht="14.45" customHeight="1" x14ac:dyDescent="0.2">
      <c r="A843" s="832"/>
      <c r="B843" s="833" t="s">
        <v>3471</v>
      </c>
      <c r="C843" s="833" t="s">
        <v>597</v>
      </c>
      <c r="D843" s="833" t="s">
        <v>3453</v>
      </c>
      <c r="E843" s="833" t="s">
        <v>3468</v>
      </c>
      <c r="F843" s="833" t="s">
        <v>3532</v>
      </c>
      <c r="G843" s="833" t="s">
        <v>3533</v>
      </c>
      <c r="H843" s="850">
        <v>11</v>
      </c>
      <c r="I843" s="850">
        <v>3361.11</v>
      </c>
      <c r="J843" s="833">
        <v>1.099994436389937</v>
      </c>
      <c r="K843" s="833">
        <v>305.55545454545455</v>
      </c>
      <c r="L843" s="850">
        <v>10</v>
      </c>
      <c r="M843" s="850">
        <v>3055.57</v>
      </c>
      <c r="N843" s="833">
        <v>1</v>
      </c>
      <c r="O843" s="833">
        <v>305.55700000000002</v>
      </c>
      <c r="P843" s="850"/>
      <c r="Q843" s="850"/>
      <c r="R843" s="838"/>
      <c r="S843" s="851"/>
    </row>
    <row r="844" spans="1:19" ht="14.45" customHeight="1" x14ac:dyDescent="0.2">
      <c r="A844" s="832"/>
      <c r="B844" s="833" t="s">
        <v>3471</v>
      </c>
      <c r="C844" s="833" t="s">
        <v>597</v>
      </c>
      <c r="D844" s="833" t="s">
        <v>3453</v>
      </c>
      <c r="E844" s="833" t="s">
        <v>3468</v>
      </c>
      <c r="F844" s="833" t="s">
        <v>3542</v>
      </c>
      <c r="G844" s="833" t="s">
        <v>3543</v>
      </c>
      <c r="H844" s="850">
        <v>10</v>
      </c>
      <c r="I844" s="850">
        <v>777.79</v>
      </c>
      <c r="J844" s="833">
        <v>0.90910047220533918</v>
      </c>
      <c r="K844" s="833">
        <v>77.778999999999996</v>
      </c>
      <c r="L844" s="850">
        <v>11</v>
      </c>
      <c r="M844" s="850">
        <v>855.56</v>
      </c>
      <c r="N844" s="833">
        <v>1</v>
      </c>
      <c r="O844" s="833">
        <v>77.778181818181807</v>
      </c>
      <c r="P844" s="850"/>
      <c r="Q844" s="850"/>
      <c r="R844" s="838"/>
      <c r="S844" s="851"/>
    </row>
    <row r="845" spans="1:19" ht="14.45" customHeight="1" x14ac:dyDescent="0.2">
      <c r="A845" s="832"/>
      <c r="B845" s="833" t="s">
        <v>3471</v>
      </c>
      <c r="C845" s="833" t="s">
        <v>597</v>
      </c>
      <c r="D845" s="833" t="s">
        <v>3453</v>
      </c>
      <c r="E845" s="833" t="s">
        <v>3468</v>
      </c>
      <c r="F845" s="833" t="s">
        <v>3546</v>
      </c>
      <c r="G845" s="833" t="s">
        <v>3547</v>
      </c>
      <c r="H845" s="850">
        <v>28</v>
      </c>
      <c r="I845" s="850">
        <v>2644.43</v>
      </c>
      <c r="J845" s="833">
        <v>0.96551157585737291</v>
      </c>
      <c r="K845" s="833">
        <v>94.443928571428572</v>
      </c>
      <c r="L845" s="850">
        <v>29</v>
      </c>
      <c r="M845" s="850">
        <v>2738.89</v>
      </c>
      <c r="N845" s="833">
        <v>1</v>
      </c>
      <c r="O845" s="833">
        <v>94.44448275862068</v>
      </c>
      <c r="P845" s="850"/>
      <c r="Q845" s="850"/>
      <c r="R845" s="838"/>
      <c r="S845" s="851"/>
    </row>
    <row r="846" spans="1:19" ht="14.45" customHeight="1" x14ac:dyDescent="0.2">
      <c r="A846" s="832"/>
      <c r="B846" s="833" t="s">
        <v>3471</v>
      </c>
      <c r="C846" s="833" t="s">
        <v>597</v>
      </c>
      <c r="D846" s="833" t="s">
        <v>3453</v>
      </c>
      <c r="E846" s="833" t="s">
        <v>3468</v>
      </c>
      <c r="F846" s="833" t="s">
        <v>3550</v>
      </c>
      <c r="G846" s="833" t="s">
        <v>3551</v>
      </c>
      <c r="H846" s="850">
        <v>1</v>
      </c>
      <c r="I846" s="850">
        <v>96.67</v>
      </c>
      <c r="J846" s="833">
        <v>0.16667241379310346</v>
      </c>
      <c r="K846" s="833">
        <v>96.67</v>
      </c>
      <c r="L846" s="850">
        <v>6</v>
      </c>
      <c r="M846" s="850">
        <v>580</v>
      </c>
      <c r="N846" s="833">
        <v>1</v>
      </c>
      <c r="O846" s="833">
        <v>96.666666666666671</v>
      </c>
      <c r="P846" s="850"/>
      <c r="Q846" s="850"/>
      <c r="R846" s="838"/>
      <c r="S846" s="851"/>
    </row>
    <row r="847" spans="1:19" ht="14.45" customHeight="1" x14ac:dyDescent="0.2">
      <c r="A847" s="832"/>
      <c r="B847" s="833" t="s">
        <v>3471</v>
      </c>
      <c r="C847" s="833" t="s">
        <v>597</v>
      </c>
      <c r="D847" s="833" t="s">
        <v>3453</v>
      </c>
      <c r="E847" s="833" t="s">
        <v>3468</v>
      </c>
      <c r="F847" s="833" t="s">
        <v>3562</v>
      </c>
      <c r="G847" s="833" t="s">
        <v>3563</v>
      </c>
      <c r="H847" s="850">
        <v>4</v>
      </c>
      <c r="I847" s="850">
        <v>466.67</v>
      </c>
      <c r="J847" s="833">
        <v>2.0000428577551106</v>
      </c>
      <c r="K847" s="833">
        <v>116.6675</v>
      </c>
      <c r="L847" s="850">
        <v>2</v>
      </c>
      <c r="M847" s="850">
        <v>233.33</v>
      </c>
      <c r="N847" s="833">
        <v>1</v>
      </c>
      <c r="O847" s="833">
        <v>116.66500000000001</v>
      </c>
      <c r="P847" s="850"/>
      <c r="Q847" s="850"/>
      <c r="R847" s="838"/>
      <c r="S847" s="851"/>
    </row>
    <row r="848" spans="1:19" ht="14.45" customHeight="1" x14ac:dyDescent="0.2">
      <c r="A848" s="832"/>
      <c r="B848" s="833" t="s">
        <v>3471</v>
      </c>
      <c r="C848" s="833" t="s">
        <v>597</v>
      </c>
      <c r="D848" s="833" t="s">
        <v>3453</v>
      </c>
      <c r="E848" s="833" t="s">
        <v>3468</v>
      </c>
      <c r="F848" s="833" t="s">
        <v>3469</v>
      </c>
      <c r="G848" s="833" t="s">
        <v>3470</v>
      </c>
      <c r="H848" s="850">
        <v>95</v>
      </c>
      <c r="I848" s="850">
        <v>32722.219999999998</v>
      </c>
      <c r="J848" s="833">
        <v>0.98958346564182753</v>
      </c>
      <c r="K848" s="833">
        <v>344.44442105263153</v>
      </c>
      <c r="L848" s="850">
        <v>96</v>
      </c>
      <c r="M848" s="850">
        <v>33066.660000000003</v>
      </c>
      <c r="N848" s="833">
        <v>1</v>
      </c>
      <c r="O848" s="833">
        <v>344.44437500000004</v>
      </c>
      <c r="P848" s="850"/>
      <c r="Q848" s="850"/>
      <c r="R848" s="838"/>
      <c r="S848" s="851"/>
    </row>
    <row r="849" spans="1:19" ht="14.45" customHeight="1" x14ac:dyDescent="0.2">
      <c r="A849" s="832"/>
      <c r="B849" s="833" t="s">
        <v>3471</v>
      </c>
      <c r="C849" s="833" t="s">
        <v>597</v>
      </c>
      <c r="D849" s="833" t="s">
        <v>1476</v>
      </c>
      <c r="E849" s="833" t="s">
        <v>3468</v>
      </c>
      <c r="F849" s="833" t="s">
        <v>3501</v>
      </c>
      <c r="G849" s="833" t="s">
        <v>3502</v>
      </c>
      <c r="H849" s="850">
        <v>22</v>
      </c>
      <c r="I849" s="850">
        <v>1711.12</v>
      </c>
      <c r="J849" s="833">
        <v>0.73333504761414958</v>
      </c>
      <c r="K849" s="833">
        <v>77.778181818181807</v>
      </c>
      <c r="L849" s="850">
        <v>30</v>
      </c>
      <c r="M849" s="850">
        <v>2333.34</v>
      </c>
      <c r="N849" s="833">
        <v>1</v>
      </c>
      <c r="O849" s="833">
        <v>77.778000000000006</v>
      </c>
      <c r="P849" s="850">
        <v>44</v>
      </c>
      <c r="Q849" s="850">
        <v>3422.2200000000003</v>
      </c>
      <c r="R849" s="838">
        <v>1.4666615238242178</v>
      </c>
      <c r="S849" s="851">
        <v>77.777727272727276</v>
      </c>
    </row>
    <row r="850" spans="1:19" ht="14.45" customHeight="1" x14ac:dyDescent="0.2">
      <c r="A850" s="832"/>
      <c r="B850" s="833" t="s">
        <v>3471</v>
      </c>
      <c r="C850" s="833" t="s">
        <v>597</v>
      </c>
      <c r="D850" s="833" t="s">
        <v>1476</v>
      </c>
      <c r="E850" s="833" t="s">
        <v>3468</v>
      </c>
      <c r="F850" s="833" t="s">
        <v>3505</v>
      </c>
      <c r="G850" s="833" t="s">
        <v>3506</v>
      </c>
      <c r="H850" s="850">
        <v>13</v>
      </c>
      <c r="I850" s="850">
        <v>1516.67</v>
      </c>
      <c r="J850" s="833">
        <v>1.8571166185041876</v>
      </c>
      <c r="K850" s="833">
        <v>116.66692307692308</v>
      </c>
      <c r="L850" s="850">
        <v>7</v>
      </c>
      <c r="M850" s="850">
        <v>816.68000000000006</v>
      </c>
      <c r="N850" s="833">
        <v>1</v>
      </c>
      <c r="O850" s="833">
        <v>116.66857142857144</v>
      </c>
      <c r="P850" s="850">
        <v>15</v>
      </c>
      <c r="Q850" s="850">
        <v>1750</v>
      </c>
      <c r="R850" s="838">
        <v>2.1428221580055835</v>
      </c>
      <c r="S850" s="851">
        <v>116.66666666666667</v>
      </c>
    </row>
    <row r="851" spans="1:19" ht="14.45" customHeight="1" x14ac:dyDescent="0.2">
      <c r="A851" s="832"/>
      <c r="B851" s="833" t="s">
        <v>3471</v>
      </c>
      <c r="C851" s="833" t="s">
        <v>597</v>
      </c>
      <c r="D851" s="833" t="s">
        <v>1476</v>
      </c>
      <c r="E851" s="833" t="s">
        <v>3468</v>
      </c>
      <c r="F851" s="833" t="s">
        <v>3515</v>
      </c>
      <c r="G851" s="833" t="s">
        <v>3516</v>
      </c>
      <c r="H851" s="850">
        <v>5</v>
      </c>
      <c r="I851" s="850">
        <v>1055.5500000000002</v>
      </c>
      <c r="J851" s="833">
        <v>0.41666502192766053</v>
      </c>
      <c r="K851" s="833">
        <v>211.11000000000004</v>
      </c>
      <c r="L851" s="850">
        <v>12</v>
      </c>
      <c r="M851" s="850">
        <v>2533.33</v>
      </c>
      <c r="N851" s="833">
        <v>1</v>
      </c>
      <c r="O851" s="833">
        <v>211.11083333333332</v>
      </c>
      <c r="P851" s="850">
        <v>12</v>
      </c>
      <c r="Q851" s="850">
        <v>2666.6599999999994</v>
      </c>
      <c r="R851" s="838">
        <v>1.0526303324083319</v>
      </c>
      <c r="S851" s="851">
        <v>222.22166666666661</v>
      </c>
    </row>
    <row r="852" spans="1:19" ht="14.45" customHeight="1" x14ac:dyDescent="0.2">
      <c r="A852" s="832"/>
      <c r="B852" s="833" t="s">
        <v>3471</v>
      </c>
      <c r="C852" s="833" t="s">
        <v>597</v>
      </c>
      <c r="D852" s="833" t="s">
        <v>1476</v>
      </c>
      <c r="E852" s="833" t="s">
        <v>3468</v>
      </c>
      <c r="F852" s="833" t="s">
        <v>3517</v>
      </c>
      <c r="G852" s="833" t="s">
        <v>3518</v>
      </c>
      <c r="H852" s="850">
        <v>1</v>
      </c>
      <c r="I852" s="850">
        <v>583.33000000000004</v>
      </c>
      <c r="J852" s="833">
        <v>0.49999571429795914</v>
      </c>
      <c r="K852" s="833">
        <v>583.33000000000004</v>
      </c>
      <c r="L852" s="850">
        <v>2</v>
      </c>
      <c r="M852" s="850">
        <v>1166.67</v>
      </c>
      <c r="N852" s="833">
        <v>1</v>
      </c>
      <c r="O852" s="833">
        <v>583.33500000000004</v>
      </c>
      <c r="P852" s="850"/>
      <c r="Q852" s="850"/>
      <c r="R852" s="838"/>
      <c r="S852" s="851"/>
    </row>
    <row r="853" spans="1:19" ht="14.45" customHeight="1" x14ac:dyDescent="0.2">
      <c r="A853" s="832"/>
      <c r="B853" s="833" t="s">
        <v>3471</v>
      </c>
      <c r="C853" s="833" t="s">
        <v>597</v>
      </c>
      <c r="D853" s="833" t="s">
        <v>1476</v>
      </c>
      <c r="E853" s="833" t="s">
        <v>3468</v>
      </c>
      <c r="F853" s="833" t="s">
        <v>3524</v>
      </c>
      <c r="G853" s="833" t="s">
        <v>3525</v>
      </c>
      <c r="H853" s="850">
        <v>25</v>
      </c>
      <c r="I853" s="850">
        <v>1250</v>
      </c>
      <c r="J853" s="833">
        <v>1.3888888888888888</v>
      </c>
      <c r="K853" s="833">
        <v>50</v>
      </c>
      <c r="L853" s="850">
        <v>18</v>
      </c>
      <c r="M853" s="850">
        <v>900</v>
      </c>
      <c r="N853" s="833">
        <v>1</v>
      </c>
      <c r="O853" s="833">
        <v>50</v>
      </c>
      <c r="P853" s="850">
        <v>44</v>
      </c>
      <c r="Q853" s="850">
        <v>2688.89</v>
      </c>
      <c r="R853" s="838">
        <v>2.9876555555555555</v>
      </c>
      <c r="S853" s="851">
        <v>61.111136363636362</v>
      </c>
    </row>
    <row r="854" spans="1:19" ht="14.45" customHeight="1" x14ac:dyDescent="0.2">
      <c r="A854" s="832"/>
      <c r="B854" s="833" t="s">
        <v>3471</v>
      </c>
      <c r="C854" s="833" t="s">
        <v>597</v>
      </c>
      <c r="D854" s="833" t="s">
        <v>1476</v>
      </c>
      <c r="E854" s="833" t="s">
        <v>3468</v>
      </c>
      <c r="F854" s="833" t="s">
        <v>3528</v>
      </c>
      <c r="G854" s="833" t="s">
        <v>3529</v>
      </c>
      <c r="H854" s="850">
        <v>1</v>
      </c>
      <c r="I854" s="850">
        <v>101.11</v>
      </c>
      <c r="J854" s="833">
        <v>0.5</v>
      </c>
      <c r="K854" s="833">
        <v>101.11</v>
      </c>
      <c r="L854" s="850">
        <v>2</v>
      </c>
      <c r="M854" s="850">
        <v>202.22</v>
      </c>
      <c r="N854" s="833">
        <v>1</v>
      </c>
      <c r="O854" s="833">
        <v>101.11</v>
      </c>
      <c r="P854" s="850"/>
      <c r="Q854" s="850"/>
      <c r="R854" s="838"/>
      <c r="S854" s="851"/>
    </row>
    <row r="855" spans="1:19" ht="14.45" customHeight="1" x14ac:dyDescent="0.2">
      <c r="A855" s="832"/>
      <c r="B855" s="833" t="s">
        <v>3471</v>
      </c>
      <c r="C855" s="833" t="s">
        <v>597</v>
      </c>
      <c r="D855" s="833" t="s">
        <v>1476</v>
      </c>
      <c r="E855" s="833" t="s">
        <v>3468</v>
      </c>
      <c r="F855" s="833" t="s">
        <v>3532</v>
      </c>
      <c r="G855" s="833" t="s">
        <v>3533</v>
      </c>
      <c r="H855" s="850">
        <v>1</v>
      </c>
      <c r="I855" s="850">
        <v>305.56</v>
      </c>
      <c r="J855" s="833">
        <v>0.5</v>
      </c>
      <c r="K855" s="833">
        <v>305.56</v>
      </c>
      <c r="L855" s="850">
        <v>2</v>
      </c>
      <c r="M855" s="850">
        <v>611.12</v>
      </c>
      <c r="N855" s="833">
        <v>1</v>
      </c>
      <c r="O855" s="833">
        <v>305.56</v>
      </c>
      <c r="P855" s="850"/>
      <c r="Q855" s="850"/>
      <c r="R855" s="838"/>
      <c r="S855" s="851"/>
    </row>
    <row r="856" spans="1:19" ht="14.45" customHeight="1" x14ac:dyDescent="0.2">
      <c r="A856" s="832"/>
      <c r="B856" s="833" t="s">
        <v>3471</v>
      </c>
      <c r="C856" s="833" t="s">
        <v>597</v>
      </c>
      <c r="D856" s="833" t="s">
        <v>1476</v>
      </c>
      <c r="E856" s="833" t="s">
        <v>3468</v>
      </c>
      <c r="F856" s="833" t="s">
        <v>3542</v>
      </c>
      <c r="G856" s="833" t="s">
        <v>3543</v>
      </c>
      <c r="H856" s="850">
        <v>1</v>
      </c>
      <c r="I856" s="850">
        <v>77.78</v>
      </c>
      <c r="J856" s="833">
        <v>0.5</v>
      </c>
      <c r="K856" s="833">
        <v>77.78</v>
      </c>
      <c r="L856" s="850">
        <v>2</v>
      </c>
      <c r="M856" s="850">
        <v>155.56</v>
      </c>
      <c r="N856" s="833">
        <v>1</v>
      </c>
      <c r="O856" s="833">
        <v>77.78</v>
      </c>
      <c r="P856" s="850"/>
      <c r="Q856" s="850"/>
      <c r="R856" s="838"/>
      <c r="S856" s="851"/>
    </row>
    <row r="857" spans="1:19" ht="14.45" customHeight="1" x14ac:dyDescent="0.2">
      <c r="A857" s="832"/>
      <c r="B857" s="833" t="s">
        <v>3471</v>
      </c>
      <c r="C857" s="833" t="s">
        <v>597</v>
      </c>
      <c r="D857" s="833" t="s">
        <v>1476</v>
      </c>
      <c r="E857" s="833" t="s">
        <v>3468</v>
      </c>
      <c r="F857" s="833" t="s">
        <v>3546</v>
      </c>
      <c r="G857" s="833" t="s">
        <v>3547</v>
      </c>
      <c r="H857" s="850">
        <v>23</v>
      </c>
      <c r="I857" s="850">
        <v>2172.21</v>
      </c>
      <c r="J857" s="833">
        <v>0.76666596078099192</v>
      </c>
      <c r="K857" s="833">
        <v>94.443913043478261</v>
      </c>
      <c r="L857" s="850">
        <v>30</v>
      </c>
      <c r="M857" s="850">
        <v>2833.32</v>
      </c>
      <c r="N857" s="833">
        <v>1</v>
      </c>
      <c r="O857" s="833">
        <v>94.444000000000003</v>
      </c>
      <c r="P857" s="850">
        <v>24</v>
      </c>
      <c r="Q857" s="850">
        <v>2266.66</v>
      </c>
      <c r="R857" s="838">
        <v>0.80000141177134942</v>
      </c>
      <c r="S857" s="851">
        <v>94.444166666666661</v>
      </c>
    </row>
    <row r="858" spans="1:19" ht="14.45" customHeight="1" x14ac:dyDescent="0.2">
      <c r="A858" s="832"/>
      <c r="B858" s="833" t="s">
        <v>3471</v>
      </c>
      <c r="C858" s="833" t="s">
        <v>597</v>
      </c>
      <c r="D858" s="833" t="s">
        <v>1476</v>
      </c>
      <c r="E858" s="833" t="s">
        <v>3468</v>
      </c>
      <c r="F858" s="833" t="s">
        <v>3550</v>
      </c>
      <c r="G858" s="833" t="s">
        <v>3551</v>
      </c>
      <c r="H858" s="850">
        <v>1</v>
      </c>
      <c r="I858" s="850">
        <v>96.67</v>
      </c>
      <c r="J858" s="833">
        <v>0.33334482758620693</v>
      </c>
      <c r="K858" s="833">
        <v>96.67</v>
      </c>
      <c r="L858" s="850">
        <v>3</v>
      </c>
      <c r="M858" s="850">
        <v>290</v>
      </c>
      <c r="N858" s="833">
        <v>1</v>
      </c>
      <c r="O858" s="833">
        <v>96.666666666666671</v>
      </c>
      <c r="P858" s="850">
        <v>2</v>
      </c>
      <c r="Q858" s="850">
        <v>193.34</v>
      </c>
      <c r="R858" s="838">
        <v>0.66668965517241385</v>
      </c>
      <c r="S858" s="851">
        <v>96.67</v>
      </c>
    </row>
    <row r="859" spans="1:19" ht="14.45" customHeight="1" x14ac:dyDescent="0.2">
      <c r="A859" s="832"/>
      <c r="B859" s="833" t="s">
        <v>3471</v>
      </c>
      <c r="C859" s="833" t="s">
        <v>597</v>
      </c>
      <c r="D859" s="833" t="s">
        <v>1476</v>
      </c>
      <c r="E859" s="833" t="s">
        <v>3468</v>
      </c>
      <c r="F859" s="833" t="s">
        <v>3562</v>
      </c>
      <c r="G859" s="833" t="s">
        <v>3563</v>
      </c>
      <c r="H859" s="850">
        <v>3</v>
      </c>
      <c r="I859" s="850">
        <v>350</v>
      </c>
      <c r="J859" s="833">
        <v>0.99997142938773176</v>
      </c>
      <c r="K859" s="833">
        <v>116.66666666666667</v>
      </c>
      <c r="L859" s="850">
        <v>3</v>
      </c>
      <c r="M859" s="850">
        <v>350.01</v>
      </c>
      <c r="N859" s="833">
        <v>1</v>
      </c>
      <c r="O859" s="833">
        <v>116.67</v>
      </c>
      <c r="P859" s="850">
        <v>5</v>
      </c>
      <c r="Q859" s="850">
        <v>666.67000000000007</v>
      </c>
      <c r="R859" s="838">
        <v>1.9047170080854836</v>
      </c>
      <c r="S859" s="851">
        <v>133.334</v>
      </c>
    </row>
    <row r="860" spans="1:19" ht="14.45" customHeight="1" x14ac:dyDescent="0.2">
      <c r="A860" s="832"/>
      <c r="B860" s="833" t="s">
        <v>3471</v>
      </c>
      <c r="C860" s="833" t="s">
        <v>597</v>
      </c>
      <c r="D860" s="833" t="s">
        <v>1476</v>
      </c>
      <c r="E860" s="833" t="s">
        <v>3468</v>
      </c>
      <c r="F860" s="833" t="s">
        <v>3469</v>
      </c>
      <c r="G860" s="833" t="s">
        <v>3470</v>
      </c>
      <c r="H860" s="850">
        <v>82</v>
      </c>
      <c r="I860" s="850">
        <v>28244.440000000002</v>
      </c>
      <c r="J860" s="833">
        <v>1.2812506379162447</v>
      </c>
      <c r="K860" s="833">
        <v>344.44439024390249</v>
      </c>
      <c r="L860" s="850">
        <v>64</v>
      </c>
      <c r="M860" s="850">
        <v>22044.43</v>
      </c>
      <c r="N860" s="833">
        <v>1</v>
      </c>
      <c r="O860" s="833">
        <v>344.44421875</v>
      </c>
      <c r="P860" s="850">
        <v>112</v>
      </c>
      <c r="Q860" s="850">
        <v>38577.770000000004</v>
      </c>
      <c r="R860" s="838">
        <v>1.7500007938513267</v>
      </c>
      <c r="S860" s="851">
        <v>344.44437500000004</v>
      </c>
    </row>
    <row r="861" spans="1:19" ht="14.45" customHeight="1" x14ac:dyDescent="0.2">
      <c r="A861" s="832"/>
      <c r="B861" s="833" t="s">
        <v>3471</v>
      </c>
      <c r="C861" s="833" t="s">
        <v>597</v>
      </c>
      <c r="D861" s="833" t="s">
        <v>1477</v>
      </c>
      <c r="E861" s="833" t="s">
        <v>3468</v>
      </c>
      <c r="F861" s="833" t="s">
        <v>3501</v>
      </c>
      <c r="G861" s="833" t="s">
        <v>3502</v>
      </c>
      <c r="H861" s="850">
        <v>7</v>
      </c>
      <c r="I861" s="850">
        <v>544.46</v>
      </c>
      <c r="J861" s="833">
        <v>0.43750703116211048</v>
      </c>
      <c r="K861" s="833">
        <v>77.78</v>
      </c>
      <c r="L861" s="850">
        <v>16</v>
      </c>
      <c r="M861" s="850">
        <v>1244.46</v>
      </c>
      <c r="N861" s="833">
        <v>1</v>
      </c>
      <c r="O861" s="833">
        <v>77.778750000000002</v>
      </c>
      <c r="P861" s="850">
        <v>33</v>
      </c>
      <c r="Q861" s="850">
        <v>2566.67</v>
      </c>
      <c r="R861" s="838">
        <v>2.0624768976102086</v>
      </c>
      <c r="S861" s="851">
        <v>77.777878787878791</v>
      </c>
    </row>
    <row r="862" spans="1:19" ht="14.45" customHeight="1" x14ac:dyDescent="0.2">
      <c r="A862" s="832"/>
      <c r="B862" s="833" t="s">
        <v>3471</v>
      </c>
      <c r="C862" s="833" t="s">
        <v>597</v>
      </c>
      <c r="D862" s="833" t="s">
        <v>1477</v>
      </c>
      <c r="E862" s="833" t="s">
        <v>3468</v>
      </c>
      <c r="F862" s="833" t="s">
        <v>3503</v>
      </c>
      <c r="G862" s="833" t="s">
        <v>3504</v>
      </c>
      <c r="H862" s="850"/>
      <c r="I862" s="850"/>
      <c r="J862" s="833"/>
      <c r="K862" s="833"/>
      <c r="L862" s="850">
        <v>1</v>
      </c>
      <c r="M862" s="850">
        <v>250</v>
      </c>
      <c r="N862" s="833">
        <v>1</v>
      </c>
      <c r="O862" s="833">
        <v>250</v>
      </c>
      <c r="P862" s="850">
        <v>3</v>
      </c>
      <c r="Q862" s="850">
        <v>750</v>
      </c>
      <c r="R862" s="838">
        <v>3</v>
      </c>
      <c r="S862" s="851">
        <v>250</v>
      </c>
    </row>
    <row r="863" spans="1:19" ht="14.45" customHeight="1" x14ac:dyDescent="0.2">
      <c r="A863" s="832"/>
      <c r="B863" s="833" t="s">
        <v>3471</v>
      </c>
      <c r="C863" s="833" t="s">
        <v>597</v>
      </c>
      <c r="D863" s="833" t="s">
        <v>1477</v>
      </c>
      <c r="E863" s="833" t="s">
        <v>3468</v>
      </c>
      <c r="F863" s="833" t="s">
        <v>3505</v>
      </c>
      <c r="G863" s="833" t="s">
        <v>3506</v>
      </c>
      <c r="H863" s="850">
        <v>24</v>
      </c>
      <c r="I863" s="850">
        <v>2800</v>
      </c>
      <c r="J863" s="833">
        <v>0.92307489434089152</v>
      </c>
      <c r="K863" s="833">
        <v>116.66666666666667</v>
      </c>
      <c r="L863" s="850">
        <v>26</v>
      </c>
      <c r="M863" s="850">
        <v>3033.34</v>
      </c>
      <c r="N863" s="833">
        <v>1</v>
      </c>
      <c r="O863" s="833">
        <v>116.66692307692308</v>
      </c>
      <c r="P863" s="850">
        <v>28</v>
      </c>
      <c r="Q863" s="850">
        <v>3266.67</v>
      </c>
      <c r="R863" s="838">
        <v>1.0769218089630572</v>
      </c>
      <c r="S863" s="851">
        <v>116.66678571428572</v>
      </c>
    </row>
    <row r="864" spans="1:19" ht="14.45" customHeight="1" x14ac:dyDescent="0.2">
      <c r="A864" s="832"/>
      <c r="B864" s="833" t="s">
        <v>3471</v>
      </c>
      <c r="C864" s="833" t="s">
        <v>597</v>
      </c>
      <c r="D864" s="833" t="s">
        <v>1477</v>
      </c>
      <c r="E864" s="833" t="s">
        <v>3468</v>
      </c>
      <c r="F864" s="833" t="s">
        <v>3515</v>
      </c>
      <c r="G864" s="833" t="s">
        <v>3516</v>
      </c>
      <c r="H864" s="850">
        <v>17</v>
      </c>
      <c r="I864" s="850">
        <v>3588.8900000000003</v>
      </c>
      <c r="J864" s="833">
        <v>0.65384741513751443</v>
      </c>
      <c r="K864" s="833">
        <v>211.11117647058825</v>
      </c>
      <c r="L864" s="850">
        <v>26</v>
      </c>
      <c r="M864" s="850">
        <v>5488.88</v>
      </c>
      <c r="N864" s="833">
        <v>1</v>
      </c>
      <c r="O864" s="833">
        <v>211.11076923076922</v>
      </c>
      <c r="P864" s="850">
        <v>18</v>
      </c>
      <c r="Q864" s="850">
        <v>4000</v>
      </c>
      <c r="R864" s="838">
        <v>0.72874611942691403</v>
      </c>
      <c r="S864" s="851">
        <v>222.22222222222223</v>
      </c>
    </row>
    <row r="865" spans="1:19" ht="14.45" customHeight="1" x14ac:dyDescent="0.2">
      <c r="A865" s="832"/>
      <c r="B865" s="833" t="s">
        <v>3471</v>
      </c>
      <c r="C865" s="833" t="s">
        <v>597</v>
      </c>
      <c r="D865" s="833" t="s">
        <v>1477</v>
      </c>
      <c r="E865" s="833" t="s">
        <v>3468</v>
      </c>
      <c r="F865" s="833" t="s">
        <v>3517</v>
      </c>
      <c r="G865" s="833" t="s">
        <v>3518</v>
      </c>
      <c r="H865" s="850">
        <v>2</v>
      </c>
      <c r="I865" s="850">
        <v>1166.6600000000001</v>
      </c>
      <c r="J865" s="833">
        <v>0.33333142857142861</v>
      </c>
      <c r="K865" s="833">
        <v>583.33000000000004</v>
      </c>
      <c r="L865" s="850">
        <v>6</v>
      </c>
      <c r="M865" s="850">
        <v>3500</v>
      </c>
      <c r="N865" s="833">
        <v>1</v>
      </c>
      <c r="O865" s="833">
        <v>583.33333333333337</v>
      </c>
      <c r="P865" s="850">
        <v>4</v>
      </c>
      <c r="Q865" s="850">
        <v>2333.33</v>
      </c>
      <c r="R865" s="838">
        <v>0.66666571428571431</v>
      </c>
      <c r="S865" s="851">
        <v>583.33249999999998</v>
      </c>
    </row>
    <row r="866" spans="1:19" ht="14.45" customHeight="1" x14ac:dyDescent="0.2">
      <c r="A866" s="832"/>
      <c r="B866" s="833" t="s">
        <v>3471</v>
      </c>
      <c r="C866" s="833" t="s">
        <v>597</v>
      </c>
      <c r="D866" s="833" t="s">
        <v>1477</v>
      </c>
      <c r="E866" s="833" t="s">
        <v>3468</v>
      </c>
      <c r="F866" s="833" t="s">
        <v>3519</v>
      </c>
      <c r="G866" s="833" t="s">
        <v>3520</v>
      </c>
      <c r="H866" s="850"/>
      <c r="I866" s="850"/>
      <c r="J866" s="833"/>
      <c r="K866" s="833"/>
      <c r="L866" s="850">
        <v>1</v>
      </c>
      <c r="M866" s="850">
        <v>466.67</v>
      </c>
      <c r="N866" s="833">
        <v>1</v>
      </c>
      <c r="O866" s="833">
        <v>466.67</v>
      </c>
      <c r="P866" s="850"/>
      <c r="Q866" s="850"/>
      <c r="R866" s="838"/>
      <c r="S866" s="851"/>
    </row>
    <row r="867" spans="1:19" ht="14.45" customHeight="1" x14ac:dyDescent="0.2">
      <c r="A867" s="832"/>
      <c r="B867" s="833" t="s">
        <v>3471</v>
      </c>
      <c r="C867" s="833" t="s">
        <v>597</v>
      </c>
      <c r="D867" s="833" t="s">
        <v>1477</v>
      </c>
      <c r="E867" s="833" t="s">
        <v>3468</v>
      </c>
      <c r="F867" s="833" t="s">
        <v>3524</v>
      </c>
      <c r="G867" s="833" t="s">
        <v>3525</v>
      </c>
      <c r="H867" s="850">
        <v>23</v>
      </c>
      <c r="I867" s="850">
        <v>1150</v>
      </c>
      <c r="J867" s="833">
        <v>0.43396226415094341</v>
      </c>
      <c r="K867" s="833">
        <v>50</v>
      </c>
      <c r="L867" s="850">
        <v>53</v>
      </c>
      <c r="M867" s="850">
        <v>2650</v>
      </c>
      <c r="N867" s="833">
        <v>1</v>
      </c>
      <c r="O867" s="833">
        <v>50</v>
      </c>
      <c r="P867" s="850">
        <v>43</v>
      </c>
      <c r="Q867" s="850">
        <v>2627.77</v>
      </c>
      <c r="R867" s="838">
        <v>0.99161132075471703</v>
      </c>
      <c r="S867" s="851">
        <v>61.11093023255814</v>
      </c>
    </row>
    <row r="868" spans="1:19" ht="14.45" customHeight="1" x14ac:dyDescent="0.2">
      <c r="A868" s="832"/>
      <c r="B868" s="833" t="s">
        <v>3471</v>
      </c>
      <c r="C868" s="833" t="s">
        <v>597</v>
      </c>
      <c r="D868" s="833" t="s">
        <v>1477</v>
      </c>
      <c r="E868" s="833" t="s">
        <v>3468</v>
      </c>
      <c r="F868" s="833" t="s">
        <v>3532</v>
      </c>
      <c r="G868" s="833" t="s">
        <v>3533</v>
      </c>
      <c r="H868" s="850">
        <v>3</v>
      </c>
      <c r="I868" s="850">
        <v>916.67000000000007</v>
      </c>
      <c r="J868" s="833">
        <v>0.4285727643777848</v>
      </c>
      <c r="K868" s="833">
        <v>305.55666666666667</v>
      </c>
      <c r="L868" s="850">
        <v>7</v>
      </c>
      <c r="M868" s="850">
        <v>2138.89</v>
      </c>
      <c r="N868" s="833">
        <v>1</v>
      </c>
      <c r="O868" s="833">
        <v>305.55571428571426</v>
      </c>
      <c r="P868" s="850">
        <v>17</v>
      </c>
      <c r="Q868" s="850">
        <v>5194.45</v>
      </c>
      <c r="R868" s="838">
        <v>2.428572764377785</v>
      </c>
      <c r="S868" s="851">
        <v>305.55588235294118</v>
      </c>
    </row>
    <row r="869" spans="1:19" ht="14.45" customHeight="1" x14ac:dyDescent="0.2">
      <c r="A869" s="832"/>
      <c r="B869" s="833" t="s">
        <v>3471</v>
      </c>
      <c r="C869" s="833" t="s">
        <v>597</v>
      </c>
      <c r="D869" s="833" t="s">
        <v>1477</v>
      </c>
      <c r="E869" s="833" t="s">
        <v>3468</v>
      </c>
      <c r="F869" s="833" t="s">
        <v>3542</v>
      </c>
      <c r="G869" s="833" t="s">
        <v>3543</v>
      </c>
      <c r="H869" s="850">
        <v>3</v>
      </c>
      <c r="I869" s="850">
        <v>233.34</v>
      </c>
      <c r="J869" s="833">
        <v>0.33333809517006902</v>
      </c>
      <c r="K869" s="833">
        <v>77.78</v>
      </c>
      <c r="L869" s="850">
        <v>9</v>
      </c>
      <c r="M869" s="850">
        <v>700.01</v>
      </c>
      <c r="N869" s="833">
        <v>1</v>
      </c>
      <c r="O869" s="833">
        <v>77.778888888888886</v>
      </c>
      <c r="P869" s="850">
        <v>20</v>
      </c>
      <c r="Q869" s="850">
        <v>1555.5500000000002</v>
      </c>
      <c r="R869" s="838">
        <v>2.2221825402494253</v>
      </c>
      <c r="S869" s="851">
        <v>77.777500000000003</v>
      </c>
    </row>
    <row r="870" spans="1:19" ht="14.45" customHeight="1" x14ac:dyDescent="0.2">
      <c r="A870" s="832"/>
      <c r="B870" s="833" t="s">
        <v>3471</v>
      </c>
      <c r="C870" s="833" t="s">
        <v>597</v>
      </c>
      <c r="D870" s="833" t="s">
        <v>1477</v>
      </c>
      <c r="E870" s="833" t="s">
        <v>3468</v>
      </c>
      <c r="F870" s="833" t="s">
        <v>3546</v>
      </c>
      <c r="G870" s="833" t="s">
        <v>3547</v>
      </c>
      <c r="H870" s="850">
        <v>21</v>
      </c>
      <c r="I870" s="850">
        <v>1983.33</v>
      </c>
      <c r="J870" s="833">
        <v>0.48837260840658936</v>
      </c>
      <c r="K870" s="833">
        <v>94.444285714285712</v>
      </c>
      <c r="L870" s="850">
        <v>43</v>
      </c>
      <c r="M870" s="850">
        <v>4061.1</v>
      </c>
      <c r="N870" s="833">
        <v>1</v>
      </c>
      <c r="O870" s="833">
        <v>94.444186046511632</v>
      </c>
      <c r="P870" s="850">
        <v>22</v>
      </c>
      <c r="Q870" s="850">
        <v>2077.79</v>
      </c>
      <c r="R870" s="838">
        <v>0.51163231636748663</v>
      </c>
      <c r="S870" s="851">
        <v>94.444999999999993</v>
      </c>
    </row>
    <row r="871" spans="1:19" ht="14.45" customHeight="1" x14ac:dyDescent="0.2">
      <c r="A871" s="832"/>
      <c r="B871" s="833" t="s">
        <v>3471</v>
      </c>
      <c r="C871" s="833" t="s">
        <v>597</v>
      </c>
      <c r="D871" s="833" t="s">
        <v>1477</v>
      </c>
      <c r="E871" s="833" t="s">
        <v>3468</v>
      </c>
      <c r="F871" s="833" t="s">
        <v>3550</v>
      </c>
      <c r="G871" s="833" t="s">
        <v>3551</v>
      </c>
      <c r="H871" s="850">
        <v>6</v>
      </c>
      <c r="I871" s="850">
        <v>580.01</v>
      </c>
      <c r="J871" s="833">
        <v>3.0001034500594836</v>
      </c>
      <c r="K871" s="833">
        <v>96.668333333333337</v>
      </c>
      <c r="L871" s="850">
        <v>2</v>
      </c>
      <c r="M871" s="850">
        <v>193.33</v>
      </c>
      <c r="N871" s="833">
        <v>1</v>
      </c>
      <c r="O871" s="833">
        <v>96.665000000000006</v>
      </c>
      <c r="P871" s="850">
        <v>2</v>
      </c>
      <c r="Q871" s="850">
        <v>193.34</v>
      </c>
      <c r="R871" s="838">
        <v>1.0000517250297418</v>
      </c>
      <c r="S871" s="851">
        <v>96.67</v>
      </c>
    </row>
    <row r="872" spans="1:19" ht="14.45" customHeight="1" x14ac:dyDescent="0.2">
      <c r="A872" s="832"/>
      <c r="B872" s="833" t="s">
        <v>3471</v>
      </c>
      <c r="C872" s="833" t="s">
        <v>597</v>
      </c>
      <c r="D872" s="833" t="s">
        <v>1477</v>
      </c>
      <c r="E872" s="833" t="s">
        <v>3468</v>
      </c>
      <c r="F872" s="833" t="s">
        <v>3558</v>
      </c>
      <c r="G872" s="833" t="s">
        <v>3559</v>
      </c>
      <c r="H872" s="850">
        <v>1</v>
      </c>
      <c r="I872" s="850">
        <v>1283.33</v>
      </c>
      <c r="J872" s="833"/>
      <c r="K872" s="833">
        <v>1283.33</v>
      </c>
      <c r="L872" s="850"/>
      <c r="M872" s="850"/>
      <c r="N872" s="833"/>
      <c r="O872" s="833"/>
      <c r="P872" s="850"/>
      <c r="Q872" s="850"/>
      <c r="R872" s="838"/>
      <c r="S872" s="851"/>
    </row>
    <row r="873" spans="1:19" ht="14.45" customHeight="1" x14ac:dyDescent="0.2">
      <c r="A873" s="832"/>
      <c r="B873" s="833" t="s">
        <v>3471</v>
      </c>
      <c r="C873" s="833" t="s">
        <v>597</v>
      </c>
      <c r="D873" s="833" t="s">
        <v>1477</v>
      </c>
      <c r="E873" s="833" t="s">
        <v>3468</v>
      </c>
      <c r="F873" s="833" t="s">
        <v>3562</v>
      </c>
      <c r="G873" s="833" t="s">
        <v>3563</v>
      </c>
      <c r="H873" s="850">
        <v>6</v>
      </c>
      <c r="I873" s="850">
        <v>700</v>
      </c>
      <c r="J873" s="833">
        <v>0.59999828571918368</v>
      </c>
      <c r="K873" s="833">
        <v>116.66666666666667</v>
      </c>
      <c r="L873" s="850">
        <v>10</v>
      </c>
      <c r="M873" s="850">
        <v>1166.67</v>
      </c>
      <c r="N873" s="833">
        <v>1</v>
      </c>
      <c r="O873" s="833">
        <v>116.667</v>
      </c>
      <c r="P873" s="850">
        <v>10</v>
      </c>
      <c r="Q873" s="850">
        <v>1333.33</v>
      </c>
      <c r="R873" s="838">
        <v>1.1428510204256559</v>
      </c>
      <c r="S873" s="851">
        <v>133.333</v>
      </c>
    </row>
    <row r="874" spans="1:19" ht="14.45" customHeight="1" x14ac:dyDescent="0.2">
      <c r="A874" s="832"/>
      <c r="B874" s="833" t="s">
        <v>3471</v>
      </c>
      <c r="C874" s="833" t="s">
        <v>597</v>
      </c>
      <c r="D874" s="833" t="s">
        <v>1477</v>
      </c>
      <c r="E874" s="833" t="s">
        <v>3468</v>
      </c>
      <c r="F874" s="833" t="s">
        <v>3469</v>
      </c>
      <c r="G874" s="833" t="s">
        <v>3470</v>
      </c>
      <c r="H874" s="850">
        <v>87</v>
      </c>
      <c r="I874" s="850">
        <v>29966.67</v>
      </c>
      <c r="J874" s="833">
        <v>0.64444465471928047</v>
      </c>
      <c r="K874" s="833">
        <v>344.44448275862067</v>
      </c>
      <c r="L874" s="850">
        <v>135</v>
      </c>
      <c r="M874" s="850">
        <v>46499.990000000005</v>
      </c>
      <c r="N874" s="833">
        <v>1</v>
      </c>
      <c r="O874" s="833">
        <v>344.44437037037039</v>
      </c>
      <c r="P874" s="850">
        <v>128</v>
      </c>
      <c r="Q874" s="850">
        <v>44088.89</v>
      </c>
      <c r="R874" s="838">
        <v>0.94814837594588719</v>
      </c>
      <c r="S874" s="851">
        <v>344.444453125</v>
      </c>
    </row>
    <row r="875" spans="1:19" ht="14.45" customHeight="1" x14ac:dyDescent="0.2">
      <c r="A875" s="832"/>
      <c r="B875" s="833" t="s">
        <v>3471</v>
      </c>
      <c r="C875" s="833" t="s">
        <v>597</v>
      </c>
      <c r="D875" s="833" t="s">
        <v>1479</v>
      </c>
      <c r="E875" s="833" t="s">
        <v>3468</v>
      </c>
      <c r="F875" s="833" t="s">
        <v>3501</v>
      </c>
      <c r="G875" s="833" t="s">
        <v>3502</v>
      </c>
      <c r="H875" s="850">
        <v>14</v>
      </c>
      <c r="I875" s="850">
        <v>1088.8900000000001</v>
      </c>
      <c r="J875" s="833">
        <v>0.73684174911015177</v>
      </c>
      <c r="K875" s="833">
        <v>77.777857142857144</v>
      </c>
      <c r="L875" s="850">
        <v>19</v>
      </c>
      <c r="M875" s="850">
        <v>1477.78</v>
      </c>
      <c r="N875" s="833">
        <v>1</v>
      </c>
      <c r="O875" s="833">
        <v>77.7778947368421</v>
      </c>
      <c r="P875" s="850">
        <v>8</v>
      </c>
      <c r="Q875" s="850">
        <v>622.23</v>
      </c>
      <c r="R875" s="838">
        <v>0.42105726156802775</v>
      </c>
      <c r="S875" s="851">
        <v>77.778750000000002</v>
      </c>
    </row>
    <row r="876" spans="1:19" ht="14.45" customHeight="1" x14ac:dyDescent="0.2">
      <c r="A876" s="832"/>
      <c r="B876" s="833" t="s">
        <v>3471</v>
      </c>
      <c r="C876" s="833" t="s">
        <v>597</v>
      </c>
      <c r="D876" s="833" t="s">
        <v>1479</v>
      </c>
      <c r="E876" s="833" t="s">
        <v>3468</v>
      </c>
      <c r="F876" s="833" t="s">
        <v>3505</v>
      </c>
      <c r="G876" s="833" t="s">
        <v>3506</v>
      </c>
      <c r="H876" s="850">
        <v>28</v>
      </c>
      <c r="I876" s="850">
        <v>3266.67</v>
      </c>
      <c r="J876" s="833">
        <v>0.33333333333333331</v>
      </c>
      <c r="K876" s="833">
        <v>116.66678571428572</v>
      </c>
      <c r="L876" s="850">
        <v>84</v>
      </c>
      <c r="M876" s="850">
        <v>9800.01</v>
      </c>
      <c r="N876" s="833">
        <v>1</v>
      </c>
      <c r="O876" s="833">
        <v>116.66678571428572</v>
      </c>
      <c r="P876" s="850">
        <v>60</v>
      </c>
      <c r="Q876" s="850">
        <v>7000</v>
      </c>
      <c r="R876" s="838">
        <v>0.71428498542348429</v>
      </c>
      <c r="S876" s="851">
        <v>116.66666666666667</v>
      </c>
    </row>
    <row r="877" spans="1:19" ht="14.45" customHeight="1" x14ac:dyDescent="0.2">
      <c r="A877" s="832"/>
      <c r="B877" s="833" t="s">
        <v>3471</v>
      </c>
      <c r="C877" s="833" t="s">
        <v>597</v>
      </c>
      <c r="D877" s="833" t="s">
        <v>1479</v>
      </c>
      <c r="E877" s="833" t="s">
        <v>3468</v>
      </c>
      <c r="F877" s="833" t="s">
        <v>3515</v>
      </c>
      <c r="G877" s="833" t="s">
        <v>3516</v>
      </c>
      <c r="H877" s="850">
        <v>26</v>
      </c>
      <c r="I877" s="850">
        <v>5488.8799999999992</v>
      </c>
      <c r="J877" s="833">
        <v>0.48148112410624916</v>
      </c>
      <c r="K877" s="833">
        <v>211.11076923076919</v>
      </c>
      <c r="L877" s="850">
        <v>54</v>
      </c>
      <c r="M877" s="850">
        <v>11399.99</v>
      </c>
      <c r="N877" s="833">
        <v>1</v>
      </c>
      <c r="O877" s="833">
        <v>211.11092592592593</v>
      </c>
      <c r="P877" s="850">
        <v>15</v>
      </c>
      <c r="Q877" s="850">
        <v>3333.3199999999997</v>
      </c>
      <c r="R877" s="838">
        <v>0.29239674771644536</v>
      </c>
      <c r="S877" s="851">
        <v>222.22133333333332</v>
      </c>
    </row>
    <row r="878" spans="1:19" ht="14.45" customHeight="1" x14ac:dyDescent="0.2">
      <c r="A878" s="832"/>
      <c r="B878" s="833" t="s">
        <v>3471</v>
      </c>
      <c r="C878" s="833" t="s">
        <v>597</v>
      </c>
      <c r="D878" s="833" t="s">
        <v>1479</v>
      </c>
      <c r="E878" s="833" t="s">
        <v>3468</v>
      </c>
      <c r="F878" s="833" t="s">
        <v>3517</v>
      </c>
      <c r="G878" s="833" t="s">
        <v>3518</v>
      </c>
      <c r="H878" s="850">
        <v>22</v>
      </c>
      <c r="I878" s="850">
        <v>12833.34</v>
      </c>
      <c r="J878" s="833">
        <v>0.44897987743205564</v>
      </c>
      <c r="K878" s="833">
        <v>583.3336363636364</v>
      </c>
      <c r="L878" s="850">
        <v>49</v>
      </c>
      <c r="M878" s="850">
        <v>28583.33</v>
      </c>
      <c r="N878" s="833">
        <v>1</v>
      </c>
      <c r="O878" s="833">
        <v>583.33326530612248</v>
      </c>
      <c r="P878" s="850">
        <v>96</v>
      </c>
      <c r="Q878" s="850">
        <v>56000</v>
      </c>
      <c r="R878" s="838">
        <v>1.9591839019456445</v>
      </c>
      <c r="S878" s="851">
        <v>583.33333333333337</v>
      </c>
    </row>
    <row r="879" spans="1:19" ht="14.45" customHeight="1" x14ac:dyDescent="0.2">
      <c r="A879" s="832"/>
      <c r="B879" s="833" t="s">
        <v>3471</v>
      </c>
      <c r="C879" s="833" t="s">
        <v>597</v>
      </c>
      <c r="D879" s="833" t="s">
        <v>1479</v>
      </c>
      <c r="E879" s="833" t="s">
        <v>3468</v>
      </c>
      <c r="F879" s="833" t="s">
        <v>3519</v>
      </c>
      <c r="G879" s="833" t="s">
        <v>3520</v>
      </c>
      <c r="H879" s="850"/>
      <c r="I879" s="850"/>
      <c r="J879" s="833"/>
      <c r="K879" s="833"/>
      <c r="L879" s="850">
        <v>1</v>
      </c>
      <c r="M879" s="850">
        <v>466.67</v>
      </c>
      <c r="N879" s="833">
        <v>1</v>
      </c>
      <c r="O879" s="833">
        <v>466.67</v>
      </c>
      <c r="P879" s="850">
        <v>3</v>
      </c>
      <c r="Q879" s="850">
        <v>1400</v>
      </c>
      <c r="R879" s="838">
        <v>2.9999785715816314</v>
      </c>
      <c r="S879" s="851">
        <v>466.66666666666669</v>
      </c>
    </row>
    <row r="880" spans="1:19" ht="14.45" customHeight="1" x14ac:dyDescent="0.2">
      <c r="A880" s="832"/>
      <c r="B880" s="833" t="s">
        <v>3471</v>
      </c>
      <c r="C880" s="833" t="s">
        <v>597</v>
      </c>
      <c r="D880" s="833" t="s">
        <v>1479</v>
      </c>
      <c r="E880" s="833" t="s">
        <v>3468</v>
      </c>
      <c r="F880" s="833" t="s">
        <v>3524</v>
      </c>
      <c r="G880" s="833" t="s">
        <v>3525</v>
      </c>
      <c r="H880" s="850">
        <v>41</v>
      </c>
      <c r="I880" s="850">
        <v>2050</v>
      </c>
      <c r="J880" s="833">
        <v>0.52564102564102566</v>
      </c>
      <c r="K880" s="833">
        <v>50</v>
      </c>
      <c r="L880" s="850">
        <v>78</v>
      </c>
      <c r="M880" s="850">
        <v>3900</v>
      </c>
      <c r="N880" s="833">
        <v>1</v>
      </c>
      <c r="O880" s="833">
        <v>50</v>
      </c>
      <c r="P880" s="850">
        <v>83</v>
      </c>
      <c r="Q880" s="850">
        <v>5072.2199999999993</v>
      </c>
      <c r="R880" s="838">
        <v>1.3005692307692307</v>
      </c>
      <c r="S880" s="851">
        <v>61.111084337349389</v>
      </c>
    </row>
    <row r="881" spans="1:19" ht="14.45" customHeight="1" x14ac:dyDescent="0.2">
      <c r="A881" s="832"/>
      <c r="B881" s="833" t="s">
        <v>3471</v>
      </c>
      <c r="C881" s="833" t="s">
        <v>597</v>
      </c>
      <c r="D881" s="833" t="s">
        <v>1479</v>
      </c>
      <c r="E881" s="833" t="s">
        <v>3468</v>
      </c>
      <c r="F881" s="833" t="s">
        <v>3532</v>
      </c>
      <c r="G881" s="833" t="s">
        <v>3533</v>
      </c>
      <c r="H881" s="850">
        <v>1</v>
      </c>
      <c r="I881" s="850">
        <v>305.56</v>
      </c>
      <c r="J881" s="833">
        <v>0.14285914656667711</v>
      </c>
      <c r="K881" s="833">
        <v>305.56</v>
      </c>
      <c r="L881" s="850">
        <v>7</v>
      </c>
      <c r="M881" s="850">
        <v>2138.89</v>
      </c>
      <c r="N881" s="833">
        <v>1</v>
      </c>
      <c r="O881" s="833">
        <v>305.55571428571426</v>
      </c>
      <c r="P881" s="850">
        <v>4</v>
      </c>
      <c r="Q881" s="850">
        <v>1222.23</v>
      </c>
      <c r="R881" s="838">
        <v>0.57143191094446188</v>
      </c>
      <c r="S881" s="851">
        <v>305.5575</v>
      </c>
    </row>
    <row r="882" spans="1:19" ht="14.45" customHeight="1" x14ac:dyDescent="0.2">
      <c r="A882" s="832"/>
      <c r="B882" s="833" t="s">
        <v>3471</v>
      </c>
      <c r="C882" s="833" t="s">
        <v>597</v>
      </c>
      <c r="D882" s="833" t="s">
        <v>1479</v>
      </c>
      <c r="E882" s="833" t="s">
        <v>3468</v>
      </c>
      <c r="F882" s="833" t="s">
        <v>3538</v>
      </c>
      <c r="G882" s="833" t="s">
        <v>3539</v>
      </c>
      <c r="H882" s="850"/>
      <c r="I882" s="850"/>
      <c r="J882" s="833"/>
      <c r="K882" s="833"/>
      <c r="L882" s="850">
        <v>1</v>
      </c>
      <c r="M882" s="850">
        <v>0</v>
      </c>
      <c r="N882" s="833"/>
      <c r="O882" s="833">
        <v>0</v>
      </c>
      <c r="P882" s="850"/>
      <c r="Q882" s="850"/>
      <c r="R882" s="838"/>
      <c r="S882" s="851"/>
    </row>
    <row r="883" spans="1:19" ht="14.45" customHeight="1" x14ac:dyDescent="0.2">
      <c r="A883" s="832"/>
      <c r="B883" s="833" t="s">
        <v>3471</v>
      </c>
      <c r="C883" s="833" t="s">
        <v>597</v>
      </c>
      <c r="D883" s="833" t="s">
        <v>1479</v>
      </c>
      <c r="E883" s="833" t="s">
        <v>3468</v>
      </c>
      <c r="F883" s="833" t="s">
        <v>3542</v>
      </c>
      <c r="G883" s="833" t="s">
        <v>3543</v>
      </c>
      <c r="H883" s="850">
        <v>1</v>
      </c>
      <c r="I883" s="850">
        <v>77.78</v>
      </c>
      <c r="J883" s="833">
        <v>0.20000514284244902</v>
      </c>
      <c r="K883" s="833">
        <v>77.78</v>
      </c>
      <c r="L883" s="850">
        <v>5</v>
      </c>
      <c r="M883" s="850">
        <v>388.89</v>
      </c>
      <c r="N883" s="833">
        <v>1</v>
      </c>
      <c r="O883" s="833">
        <v>77.777999999999992</v>
      </c>
      <c r="P883" s="850">
        <v>4</v>
      </c>
      <c r="Q883" s="850">
        <v>311.11</v>
      </c>
      <c r="R883" s="838">
        <v>0.79999485715755103</v>
      </c>
      <c r="S883" s="851">
        <v>77.777500000000003</v>
      </c>
    </row>
    <row r="884" spans="1:19" ht="14.45" customHeight="1" x14ac:dyDescent="0.2">
      <c r="A884" s="832"/>
      <c r="B884" s="833" t="s">
        <v>3471</v>
      </c>
      <c r="C884" s="833" t="s">
        <v>597</v>
      </c>
      <c r="D884" s="833" t="s">
        <v>1479</v>
      </c>
      <c r="E884" s="833" t="s">
        <v>3468</v>
      </c>
      <c r="F884" s="833" t="s">
        <v>3546</v>
      </c>
      <c r="G884" s="833" t="s">
        <v>3547</v>
      </c>
      <c r="H884" s="850">
        <v>47</v>
      </c>
      <c r="I884" s="850">
        <v>4438.8900000000003</v>
      </c>
      <c r="J884" s="833">
        <v>0.46534659693108954</v>
      </c>
      <c r="K884" s="833">
        <v>94.444468085106394</v>
      </c>
      <c r="L884" s="850">
        <v>101</v>
      </c>
      <c r="M884" s="850">
        <v>9538.89</v>
      </c>
      <c r="N884" s="833">
        <v>1</v>
      </c>
      <c r="O884" s="833">
        <v>94.444455445544548</v>
      </c>
      <c r="P884" s="850">
        <v>93</v>
      </c>
      <c r="Q884" s="850">
        <v>8783.33</v>
      </c>
      <c r="R884" s="838">
        <v>0.92079162250534397</v>
      </c>
      <c r="S884" s="851">
        <v>94.444408602150531</v>
      </c>
    </row>
    <row r="885" spans="1:19" ht="14.45" customHeight="1" x14ac:dyDescent="0.2">
      <c r="A885" s="832"/>
      <c r="B885" s="833" t="s">
        <v>3471</v>
      </c>
      <c r="C885" s="833" t="s">
        <v>597</v>
      </c>
      <c r="D885" s="833" t="s">
        <v>1479</v>
      </c>
      <c r="E885" s="833" t="s">
        <v>3468</v>
      </c>
      <c r="F885" s="833" t="s">
        <v>3550</v>
      </c>
      <c r="G885" s="833" t="s">
        <v>3551</v>
      </c>
      <c r="H885" s="850">
        <v>8</v>
      </c>
      <c r="I885" s="850">
        <v>773.33</v>
      </c>
      <c r="J885" s="833">
        <v>0.36363593616280931</v>
      </c>
      <c r="K885" s="833">
        <v>96.666250000000005</v>
      </c>
      <c r="L885" s="850">
        <v>22</v>
      </c>
      <c r="M885" s="850">
        <v>2126.66</v>
      </c>
      <c r="N885" s="833">
        <v>1</v>
      </c>
      <c r="O885" s="833">
        <v>96.666363636363627</v>
      </c>
      <c r="P885" s="850">
        <v>5</v>
      </c>
      <c r="Q885" s="850">
        <v>483.34000000000003</v>
      </c>
      <c r="R885" s="838">
        <v>0.22727657453471645</v>
      </c>
      <c r="S885" s="851">
        <v>96.668000000000006</v>
      </c>
    </row>
    <row r="886" spans="1:19" ht="14.45" customHeight="1" x14ac:dyDescent="0.2">
      <c r="A886" s="832"/>
      <c r="B886" s="833" t="s">
        <v>3471</v>
      </c>
      <c r="C886" s="833" t="s">
        <v>597</v>
      </c>
      <c r="D886" s="833" t="s">
        <v>1479</v>
      </c>
      <c r="E886" s="833" t="s">
        <v>3468</v>
      </c>
      <c r="F886" s="833" t="s">
        <v>3558</v>
      </c>
      <c r="G886" s="833" t="s">
        <v>3559</v>
      </c>
      <c r="H886" s="850">
        <v>1</v>
      </c>
      <c r="I886" s="850">
        <v>1283.33</v>
      </c>
      <c r="J886" s="833"/>
      <c r="K886" s="833">
        <v>1283.33</v>
      </c>
      <c r="L886" s="850"/>
      <c r="M886" s="850"/>
      <c r="N886" s="833"/>
      <c r="O886" s="833"/>
      <c r="P886" s="850"/>
      <c r="Q886" s="850"/>
      <c r="R886" s="838"/>
      <c r="S886" s="851"/>
    </row>
    <row r="887" spans="1:19" ht="14.45" customHeight="1" x14ac:dyDescent="0.2">
      <c r="A887" s="832"/>
      <c r="B887" s="833" t="s">
        <v>3471</v>
      </c>
      <c r="C887" s="833" t="s">
        <v>597</v>
      </c>
      <c r="D887" s="833" t="s">
        <v>1479</v>
      </c>
      <c r="E887" s="833" t="s">
        <v>3468</v>
      </c>
      <c r="F887" s="833" t="s">
        <v>3562</v>
      </c>
      <c r="G887" s="833" t="s">
        <v>3563</v>
      </c>
      <c r="H887" s="850">
        <v>3</v>
      </c>
      <c r="I887" s="850">
        <v>350</v>
      </c>
      <c r="J887" s="833">
        <v>0.15000021428602042</v>
      </c>
      <c r="K887" s="833">
        <v>116.66666666666667</v>
      </c>
      <c r="L887" s="850">
        <v>20</v>
      </c>
      <c r="M887" s="850">
        <v>2333.33</v>
      </c>
      <c r="N887" s="833">
        <v>1</v>
      </c>
      <c r="O887" s="833">
        <v>116.6665</v>
      </c>
      <c r="P887" s="850">
        <v>8</v>
      </c>
      <c r="Q887" s="850">
        <v>1066.67</v>
      </c>
      <c r="R887" s="838">
        <v>0.457144938778484</v>
      </c>
      <c r="S887" s="851">
        <v>133.33375000000001</v>
      </c>
    </row>
    <row r="888" spans="1:19" ht="14.45" customHeight="1" x14ac:dyDescent="0.2">
      <c r="A888" s="832"/>
      <c r="B888" s="833" t="s">
        <v>3471</v>
      </c>
      <c r="C888" s="833" t="s">
        <v>597</v>
      </c>
      <c r="D888" s="833" t="s">
        <v>1479</v>
      </c>
      <c r="E888" s="833" t="s">
        <v>3468</v>
      </c>
      <c r="F888" s="833" t="s">
        <v>3469</v>
      </c>
      <c r="G888" s="833" t="s">
        <v>3470</v>
      </c>
      <c r="H888" s="850">
        <v>127</v>
      </c>
      <c r="I888" s="850">
        <v>43744.45</v>
      </c>
      <c r="J888" s="833">
        <v>0.42905413192317626</v>
      </c>
      <c r="K888" s="833">
        <v>344.44448818897638</v>
      </c>
      <c r="L888" s="850">
        <v>296</v>
      </c>
      <c r="M888" s="850">
        <v>101955.55</v>
      </c>
      <c r="N888" s="833">
        <v>1</v>
      </c>
      <c r="O888" s="833">
        <v>344.44442567567569</v>
      </c>
      <c r="P888" s="850">
        <v>241</v>
      </c>
      <c r="Q888" s="850">
        <v>83011.12</v>
      </c>
      <c r="R888" s="838">
        <v>0.81418932073830208</v>
      </c>
      <c r="S888" s="851">
        <v>344.44448132780082</v>
      </c>
    </row>
    <row r="889" spans="1:19" ht="14.45" customHeight="1" x14ac:dyDescent="0.2">
      <c r="A889" s="832"/>
      <c r="B889" s="833" t="s">
        <v>3471</v>
      </c>
      <c r="C889" s="833" t="s">
        <v>597</v>
      </c>
      <c r="D889" s="833" t="s">
        <v>1480</v>
      </c>
      <c r="E889" s="833" t="s">
        <v>3468</v>
      </c>
      <c r="F889" s="833" t="s">
        <v>3501</v>
      </c>
      <c r="G889" s="833" t="s">
        <v>3502</v>
      </c>
      <c r="H889" s="850">
        <v>23</v>
      </c>
      <c r="I889" s="850">
        <v>1788.8899999999999</v>
      </c>
      <c r="J889" s="833">
        <v>0.46938818349509714</v>
      </c>
      <c r="K889" s="833">
        <v>77.777826086956523</v>
      </c>
      <c r="L889" s="850">
        <v>49</v>
      </c>
      <c r="M889" s="850">
        <v>3811.1100000000006</v>
      </c>
      <c r="N889" s="833">
        <v>1</v>
      </c>
      <c r="O889" s="833">
        <v>77.777755102040828</v>
      </c>
      <c r="P889" s="850">
        <v>54</v>
      </c>
      <c r="Q889" s="850">
        <v>4200</v>
      </c>
      <c r="R889" s="838">
        <v>1.1020411376213228</v>
      </c>
      <c r="S889" s="851">
        <v>77.777777777777771</v>
      </c>
    </row>
    <row r="890" spans="1:19" ht="14.45" customHeight="1" x14ac:dyDescent="0.2">
      <c r="A890" s="832"/>
      <c r="B890" s="833" t="s">
        <v>3471</v>
      </c>
      <c r="C890" s="833" t="s">
        <v>597</v>
      </c>
      <c r="D890" s="833" t="s">
        <v>1480</v>
      </c>
      <c r="E890" s="833" t="s">
        <v>3468</v>
      </c>
      <c r="F890" s="833" t="s">
        <v>3505</v>
      </c>
      <c r="G890" s="833" t="s">
        <v>3506</v>
      </c>
      <c r="H890" s="850">
        <v>33</v>
      </c>
      <c r="I890" s="850">
        <v>3849.99</v>
      </c>
      <c r="J890" s="833">
        <v>0.39285612244897955</v>
      </c>
      <c r="K890" s="833">
        <v>116.66636363636363</v>
      </c>
      <c r="L890" s="850">
        <v>84</v>
      </c>
      <c r="M890" s="850">
        <v>9800</v>
      </c>
      <c r="N890" s="833">
        <v>1</v>
      </c>
      <c r="O890" s="833">
        <v>116.66666666666667</v>
      </c>
      <c r="P890" s="850">
        <v>88</v>
      </c>
      <c r="Q890" s="850">
        <v>10266.66</v>
      </c>
      <c r="R890" s="838">
        <v>1.0476183673469388</v>
      </c>
      <c r="S890" s="851">
        <v>116.66659090909091</v>
      </c>
    </row>
    <row r="891" spans="1:19" ht="14.45" customHeight="1" x14ac:dyDescent="0.2">
      <c r="A891" s="832"/>
      <c r="B891" s="833" t="s">
        <v>3471</v>
      </c>
      <c r="C891" s="833" t="s">
        <v>597</v>
      </c>
      <c r="D891" s="833" t="s">
        <v>1480</v>
      </c>
      <c r="E891" s="833" t="s">
        <v>3468</v>
      </c>
      <c r="F891" s="833" t="s">
        <v>3515</v>
      </c>
      <c r="G891" s="833" t="s">
        <v>3516</v>
      </c>
      <c r="H891" s="850">
        <v>7</v>
      </c>
      <c r="I891" s="850">
        <v>1477.77</v>
      </c>
      <c r="J891" s="833">
        <v>0.13207476344838495</v>
      </c>
      <c r="K891" s="833">
        <v>211.10999999999999</v>
      </c>
      <c r="L891" s="850">
        <v>53</v>
      </c>
      <c r="M891" s="850">
        <v>11188.89</v>
      </c>
      <c r="N891" s="833">
        <v>1</v>
      </c>
      <c r="O891" s="833">
        <v>211.11113207547169</v>
      </c>
      <c r="P891" s="850">
        <v>51</v>
      </c>
      <c r="Q891" s="850">
        <v>11333.33</v>
      </c>
      <c r="R891" s="838">
        <v>1.0129092340705825</v>
      </c>
      <c r="S891" s="851">
        <v>222.22215686274509</v>
      </c>
    </row>
    <row r="892" spans="1:19" ht="14.45" customHeight="1" x14ac:dyDescent="0.2">
      <c r="A892" s="832"/>
      <c r="B892" s="833" t="s">
        <v>3471</v>
      </c>
      <c r="C892" s="833" t="s">
        <v>597</v>
      </c>
      <c r="D892" s="833" t="s">
        <v>1480</v>
      </c>
      <c r="E892" s="833" t="s">
        <v>3468</v>
      </c>
      <c r="F892" s="833" t="s">
        <v>3517</v>
      </c>
      <c r="G892" s="833" t="s">
        <v>3518</v>
      </c>
      <c r="H892" s="850">
        <v>4</v>
      </c>
      <c r="I892" s="850">
        <v>2333.33</v>
      </c>
      <c r="J892" s="833">
        <v>0.21052588840548064</v>
      </c>
      <c r="K892" s="833">
        <v>583.33249999999998</v>
      </c>
      <c r="L892" s="850">
        <v>19</v>
      </c>
      <c r="M892" s="850">
        <v>11083.34</v>
      </c>
      <c r="N892" s="833">
        <v>1</v>
      </c>
      <c r="O892" s="833">
        <v>583.33368421052637</v>
      </c>
      <c r="P892" s="850">
        <v>22</v>
      </c>
      <c r="Q892" s="850">
        <v>12833.32</v>
      </c>
      <c r="R892" s="838">
        <v>1.1578928373576918</v>
      </c>
      <c r="S892" s="851">
        <v>583.33272727272731</v>
      </c>
    </row>
    <row r="893" spans="1:19" ht="14.45" customHeight="1" x14ac:dyDescent="0.2">
      <c r="A893" s="832"/>
      <c r="B893" s="833" t="s">
        <v>3471</v>
      </c>
      <c r="C893" s="833" t="s">
        <v>597</v>
      </c>
      <c r="D893" s="833" t="s">
        <v>1480</v>
      </c>
      <c r="E893" s="833" t="s">
        <v>3468</v>
      </c>
      <c r="F893" s="833" t="s">
        <v>3519</v>
      </c>
      <c r="G893" s="833" t="s">
        <v>3520</v>
      </c>
      <c r="H893" s="850">
        <v>1</v>
      </c>
      <c r="I893" s="850">
        <v>466.67</v>
      </c>
      <c r="J893" s="833"/>
      <c r="K893" s="833">
        <v>466.67</v>
      </c>
      <c r="L893" s="850"/>
      <c r="M893" s="850"/>
      <c r="N893" s="833"/>
      <c r="O893" s="833"/>
      <c r="P893" s="850"/>
      <c r="Q893" s="850"/>
      <c r="R893" s="838"/>
      <c r="S893" s="851"/>
    </row>
    <row r="894" spans="1:19" ht="14.45" customHeight="1" x14ac:dyDescent="0.2">
      <c r="A894" s="832"/>
      <c r="B894" s="833" t="s">
        <v>3471</v>
      </c>
      <c r="C894" s="833" t="s">
        <v>597</v>
      </c>
      <c r="D894" s="833" t="s">
        <v>1480</v>
      </c>
      <c r="E894" s="833" t="s">
        <v>3468</v>
      </c>
      <c r="F894" s="833" t="s">
        <v>3524</v>
      </c>
      <c r="G894" s="833" t="s">
        <v>3525</v>
      </c>
      <c r="H894" s="850">
        <v>19</v>
      </c>
      <c r="I894" s="850">
        <v>950</v>
      </c>
      <c r="J894" s="833">
        <v>0.5</v>
      </c>
      <c r="K894" s="833">
        <v>50</v>
      </c>
      <c r="L894" s="850">
        <v>38</v>
      </c>
      <c r="M894" s="850">
        <v>1900</v>
      </c>
      <c r="N894" s="833">
        <v>1</v>
      </c>
      <c r="O894" s="833">
        <v>50</v>
      </c>
      <c r="P894" s="850">
        <v>45</v>
      </c>
      <c r="Q894" s="850">
        <v>2750</v>
      </c>
      <c r="R894" s="838">
        <v>1.4473684210526316</v>
      </c>
      <c r="S894" s="851">
        <v>61.111111111111114</v>
      </c>
    </row>
    <row r="895" spans="1:19" ht="14.45" customHeight="1" x14ac:dyDescent="0.2">
      <c r="A895" s="832"/>
      <c r="B895" s="833" t="s">
        <v>3471</v>
      </c>
      <c r="C895" s="833" t="s">
        <v>597</v>
      </c>
      <c r="D895" s="833" t="s">
        <v>1480</v>
      </c>
      <c r="E895" s="833" t="s">
        <v>3468</v>
      </c>
      <c r="F895" s="833" t="s">
        <v>3528</v>
      </c>
      <c r="G895" s="833" t="s">
        <v>3529</v>
      </c>
      <c r="H895" s="850"/>
      <c r="I895" s="850"/>
      <c r="J895" s="833"/>
      <c r="K895" s="833"/>
      <c r="L895" s="850">
        <v>6</v>
      </c>
      <c r="M895" s="850">
        <v>606.66</v>
      </c>
      <c r="N895" s="833">
        <v>1</v>
      </c>
      <c r="O895" s="833">
        <v>101.11</v>
      </c>
      <c r="P895" s="850">
        <v>2</v>
      </c>
      <c r="Q895" s="850">
        <v>255.56</v>
      </c>
      <c r="R895" s="838">
        <v>0.42125737645468636</v>
      </c>
      <c r="S895" s="851">
        <v>127.78</v>
      </c>
    </row>
    <row r="896" spans="1:19" ht="14.45" customHeight="1" x14ac:dyDescent="0.2">
      <c r="A896" s="832"/>
      <c r="B896" s="833" t="s">
        <v>3471</v>
      </c>
      <c r="C896" s="833" t="s">
        <v>597</v>
      </c>
      <c r="D896" s="833" t="s">
        <v>1480</v>
      </c>
      <c r="E896" s="833" t="s">
        <v>3468</v>
      </c>
      <c r="F896" s="833" t="s">
        <v>3532</v>
      </c>
      <c r="G896" s="833" t="s">
        <v>3533</v>
      </c>
      <c r="H896" s="850">
        <v>1</v>
      </c>
      <c r="I896" s="850">
        <v>305.56</v>
      </c>
      <c r="J896" s="833">
        <v>1</v>
      </c>
      <c r="K896" s="833">
        <v>305.56</v>
      </c>
      <c r="L896" s="850">
        <v>1</v>
      </c>
      <c r="M896" s="850">
        <v>305.56</v>
      </c>
      <c r="N896" s="833">
        <v>1</v>
      </c>
      <c r="O896" s="833">
        <v>305.56</v>
      </c>
      <c r="P896" s="850">
        <v>4</v>
      </c>
      <c r="Q896" s="850">
        <v>1222.22</v>
      </c>
      <c r="R896" s="838">
        <v>3.9999345464065978</v>
      </c>
      <c r="S896" s="851">
        <v>305.55500000000001</v>
      </c>
    </row>
    <row r="897" spans="1:19" ht="14.45" customHeight="1" x14ac:dyDescent="0.2">
      <c r="A897" s="832"/>
      <c r="B897" s="833" t="s">
        <v>3471</v>
      </c>
      <c r="C897" s="833" t="s">
        <v>597</v>
      </c>
      <c r="D897" s="833" t="s">
        <v>1480</v>
      </c>
      <c r="E897" s="833" t="s">
        <v>3468</v>
      </c>
      <c r="F897" s="833" t="s">
        <v>3542</v>
      </c>
      <c r="G897" s="833" t="s">
        <v>3543</v>
      </c>
      <c r="H897" s="850"/>
      <c r="I897" s="850"/>
      <c r="J897" s="833"/>
      <c r="K897" s="833"/>
      <c r="L897" s="850"/>
      <c r="M897" s="850"/>
      <c r="N897" s="833"/>
      <c r="O897" s="833"/>
      <c r="P897" s="850">
        <v>3</v>
      </c>
      <c r="Q897" s="850">
        <v>233.34</v>
      </c>
      <c r="R897" s="838"/>
      <c r="S897" s="851">
        <v>77.78</v>
      </c>
    </row>
    <row r="898" spans="1:19" ht="14.45" customHeight="1" x14ac:dyDescent="0.2">
      <c r="A898" s="832"/>
      <c r="B898" s="833" t="s">
        <v>3471</v>
      </c>
      <c r="C898" s="833" t="s">
        <v>597</v>
      </c>
      <c r="D898" s="833" t="s">
        <v>1480</v>
      </c>
      <c r="E898" s="833" t="s">
        <v>3468</v>
      </c>
      <c r="F898" s="833" t="s">
        <v>3546</v>
      </c>
      <c r="G898" s="833" t="s">
        <v>3547</v>
      </c>
      <c r="H898" s="850">
        <v>3</v>
      </c>
      <c r="I898" s="850">
        <v>283.32</v>
      </c>
      <c r="J898" s="833">
        <v>0.15788769755466886</v>
      </c>
      <c r="K898" s="833">
        <v>94.44</v>
      </c>
      <c r="L898" s="850">
        <v>19</v>
      </c>
      <c r="M898" s="850">
        <v>1794.44</v>
      </c>
      <c r="N898" s="833">
        <v>1</v>
      </c>
      <c r="O898" s="833">
        <v>94.444210526315786</v>
      </c>
      <c r="P898" s="850">
        <v>30</v>
      </c>
      <c r="Q898" s="850">
        <v>2833.3199999999997</v>
      </c>
      <c r="R898" s="838">
        <v>1.5789438487773342</v>
      </c>
      <c r="S898" s="851">
        <v>94.443999999999988</v>
      </c>
    </row>
    <row r="899" spans="1:19" ht="14.45" customHeight="1" x14ac:dyDescent="0.2">
      <c r="A899" s="832"/>
      <c r="B899" s="833" t="s">
        <v>3471</v>
      </c>
      <c r="C899" s="833" t="s">
        <v>597</v>
      </c>
      <c r="D899" s="833" t="s">
        <v>1480</v>
      </c>
      <c r="E899" s="833" t="s">
        <v>3468</v>
      </c>
      <c r="F899" s="833" t="s">
        <v>3550</v>
      </c>
      <c r="G899" s="833" t="s">
        <v>3551</v>
      </c>
      <c r="H899" s="850">
        <v>1</v>
      </c>
      <c r="I899" s="850">
        <v>96.67</v>
      </c>
      <c r="J899" s="833">
        <v>0.25001293125743546</v>
      </c>
      <c r="K899" s="833">
        <v>96.67</v>
      </c>
      <c r="L899" s="850">
        <v>4</v>
      </c>
      <c r="M899" s="850">
        <v>386.66</v>
      </c>
      <c r="N899" s="833">
        <v>1</v>
      </c>
      <c r="O899" s="833">
        <v>96.665000000000006</v>
      </c>
      <c r="P899" s="850">
        <v>9</v>
      </c>
      <c r="Q899" s="850">
        <v>870</v>
      </c>
      <c r="R899" s="838">
        <v>2.2500387937723061</v>
      </c>
      <c r="S899" s="851">
        <v>96.666666666666671</v>
      </c>
    </row>
    <row r="900" spans="1:19" ht="14.45" customHeight="1" x14ac:dyDescent="0.2">
      <c r="A900" s="832"/>
      <c r="B900" s="833" t="s">
        <v>3471</v>
      </c>
      <c r="C900" s="833" t="s">
        <v>597</v>
      </c>
      <c r="D900" s="833" t="s">
        <v>1480</v>
      </c>
      <c r="E900" s="833" t="s">
        <v>3468</v>
      </c>
      <c r="F900" s="833" t="s">
        <v>3562</v>
      </c>
      <c r="G900" s="833" t="s">
        <v>3563</v>
      </c>
      <c r="H900" s="850">
        <v>1</v>
      </c>
      <c r="I900" s="850">
        <v>116.67</v>
      </c>
      <c r="J900" s="833">
        <v>0.20000685718204103</v>
      </c>
      <c r="K900" s="833">
        <v>116.67</v>
      </c>
      <c r="L900" s="850">
        <v>5</v>
      </c>
      <c r="M900" s="850">
        <v>583.33000000000004</v>
      </c>
      <c r="N900" s="833">
        <v>1</v>
      </c>
      <c r="O900" s="833">
        <v>116.66600000000001</v>
      </c>
      <c r="P900" s="850">
        <v>5</v>
      </c>
      <c r="Q900" s="850">
        <v>666.66000000000008</v>
      </c>
      <c r="R900" s="838">
        <v>1.1428522448699707</v>
      </c>
      <c r="S900" s="851">
        <v>133.33200000000002</v>
      </c>
    </row>
    <row r="901" spans="1:19" ht="14.45" customHeight="1" x14ac:dyDescent="0.2">
      <c r="A901" s="832"/>
      <c r="B901" s="833" t="s">
        <v>3471</v>
      </c>
      <c r="C901" s="833" t="s">
        <v>597</v>
      </c>
      <c r="D901" s="833" t="s">
        <v>1480</v>
      </c>
      <c r="E901" s="833" t="s">
        <v>3468</v>
      </c>
      <c r="F901" s="833" t="s">
        <v>3469</v>
      </c>
      <c r="G901" s="833" t="s">
        <v>3470</v>
      </c>
      <c r="H901" s="850">
        <v>68</v>
      </c>
      <c r="I901" s="850">
        <v>23422.21</v>
      </c>
      <c r="J901" s="833">
        <v>0.44736823507727447</v>
      </c>
      <c r="K901" s="833">
        <v>344.44426470588235</v>
      </c>
      <c r="L901" s="850">
        <v>152</v>
      </c>
      <c r="M901" s="850">
        <v>52355.55</v>
      </c>
      <c r="N901" s="833">
        <v>1</v>
      </c>
      <c r="O901" s="833">
        <v>344.44440789473686</v>
      </c>
      <c r="P901" s="850">
        <v>184</v>
      </c>
      <c r="Q901" s="850">
        <v>63377.78</v>
      </c>
      <c r="R901" s="838">
        <v>1.2105264866857477</v>
      </c>
      <c r="S901" s="851">
        <v>344.44445652173914</v>
      </c>
    </row>
    <row r="902" spans="1:19" ht="14.45" customHeight="1" x14ac:dyDescent="0.2">
      <c r="A902" s="832"/>
      <c r="B902" s="833" t="s">
        <v>3471</v>
      </c>
      <c r="C902" s="833" t="s">
        <v>597</v>
      </c>
      <c r="D902" s="833" t="s">
        <v>1481</v>
      </c>
      <c r="E902" s="833" t="s">
        <v>3468</v>
      </c>
      <c r="F902" s="833" t="s">
        <v>3501</v>
      </c>
      <c r="G902" s="833" t="s">
        <v>3502</v>
      </c>
      <c r="H902" s="850"/>
      <c r="I902" s="850"/>
      <c r="J902" s="833"/>
      <c r="K902" s="833"/>
      <c r="L902" s="850"/>
      <c r="M902" s="850"/>
      <c r="N902" s="833"/>
      <c r="O902" s="833"/>
      <c r="P902" s="850">
        <v>3</v>
      </c>
      <c r="Q902" s="850">
        <v>233.34</v>
      </c>
      <c r="R902" s="838"/>
      <c r="S902" s="851">
        <v>77.78</v>
      </c>
    </row>
    <row r="903" spans="1:19" ht="14.45" customHeight="1" x14ac:dyDescent="0.2">
      <c r="A903" s="832"/>
      <c r="B903" s="833" t="s">
        <v>3471</v>
      </c>
      <c r="C903" s="833" t="s">
        <v>597</v>
      </c>
      <c r="D903" s="833" t="s">
        <v>1481</v>
      </c>
      <c r="E903" s="833" t="s">
        <v>3468</v>
      </c>
      <c r="F903" s="833" t="s">
        <v>3503</v>
      </c>
      <c r="G903" s="833" t="s">
        <v>3504</v>
      </c>
      <c r="H903" s="850">
        <v>4</v>
      </c>
      <c r="I903" s="850">
        <v>1000</v>
      </c>
      <c r="J903" s="833"/>
      <c r="K903" s="833">
        <v>250</v>
      </c>
      <c r="L903" s="850"/>
      <c r="M903" s="850"/>
      <c r="N903" s="833"/>
      <c r="O903" s="833"/>
      <c r="P903" s="850">
        <v>7</v>
      </c>
      <c r="Q903" s="850">
        <v>1750</v>
      </c>
      <c r="R903" s="838"/>
      <c r="S903" s="851">
        <v>250</v>
      </c>
    </row>
    <row r="904" spans="1:19" ht="14.45" customHeight="1" x14ac:dyDescent="0.2">
      <c r="A904" s="832"/>
      <c r="B904" s="833" t="s">
        <v>3471</v>
      </c>
      <c r="C904" s="833" t="s">
        <v>597</v>
      </c>
      <c r="D904" s="833" t="s">
        <v>1481</v>
      </c>
      <c r="E904" s="833" t="s">
        <v>3468</v>
      </c>
      <c r="F904" s="833" t="s">
        <v>3505</v>
      </c>
      <c r="G904" s="833" t="s">
        <v>3506</v>
      </c>
      <c r="H904" s="850">
        <v>8</v>
      </c>
      <c r="I904" s="850">
        <v>933.34</v>
      </c>
      <c r="J904" s="833">
        <v>4.0000857155102212</v>
      </c>
      <c r="K904" s="833">
        <v>116.6675</v>
      </c>
      <c r="L904" s="850">
        <v>2</v>
      </c>
      <c r="M904" s="850">
        <v>233.33</v>
      </c>
      <c r="N904" s="833">
        <v>1</v>
      </c>
      <c r="O904" s="833">
        <v>116.66500000000001</v>
      </c>
      <c r="P904" s="850">
        <v>16</v>
      </c>
      <c r="Q904" s="850">
        <v>1866.6800000000003</v>
      </c>
      <c r="R904" s="838">
        <v>8.0001714310204441</v>
      </c>
      <c r="S904" s="851">
        <v>116.66750000000002</v>
      </c>
    </row>
    <row r="905" spans="1:19" ht="14.45" customHeight="1" x14ac:dyDescent="0.2">
      <c r="A905" s="832"/>
      <c r="B905" s="833" t="s">
        <v>3471</v>
      </c>
      <c r="C905" s="833" t="s">
        <v>597</v>
      </c>
      <c r="D905" s="833" t="s">
        <v>1481</v>
      </c>
      <c r="E905" s="833" t="s">
        <v>3468</v>
      </c>
      <c r="F905" s="833" t="s">
        <v>3515</v>
      </c>
      <c r="G905" s="833" t="s">
        <v>3516</v>
      </c>
      <c r="H905" s="850">
        <v>5</v>
      </c>
      <c r="I905" s="850">
        <v>1055.5500000000002</v>
      </c>
      <c r="J905" s="833">
        <v>2.5000000000000004</v>
      </c>
      <c r="K905" s="833">
        <v>211.11000000000004</v>
      </c>
      <c r="L905" s="850">
        <v>2</v>
      </c>
      <c r="M905" s="850">
        <v>422.22</v>
      </c>
      <c r="N905" s="833">
        <v>1</v>
      </c>
      <c r="O905" s="833">
        <v>211.11</v>
      </c>
      <c r="P905" s="850">
        <v>16</v>
      </c>
      <c r="Q905" s="850">
        <v>3555.56</v>
      </c>
      <c r="R905" s="838">
        <v>8.4211074795130489</v>
      </c>
      <c r="S905" s="851">
        <v>222.2225</v>
      </c>
    </row>
    <row r="906" spans="1:19" ht="14.45" customHeight="1" x14ac:dyDescent="0.2">
      <c r="A906" s="832"/>
      <c r="B906" s="833" t="s">
        <v>3471</v>
      </c>
      <c r="C906" s="833" t="s">
        <v>597</v>
      </c>
      <c r="D906" s="833" t="s">
        <v>1481</v>
      </c>
      <c r="E906" s="833" t="s">
        <v>3468</v>
      </c>
      <c r="F906" s="833" t="s">
        <v>3517</v>
      </c>
      <c r="G906" s="833" t="s">
        <v>3518</v>
      </c>
      <c r="H906" s="850">
        <v>4</v>
      </c>
      <c r="I906" s="850">
        <v>2333.34</v>
      </c>
      <c r="J906" s="833">
        <v>2</v>
      </c>
      <c r="K906" s="833">
        <v>583.33500000000004</v>
      </c>
      <c r="L906" s="850">
        <v>2</v>
      </c>
      <c r="M906" s="850">
        <v>1166.67</v>
      </c>
      <c r="N906" s="833">
        <v>1</v>
      </c>
      <c r="O906" s="833">
        <v>583.33500000000004</v>
      </c>
      <c r="P906" s="850">
        <v>8</v>
      </c>
      <c r="Q906" s="850">
        <v>4666.66</v>
      </c>
      <c r="R906" s="838">
        <v>3.9999828571918363</v>
      </c>
      <c r="S906" s="851">
        <v>583.33249999999998</v>
      </c>
    </row>
    <row r="907" spans="1:19" ht="14.45" customHeight="1" x14ac:dyDescent="0.2">
      <c r="A907" s="832"/>
      <c r="B907" s="833" t="s">
        <v>3471</v>
      </c>
      <c r="C907" s="833" t="s">
        <v>597</v>
      </c>
      <c r="D907" s="833" t="s">
        <v>1481</v>
      </c>
      <c r="E907" s="833" t="s">
        <v>3468</v>
      </c>
      <c r="F907" s="833" t="s">
        <v>3524</v>
      </c>
      <c r="G907" s="833" t="s">
        <v>3525</v>
      </c>
      <c r="H907" s="850">
        <v>19</v>
      </c>
      <c r="I907" s="850">
        <v>950</v>
      </c>
      <c r="J907" s="833">
        <v>19</v>
      </c>
      <c r="K907" s="833">
        <v>50</v>
      </c>
      <c r="L907" s="850">
        <v>1</v>
      </c>
      <c r="M907" s="850">
        <v>50</v>
      </c>
      <c r="N907" s="833">
        <v>1</v>
      </c>
      <c r="O907" s="833">
        <v>50</v>
      </c>
      <c r="P907" s="850">
        <v>60</v>
      </c>
      <c r="Q907" s="850">
        <v>3666.67</v>
      </c>
      <c r="R907" s="838">
        <v>73.333399999999997</v>
      </c>
      <c r="S907" s="851">
        <v>61.111166666666669</v>
      </c>
    </row>
    <row r="908" spans="1:19" ht="14.45" customHeight="1" x14ac:dyDescent="0.2">
      <c r="A908" s="832"/>
      <c r="B908" s="833" t="s">
        <v>3471</v>
      </c>
      <c r="C908" s="833" t="s">
        <v>597</v>
      </c>
      <c r="D908" s="833" t="s">
        <v>1481</v>
      </c>
      <c r="E908" s="833" t="s">
        <v>3468</v>
      </c>
      <c r="F908" s="833" t="s">
        <v>3532</v>
      </c>
      <c r="G908" s="833" t="s">
        <v>3533</v>
      </c>
      <c r="H908" s="850">
        <v>6</v>
      </c>
      <c r="I908" s="850">
        <v>1833.34</v>
      </c>
      <c r="J908" s="833">
        <v>5.9999345464065978</v>
      </c>
      <c r="K908" s="833">
        <v>305.55666666666667</v>
      </c>
      <c r="L908" s="850">
        <v>1</v>
      </c>
      <c r="M908" s="850">
        <v>305.56</v>
      </c>
      <c r="N908" s="833">
        <v>1</v>
      </c>
      <c r="O908" s="833">
        <v>305.56</v>
      </c>
      <c r="P908" s="850">
        <v>21</v>
      </c>
      <c r="Q908" s="850">
        <v>6416.68</v>
      </c>
      <c r="R908" s="838">
        <v>20.999738185626391</v>
      </c>
      <c r="S908" s="851">
        <v>305.55619047619047</v>
      </c>
    </row>
    <row r="909" spans="1:19" ht="14.45" customHeight="1" x14ac:dyDescent="0.2">
      <c r="A909" s="832"/>
      <c r="B909" s="833" t="s">
        <v>3471</v>
      </c>
      <c r="C909" s="833" t="s">
        <v>597</v>
      </c>
      <c r="D909" s="833" t="s">
        <v>1481</v>
      </c>
      <c r="E909" s="833" t="s">
        <v>3468</v>
      </c>
      <c r="F909" s="833" t="s">
        <v>3542</v>
      </c>
      <c r="G909" s="833" t="s">
        <v>3543</v>
      </c>
      <c r="H909" s="850">
        <v>8</v>
      </c>
      <c r="I909" s="850">
        <v>622.23</v>
      </c>
      <c r="J909" s="833">
        <v>7.9998714322447935</v>
      </c>
      <c r="K909" s="833">
        <v>77.778750000000002</v>
      </c>
      <c r="L909" s="850">
        <v>1</v>
      </c>
      <c r="M909" s="850">
        <v>77.78</v>
      </c>
      <c r="N909" s="833">
        <v>1</v>
      </c>
      <c r="O909" s="833">
        <v>77.78</v>
      </c>
      <c r="P909" s="850">
        <v>28</v>
      </c>
      <c r="Q909" s="850">
        <v>2177.7800000000002</v>
      </c>
      <c r="R909" s="838">
        <v>27.999228593468761</v>
      </c>
      <c r="S909" s="851">
        <v>77.777857142857144</v>
      </c>
    </row>
    <row r="910" spans="1:19" ht="14.45" customHeight="1" x14ac:dyDescent="0.2">
      <c r="A910" s="832"/>
      <c r="B910" s="833" t="s">
        <v>3471</v>
      </c>
      <c r="C910" s="833" t="s">
        <v>597</v>
      </c>
      <c r="D910" s="833" t="s">
        <v>1481</v>
      </c>
      <c r="E910" s="833" t="s">
        <v>3468</v>
      </c>
      <c r="F910" s="833" t="s">
        <v>3546</v>
      </c>
      <c r="G910" s="833" t="s">
        <v>3547</v>
      </c>
      <c r="H910" s="850">
        <v>9</v>
      </c>
      <c r="I910" s="850">
        <v>850</v>
      </c>
      <c r="J910" s="833">
        <v>9.0004235493434983</v>
      </c>
      <c r="K910" s="833">
        <v>94.444444444444443</v>
      </c>
      <c r="L910" s="850">
        <v>1</v>
      </c>
      <c r="M910" s="850">
        <v>94.44</v>
      </c>
      <c r="N910" s="833">
        <v>1</v>
      </c>
      <c r="O910" s="833">
        <v>94.44</v>
      </c>
      <c r="P910" s="850">
        <v>40</v>
      </c>
      <c r="Q910" s="850">
        <v>3777.78</v>
      </c>
      <c r="R910" s="838">
        <v>40.001905972045748</v>
      </c>
      <c r="S910" s="851">
        <v>94.444500000000005</v>
      </c>
    </row>
    <row r="911" spans="1:19" ht="14.45" customHeight="1" x14ac:dyDescent="0.2">
      <c r="A911" s="832"/>
      <c r="B911" s="833" t="s">
        <v>3471</v>
      </c>
      <c r="C911" s="833" t="s">
        <v>597</v>
      </c>
      <c r="D911" s="833" t="s">
        <v>1481</v>
      </c>
      <c r="E911" s="833" t="s">
        <v>3468</v>
      </c>
      <c r="F911" s="833" t="s">
        <v>3550</v>
      </c>
      <c r="G911" s="833" t="s">
        <v>3551</v>
      </c>
      <c r="H911" s="850"/>
      <c r="I911" s="850"/>
      <c r="J911" s="833"/>
      <c r="K911" s="833"/>
      <c r="L911" s="850"/>
      <c r="M911" s="850"/>
      <c r="N911" s="833"/>
      <c r="O911" s="833"/>
      <c r="P911" s="850">
        <v>2</v>
      </c>
      <c r="Q911" s="850">
        <v>193.33</v>
      </c>
      <c r="R911" s="838"/>
      <c r="S911" s="851">
        <v>96.665000000000006</v>
      </c>
    </row>
    <row r="912" spans="1:19" ht="14.45" customHeight="1" x14ac:dyDescent="0.2">
      <c r="A912" s="832"/>
      <c r="B912" s="833" t="s">
        <v>3471</v>
      </c>
      <c r="C912" s="833" t="s">
        <v>597</v>
      </c>
      <c r="D912" s="833" t="s">
        <v>1481</v>
      </c>
      <c r="E912" s="833" t="s">
        <v>3468</v>
      </c>
      <c r="F912" s="833" t="s">
        <v>3558</v>
      </c>
      <c r="G912" s="833" t="s">
        <v>3559</v>
      </c>
      <c r="H912" s="850"/>
      <c r="I912" s="850"/>
      <c r="J912" s="833"/>
      <c r="K912" s="833"/>
      <c r="L912" s="850"/>
      <c r="M912" s="850"/>
      <c r="N912" s="833"/>
      <c r="O912" s="833"/>
      <c r="P912" s="850">
        <v>1</v>
      </c>
      <c r="Q912" s="850">
        <v>1283.33</v>
      </c>
      <c r="R912" s="838"/>
      <c r="S912" s="851">
        <v>1283.33</v>
      </c>
    </row>
    <row r="913" spans="1:19" ht="14.45" customHeight="1" x14ac:dyDescent="0.2">
      <c r="A913" s="832"/>
      <c r="B913" s="833" t="s">
        <v>3471</v>
      </c>
      <c r="C913" s="833" t="s">
        <v>597</v>
      </c>
      <c r="D913" s="833" t="s">
        <v>1481</v>
      </c>
      <c r="E913" s="833" t="s">
        <v>3468</v>
      </c>
      <c r="F913" s="833" t="s">
        <v>3562</v>
      </c>
      <c r="G913" s="833" t="s">
        <v>3563</v>
      </c>
      <c r="H913" s="850">
        <v>5</v>
      </c>
      <c r="I913" s="850">
        <v>583.34</v>
      </c>
      <c r="J913" s="833"/>
      <c r="K913" s="833">
        <v>116.66800000000001</v>
      </c>
      <c r="L913" s="850"/>
      <c r="M913" s="850"/>
      <c r="N913" s="833"/>
      <c r="O913" s="833"/>
      <c r="P913" s="850">
        <v>16</v>
      </c>
      <c r="Q913" s="850">
        <v>2133.33</v>
      </c>
      <c r="R913" s="838"/>
      <c r="S913" s="851">
        <v>133.333125</v>
      </c>
    </row>
    <row r="914" spans="1:19" ht="14.45" customHeight="1" x14ac:dyDescent="0.2">
      <c r="A914" s="832"/>
      <c r="B914" s="833" t="s">
        <v>3471</v>
      </c>
      <c r="C914" s="833" t="s">
        <v>597</v>
      </c>
      <c r="D914" s="833" t="s">
        <v>1481</v>
      </c>
      <c r="E914" s="833" t="s">
        <v>3468</v>
      </c>
      <c r="F914" s="833" t="s">
        <v>3469</v>
      </c>
      <c r="G914" s="833" t="s">
        <v>3470</v>
      </c>
      <c r="H914" s="850">
        <v>44</v>
      </c>
      <c r="I914" s="850">
        <v>15155.559999999998</v>
      </c>
      <c r="J914" s="833">
        <v>10.999985483894379</v>
      </c>
      <c r="K914" s="833">
        <v>344.44454545454539</v>
      </c>
      <c r="L914" s="850">
        <v>4</v>
      </c>
      <c r="M914" s="850">
        <v>1377.78</v>
      </c>
      <c r="N914" s="833">
        <v>1</v>
      </c>
      <c r="O914" s="833">
        <v>344.44499999999999</v>
      </c>
      <c r="P914" s="850">
        <v>133</v>
      </c>
      <c r="Q914" s="850">
        <v>45811.1</v>
      </c>
      <c r="R914" s="838">
        <v>33.249938306551115</v>
      </c>
      <c r="S914" s="851">
        <v>344.44436090225565</v>
      </c>
    </row>
    <row r="915" spans="1:19" ht="14.45" customHeight="1" x14ac:dyDescent="0.2">
      <c r="A915" s="832"/>
      <c r="B915" s="833" t="s">
        <v>3471</v>
      </c>
      <c r="C915" s="833" t="s">
        <v>597</v>
      </c>
      <c r="D915" s="833" t="s">
        <v>1481</v>
      </c>
      <c r="E915" s="833" t="s">
        <v>3468</v>
      </c>
      <c r="F915" s="833" t="s">
        <v>3569</v>
      </c>
      <c r="G915" s="833" t="s">
        <v>3570</v>
      </c>
      <c r="H915" s="850"/>
      <c r="I915" s="850"/>
      <c r="J915" s="833"/>
      <c r="K915" s="833"/>
      <c r="L915" s="850"/>
      <c r="M915" s="850"/>
      <c r="N915" s="833"/>
      <c r="O915" s="833"/>
      <c r="P915" s="850">
        <v>1</v>
      </c>
      <c r="Q915" s="850">
        <v>645.55999999999995</v>
      </c>
      <c r="R915" s="838"/>
      <c r="S915" s="851">
        <v>645.55999999999995</v>
      </c>
    </row>
    <row r="916" spans="1:19" ht="14.45" customHeight="1" x14ac:dyDescent="0.2">
      <c r="A916" s="832"/>
      <c r="B916" s="833" t="s">
        <v>3471</v>
      </c>
      <c r="C916" s="833" t="s">
        <v>597</v>
      </c>
      <c r="D916" s="833" t="s">
        <v>1484</v>
      </c>
      <c r="E916" s="833" t="s">
        <v>3468</v>
      </c>
      <c r="F916" s="833" t="s">
        <v>3505</v>
      </c>
      <c r="G916" s="833" t="s">
        <v>3506</v>
      </c>
      <c r="H916" s="850">
        <v>3</v>
      </c>
      <c r="I916" s="850">
        <v>350.01</v>
      </c>
      <c r="J916" s="833"/>
      <c r="K916" s="833">
        <v>116.67</v>
      </c>
      <c r="L916" s="850"/>
      <c r="M916" s="850"/>
      <c r="N916" s="833"/>
      <c r="O916" s="833"/>
      <c r="P916" s="850"/>
      <c r="Q916" s="850"/>
      <c r="R916" s="838"/>
      <c r="S916" s="851"/>
    </row>
    <row r="917" spans="1:19" ht="14.45" customHeight="1" x14ac:dyDescent="0.2">
      <c r="A917" s="832"/>
      <c r="B917" s="833" t="s">
        <v>3471</v>
      </c>
      <c r="C917" s="833" t="s">
        <v>597</v>
      </c>
      <c r="D917" s="833" t="s">
        <v>1484</v>
      </c>
      <c r="E917" s="833" t="s">
        <v>3468</v>
      </c>
      <c r="F917" s="833" t="s">
        <v>3515</v>
      </c>
      <c r="G917" s="833" t="s">
        <v>3516</v>
      </c>
      <c r="H917" s="850">
        <v>2</v>
      </c>
      <c r="I917" s="850">
        <v>422.22</v>
      </c>
      <c r="J917" s="833"/>
      <c r="K917" s="833">
        <v>211.11</v>
      </c>
      <c r="L917" s="850"/>
      <c r="M917" s="850"/>
      <c r="N917" s="833"/>
      <c r="O917" s="833"/>
      <c r="P917" s="850"/>
      <c r="Q917" s="850"/>
      <c r="R917" s="838"/>
      <c r="S917" s="851"/>
    </row>
    <row r="918" spans="1:19" ht="14.45" customHeight="1" x14ac:dyDescent="0.2">
      <c r="A918" s="832"/>
      <c r="B918" s="833" t="s">
        <v>3471</v>
      </c>
      <c r="C918" s="833" t="s">
        <v>597</v>
      </c>
      <c r="D918" s="833" t="s">
        <v>1484</v>
      </c>
      <c r="E918" s="833" t="s">
        <v>3468</v>
      </c>
      <c r="F918" s="833" t="s">
        <v>3517</v>
      </c>
      <c r="G918" s="833" t="s">
        <v>3518</v>
      </c>
      <c r="H918" s="850">
        <v>1</v>
      </c>
      <c r="I918" s="850">
        <v>583.33000000000004</v>
      </c>
      <c r="J918" s="833"/>
      <c r="K918" s="833">
        <v>583.33000000000004</v>
      </c>
      <c r="L918" s="850"/>
      <c r="M918" s="850"/>
      <c r="N918" s="833"/>
      <c r="O918" s="833"/>
      <c r="P918" s="850"/>
      <c r="Q918" s="850"/>
      <c r="R918" s="838"/>
      <c r="S918" s="851"/>
    </row>
    <row r="919" spans="1:19" ht="14.45" customHeight="1" x14ac:dyDescent="0.2">
      <c r="A919" s="832"/>
      <c r="B919" s="833" t="s">
        <v>3471</v>
      </c>
      <c r="C919" s="833" t="s">
        <v>597</v>
      </c>
      <c r="D919" s="833" t="s">
        <v>1484</v>
      </c>
      <c r="E919" s="833" t="s">
        <v>3468</v>
      </c>
      <c r="F919" s="833" t="s">
        <v>3546</v>
      </c>
      <c r="G919" s="833" t="s">
        <v>3547</v>
      </c>
      <c r="H919" s="850">
        <v>1</v>
      </c>
      <c r="I919" s="850">
        <v>94.44</v>
      </c>
      <c r="J919" s="833"/>
      <c r="K919" s="833">
        <v>94.44</v>
      </c>
      <c r="L919" s="850"/>
      <c r="M919" s="850"/>
      <c r="N919" s="833"/>
      <c r="O919" s="833"/>
      <c r="P919" s="850"/>
      <c r="Q919" s="850"/>
      <c r="R919" s="838"/>
      <c r="S919" s="851"/>
    </row>
    <row r="920" spans="1:19" ht="14.45" customHeight="1" x14ac:dyDescent="0.2">
      <c r="A920" s="832"/>
      <c r="B920" s="833" t="s">
        <v>3471</v>
      </c>
      <c r="C920" s="833" t="s">
        <v>597</v>
      </c>
      <c r="D920" s="833" t="s">
        <v>1484</v>
      </c>
      <c r="E920" s="833" t="s">
        <v>3468</v>
      </c>
      <c r="F920" s="833" t="s">
        <v>3469</v>
      </c>
      <c r="G920" s="833" t="s">
        <v>3470</v>
      </c>
      <c r="H920" s="850">
        <v>4</v>
      </c>
      <c r="I920" s="850">
        <v>1377.77</v>
      </c>
      <c r="J920" s="833"/>
      <c r="K920" s="833">
        <v>344.4425</v>
      </c>
      <c r="L920" s="850"/>
      <c r="M920" s="850"/>
      <c r="N920" s="833"/>
      <c r="O920" s="833"/>
      <c r="P920" s="850"/>
      <c r="Q920" s="850"/>
      <c r="R920" s="838"/>
      <c r="S920" s="851"/>
    </row>
    <row r="921" spans="1:19" ht="14.45" customHeight="1" x14ac:dyDescent="0.2">
      <c r="A921" s="832"/>
      <c r="B921" s="833" t="s">
        <v>3471</v>
      </c>
      <c r="C921" s="833" t="s">
        <v>597</v>
      </c>
      <c r="D921" s="833" t="s">
        <v>3456</v>
      </c>
      <c r="E921" s="833" t="s">
        <v>3468</v>
      </c>
      <c r="F921" s="833" t="s">
        <v>3501</v>
      </c>
      <c r="G921" s="833" t="s">
        <v>3502</v>
      </c>
      <c r="H921" s="850">
        <v>2</v>
      </c>
      <c r="I921" s="850">
        <v>155.56</v>
      </c>
      <c r="J921" s="833"/>
      <c r="K921" s="833">
        <v>77.78</v>
      </c>
      <c r="L921" s="850"/>
      <c r="M921" s="850"/>
      <c r="N921" s="833"/>
      <c r="O921" s="833"/>
      <c r="P921" s="850"/>
      <c r="Q921" s="850"/>
      <c r="R921" s="838"/>
      <c r="S921" s="851"/>
    </row>
    <row r="922" spans="1:19" ht="14.45" customHeight="1" x14ac:dyDescent="0.2">
      <c r="A922" s="832"/>
      <c r="B922" s="833" t="s">
        <v>3471</v>
      </c>
      <c r="C922" s="833" t="s">
        <v>597</v>
      </c>
      <c r="D922" s="833" t="s">
        <v>3456</v>
      </c>
      <c r="E922" s="833" t="s">
        <v>3468</v>
      </c>
      <c r="F922" s="833" t="s">
        <v>3505</v>
      </c>
      <c r="G922" s="833" t="s">
        <v>3506</v>
      </c>
      <c r="H922" s="850">
        <v>5</v>
      </c>
      <c r="I922" s="850">
        <v>583.34</v>
      </c>
      <c r="J922" s="833"/>
      <c r="K922" s="833">
        <v>116.66800000000001</v>
      </c>
      <c r="L922" s="850"/>
      <c r="M922" s="850"/>
      <c r="N922" s="833"/>
      <c r="O922" s="833"/>
      <c r="P922" s="850"/>
      <c r="Q922" s="850"/>
      <c r="R922" s="838"/>
      <c r="S922" s="851"/>
    </row>
    <row r="923" spans="1:19" ht="14.45" customHeight="1" x14ac:dyDescent="0.2">
      <c r="A923" s="832"/>
      <c r="B923" s="833" t="s">
        <v>3471</v>
      </c>
      <c r="C923" s="833" t="s">
        <v>597</v>
      </c>
      <c r="D923" s="833" t="s">
        <v>3456</v>
      </c>
      <c r="E923" s="833" t="s">
        <v>3468</v>
      </c>
      <c r="F923" s="833" t="s">
        <v>3515</v>
      </c>
      <c r="G923" s="833" t="s">
        <v>3516</v>
      </c>
      <c r="H923" s="850">
        <v>1</v>
      </c>
      <c r="I923" s="850">
        <v>211.11</v>
      </c>
      <c r="J923" s="833"/>
      <c r="K923" s="833">
        <v>211.11</v>
      </c>
      <c r="L923" s="850"/>
      <c r="M923" s="850"/>
      <c r="N923" s="833"/>
      <c r="O923" s="833"/>
      <c r="P923" s="850"/>
      <c r="Q923" s="850"/>
      <c r="R923" s="838"/>
      <c r="S923" s="851"/>
    </row>
    <row r="924" spans="1:19" ht="14.45" customHeight="1" x14ac:dyDescent="0.2">
      <c r="A924" s="832"/>
      <c r="B924" s="833" t="s">
        <v>3471</v>
      </c>
      <c r="C924" s="833" t="s">
        <v>597</v>
      </c>
      <c r="D924" s="833" t="s">
        <v>3456</v>
      </c>
      <c r="E924" s="833" t="s">
        <v>3468</v>
      </c>
      <c r="F924" s="833" t="s">
        <v>3517</v>
      </c>
      <c r="G924" s="833" t="s">
        <v>3518</v>
      </c>
      <c r="H924" s="850">
        <v>2</v>
      </c>
      <c r="I924" s="850">
        <v>1166.6600000000001</v>
      </c>
      <c r="J924" s="833"/>
      <c r="K924" s="833">
        <v>583.33000000000004</v>
      </c>
      <c r="L924" s="850"/>
      <c r="M924" s="850"/>
      <c r="N924" s="833"/>
      <c r="O924" s="833"/>
      <c r="P924" s="850"/>
      <c r="Q924" s="850"/>
      <c r="R924" s="838"/>
      <c r="S924" s="851"/>
    </row>
    <row r="925" spans="1:19" ht="14.45" customHeight="1" x14ac:dyDescent="0.2">
      <c r="A925" s="832"/>
      <c r="B925" s="833" t="s">
        <v>3471</v>
      </c>
      <c r="C925" s="833" t="s">
        <v>597</v>
      </c>
      <c r="D925" s="833" t="s">
        <v>3456</v>
      </c>
      <c r="E925" s="833" t="s">
        <v>3468</v>
      </c>
      <c r="F925" s="833" t="s">
        <v>3524</v>
      </c>
      <c r="G925" s="833" t="s">
        <v>3525</v>
      </c>
      <c r="H925" s="850">
        <v>2</v>
      </c>
      <c r="I925" s="850">
        <v>100</v>
      </c>
      <c r="J925" s="833"/>
      <c r="K925" s="833">
        <v>50</v>
      </c>
      <c r="L925" s="850"/>
      <c r="M925" s="850"/>
      <c r="N925" s="833"/>
      <c r="O925" s="833"/>
      <c r="P925" s="850"/>
      <c r="Q925" s="850"/>
      <c r="R925" s="838"/>
      <c r="S925" s="851"/>
    </row>
    <row r="926" spans="1:19" ht="14.45" customHeight="1" x14ac:dyDescent="0.2">
      <c r="A926" s="832"/>
      <c r="B926" s="833" t="s">
        <v>3471</v>
      </c>
      <c r="C926" s="833" t="s">
        <v>597</v>
      </c>
      <c r="D926" s="833" t="s">
        <v>3456</v>
      </c>
      <c r="E926" s="833" t="s">
        <v>3468</v>
      </c>
      <c r="F926" s="833" t="s">
        <v>3546</v>
      </c>
      <c r="G926" s="833" t="s">
        <v>3547</v>
      </c>
      <c r="H926" s="850">
        <v>6</v>
      </c>
      <c r="I926" s="850">
        <v>566.66</v>
      </c>
      <c r="J926" s="833"/>
      <c r="K926" s="833">
        <v>94.443333333333328</v>
      </c>
      <c r="L926" s="850"/>
      <c r="M926" s="850"/>
      <c r="N926" s="833"/>
      <c r="O926" s="833"/>
      <c r="P926" s="850"/>
      <c r="Q926" s="850"/>
      <c r="R926" s="838"/>
      <c r="S926" s="851"/>
    </row>
    <row r="927" spans="1:19" ht="14.45" customHeight="1" x14ac:dyDescent="0.2">
      <c r="A927" s="832"/>
      <c r="B927" s="833" t="s">
        <v>3471</v>
      </c>
      <c r="C927" s="833" t="s">
        <v>597</v>
      </c>
      <c r="D927" s="833" t="s">
        <v>3456</v>
      </c>
      <c r="E927" s="833" t="s">
        <v>3468</v>
      </c>
      <c r="F927" s="833" t="s">
        <v>3550</v>
      </c>
      <c r="G927" s="833" t="s">
        <v>3551</v>
      </c>
      <c r="H927" s="850">
        <v>1</v>
      </c>
      <c r="I927" s="850">
        <v>96.67</v>
      </c>
      <c r="J927" s="833"/>
      <c r="K927" s="833">
        <v>96.67</v>
      </c>
      <c r="L927" s="850"/>
      <c r="M927" s="850"/>
      <c r="N927" s="833"/>
      <c r="O927" s="833"/>
      <c r="P927" s="850"/>
      <c r="Q927" s="850"/>
      <c r="R927" s="838"/>
      <c r="S927" s="851"/>
    </row>
    <row r="928" spans="1:19" ht="14.45" customHeight="1" x14ac:dyDescent="0.2">
      <c r="A928" s="832"/>
      <c r="B928" s="833" t="s">
        <v>3471</v>
      </c>
      <c r="C928" s="833" t="s">
        <v>597</v>
      </c>
      <c r="D928" s="833" t="s">
        <v>3456</v>
      </c>
      <c r="E928" s="833" t="s">
        <v>3468</v>
      </c>
      <c r="F928" s="833" t="s">
        <v>3469</v>
      </c>
      <c r="G928" s="833" t="s">
        <v>3470</v>
      </c>
      <c r="H928" s="850">
        <v>13</v>
      </c>
      <c r="I928" s="850">
        <v>4477.7700000000004</v>
      </c>
      <c r="J928" s="833"/>
      <c r="K928" s="833">
        <v>344.44384615384621</v>
      </c>
      <c r="L928" s="850"/>
      <c r="M928" s="850"/>
      <c r="N928" s="833"/>
      <c r="O928" s="833"/>
      <c r="P928" s="850"/>
      <c r="Q928" s="850"/>
      <c r="R928" s="838"/>
      <c r="S928" s="851"/>
    </row>
    <row r="929" spans="1:19" ht="14.45" customHeight="1" x14ac:dyDescent="0.2">
      <c r="A929" s="832"/>
      <c r="B929" s="833" t="s">
        <v>3471</v>
      </c>
      <c r="C929" s="833" t="s">
        <v>597</v>
      </c>
      <c r="D929" s="833" t="s">
        <v>1485</v>
      </c>
      <c r="E929" s="833" t="s">
        <v>3468</v>
      </c>
      <c r="F929" s="833" t="s">
        <v>3501</v>
      </c>
      <c r="G929" s="833" t="s">
        <v>3502</v>
      </c>
      <c r="H929" s="850">
        <v>1</v>
      </c>
      <c r="I929" s="850">
        <v>77.78</v>
      </c>
      <c r="J929" s="833">
        <v>0.5</v>
      </c>
      <c r="K929" s="833">
        <v>77.78</v>
      </c>
      <c r="L929" s="850">
        <v>2</v>
      </c>
      <c r="M929" s="850">
        <v>155.56</v>
      </c>
      <c r="N929" s="833">
        <v>1</v>
      </c>
      <c r="O929" s="833">
        <v>77.78</v>
      </c>
      <c r="P929" s="850"/>
      <c r="Q929" s="850"/>
      <c r="R929" s="838"/>
      <c r="S929" s="851"/>
    </row>
    <row r="930" spans="1:19" ht="14.45" customHeight="1" x14ac:dyDescent="0.2">
      <c r="A930" s="832"/>
      <c r="B930" s="833" t="s">
        <v>3471</v>
      </c>
      <c r="C930" s="833" t="s">
        <v>597</v>
      </c>
      <c r="D930" s="833" t="s">
        <v>1485</v>
      </c>
      <c r="E930" s="833" t="s">
        <v>3468</v>
      </c>
      <c r="F930" s="833" t="s">
        <v>3505</v>
      </c>
      <c r="G930" s="833" t="s">
        <v>3506</v>
      </c>
      <c r="H930" s="850">
        <v>3</v>
      </c>
      <c r="I930" s="850">
        <v>350</v>
      </c>
      <c r="J930" s="833">
        <v>0.37500133929049745</v>
      </c>
      <c r="K930" s="833">
        <v>116.66666666666667</v>
      </c>
      <c r="L930" s="850">
        <v>8</v>
      </c>
      <c r="M930" s="850">
        <v>933.33</v>
      </c>
      <c r="N930" s="833">
        <v>1</v>
      </c>
      <c r="O930" s="833">
        <v>116.66625000000001</v>
      </c>
      <c r="P930" s="850">
        <v>1</v>
      </c>
      <c r="Q930" s="850">
        <v>116.67</v>
      </c>
      <c r="R930" s="838">
        <v>0.1250040178714924</v>
      </c>
      <c r="S930" s="851">
        <v>116.67</v>
      </c>
    </row>
    <row r="931" spans="1:19" ht="14.45" customHeight="1" x14ac:dyDescent="0.2">
      <c r="A931" s="832"/>
      <c r="B931" s="833" t="s">
        <v>3471</v>
      </c>
      <c r="C931" s="833" t="s">
        <v>597</v>
      </c>
      <c r="D931" s="833" t="s">
        <v>1485</v>
      </c>
      <c r="E931" s="833" t="s">
        <v>3468</v>
      </c>
      <c r="F931" s="833" t="s">
        <v>3515</v>
      </c>
      <c r="G931" s="833" t="s">
        <v>3516</v>
      </c>
      <c r="H931" s="850"/>
      <c r="I931" s="850"/>
      <c r="J931" s="833"/>
      <c r="K931" s="833"/>
      <c r="L931" s="850">
        <v>1</v>
      </c>
      <c r="M931" s="850">
        <v>211.11</v>
      </c>
      <c r="N931" s="833">
        <v>1</v>
      </c>
      <c r="O931" s="833">
        <v>211.11</v>
      </c>
      <c r="P931" s="850"/>
      <c r="Q931" s="850"/>
      <c r="R931" s="838"/>
      <c r="S931" s="851"/>
    </row>
    <row r="932" spans="1:19" ht="14.45" customHeight="1" x14ac:dyDescent="0.2">
      <c r="A932" s="832"/>
      <c r="B932" s="833" t="s">
        <v>3471</v>
      </c>
      <c r="C932" s="833" t="s">
        <v>597</v>
      </c>
      <c r="D932" s="833" t="s">
        <v>1485</v>
      </c>
      <c r="E932" s="833" t="s">
        <v>3468</v>
      </c>
      <c r="F932" s="833" t="s">
        <v>3517</v>
      </c>
      <c r="G932" s="833" t="s">
        <v>3518</v>
      </c>
      <c r="H932" s="850">
        <v>5</v>
      </c>
      <c r="I932" s="850">
        <v>2916.66</v>
      </c>
      <c r="J932" s="833">
        <v>0.62499812500133922</v>
      </c>
      <c r="K932" s="833">
        <v>583.33199999999999</v>
      </c>
      <c r="L932" s="850">
        <v>8</v>
      </c>
      <c r="M932" s="850">
        <v>4666.67</v>
      </c>
      <c r="N932" s="833">
        <v>1</v>
      </c>
      <c r="O932" s="833">
        <v>583.33375000000001</v>
      </c>
      <c r="P932" s="850">
        <v>1</v>
      </c>
      <c r="Q932" s="850">
        <v>583.33000000000004</v>
      </c>
      <c r="R932" s="838">
        <v>0.12499919642914542</v>
      </c>
      <c r="S932" s="851">
        <v>583.33000000000004</v>
      </c>
    </row>
    <row r="933" spans="1:19" ht="14.45" customHeight="1" x14ac:dyDescent="0.2">
      <c r="A933" s="832"/>
      <c r="B933" s="833" t="s">
        <v>3471</v>
      </c>
      <c r="C933" s="833" t="s">
        <v>597</v>
      </c>
      <c r="D933" s="833" t="s">
        <v>1485</v>
      </c>
      <c r="E933" s="833" t="s">
        <v>3468</v>
      </c>
      <c r="F933" s="833" t="s">
        <v>3519</v>
      </c>
      <c r="G933" s="833" t="s">
        <v>3520</v>
      </c>
      <c r="H933" s="850"/>
      <c r="I933" s="850"/>
      <c r="J933" s="833"/>
      <c r="K933" s="833"/>
      <c r="L933" s="850">
        <v>3</v>
      </c>
      <c r="M933" s="850">
        <v>1400.01</v>
      </c>
      <c r="N933" s="833">
        <v>1</v>
      </c>
      <c r="O933" s="833">
        <v>466.67</v>
      </c>
      <c r="P933" s="850"/>
      <c r="Q933" s="850"/>
      <c r="R933" s="838"/>
      <c r="S933" s="851"/>
    </row>
    <row r="934" spans="1:19" ht="14.45" customHeight="1" x14ac:dyDescent="0.2">
      <c r="A934" s="832"/>
      <c r="B934" s="833" t="s">
        <v>3471</v>
      </c>
      <c r="C934" s="833" t="s">
        <v>597</v>
      </c>
      <c r="D934" s="833" t="s">
        <v>1485</v>
      </c>
      <c r="E934" s="833" t="s">
        <v>3468</v>
      </c>
      <c r="F934" s="833" t="s">
        <v>3524</v>
      </c>
      <c r="G934" s="833" t="s">
        <v>3525</v>
      </c>
      <c r="H934" s="850">
        <v>14</v>
      </c>
      <c r="I934" s="850">
        <v>700</v>
      </c>
      <c r="J934" s="833">
        <v>1.75</v>
      </c>
      <c r="K934" s="833">
        <v>50</v>
      </c>
      <c r="L934" s="850">
        <v>8</v>
      </c>
      <c r="M934" s="850">
        <v>400</v>
      </c>
      <c r="N934" s="833">
        <v>1</v>
      </c>
      <c r="O934" s="833">
        <v>50</v>
      </c>
      <c r="P934" s="850">
        <v>1</v>
      </c>
      <c r="Q934" s="850">
        <v>61.11</v>
      </c>
      <c r="R934" s="838">
        <v>0.15277499999999999</v>
      </c>
      <c r="S934" s="851">
        <v>61.11</v>
      </c>
    </row>
    <row r="935" spans="1:19" ht="14.45" customHeight="1" x14ac:dyDescent="0.2">
      <c r="A935" s="832"/>
      <c r="B935" s="833" t="s">
        <v>3471</v>
      </c>
      <c r="C935" s="833" t="s">
        <v>597</v>
      </c>
      <c r="D935" s="833" t="s">
        <v>1485</v>
      </c>
      <c r="E935" s="833" t="s">
        <v>3468</v>
      </c>
      <c r="F935" s="833" t="s">
        <v>3532</v>
      </c>
      <c r="G935" s="833" t="s">
        <v>3533</v>
      </c>
      <c r="H935" s="850">
        <v>1</v>
      </c>
      <c r="I935" s="850">
        <v>305.56</v>
      </c>
      <c r="J935" s="833"/>
      <c r="K935" s="833">
        <v>305.56</v>
      </c>
      <c r="L935" s="850"/>
      <c r="M935" s="850"/>
      <c r="N935" s="833"/>
      <c r="O935" s="833"/>
      <c r="P935" s="850"/>
      <c r="Q935" s="850"/>
      <c r="R935" s="838"/>
      <c r="S935" s="851"/>
    </row>
    <row r="936" spans="1:19" ht="14.45" customHeight="1" x14ac:dyDescent="0.2">
      <c r="A936" s="832"/>
      <c r="B936" s="833" t="s">
        <v>3471</v>
      </c>
      <c r="C936" s="833" t="s">
        <v>597</v>
      </c>
      <c r="D936" s="833" t="s">
        <v>1485</v>
      </c>
      <c r="E936" s="833" t="s">
        <v>3468</v>
      </c>
      <c r="F936" s="833" t="s">
        <v>3542</v>
      </c>
      <c r="G936" s="833" t="s">
        <v>3543</v>
      </c>
      <c r="H936" s="850">
        <v>1</v>
      </c>
      <c r="I936" s="850">
        <v>77.78</v>
      </c>
      <c r="J936" s="833"/>
      <c r="K936" s="833">
        <v>77.78</v>
      </c>
      <c r="L936" s="850"/>
      <c r="M936" s="850"/>
      <c r="N936" s="833"/>
      <c r="O936" s="833"/>
      <c r="P936" s="850"/>
      <c r="Q936" s="850"/>
      <c r="R936" s="838"/>
      <c r="S936" s="851"/>
    </row>
    <row r="937" spans="1:19" ht="14.45" customHeight="1" x14ac:dyDescent="0.2">
      <c r="A937" s="832"/>
      <c r="B937" s="833" t="s">
        <v>3471</v>
      </c>
      <c r="C937" s="833" t="s">
        <v>597</v>
      </c>
      <c r="D937" s="833" t="s">
        <v>1485</v>
      </c>
      <c r="E937" s="833" t="s">
        <v>3468</v>
      </c>
      <c r="F937" s="833" t="s">
        <v>3546</v>
      </c>
      <c r="G937" s="833" t="s">
        <v>3547</v>
      </c>
      <c r="H937" s="850">
        <v>20</v>
      </c>
      <c r="I937" s="850">
        <v>1888.8799999999999</v>
      </c>
      <c r="J937" s="833">
        <v>0.99999470588546702</v>
      </c>
      <c r="K937" s="833">
        <v>94.443999999999988</v>
      </c>
      <c r="L937" s="850">
        <v>20</v>
      </c>
      <c r="M937" s="850">
        <v>1888.89</v>
      </c>
      <c r="N937" s="833">
        <v>1</v>
      </c>
      <c r="O937" s="833">
        <v>94.444500000000005</v>
      </c>
      <c r="P937" s="850">
        <v>6</v>
      </c>
      <c r="Q937" s="850">
        <v>566.65</v>
      </c>
      <c r="R937" s="838">
        <v>0.29999100000529411</v>
      </c>
      <c r="S937" s="851">
        <v>94.441666666666663</v>
      </c>
    </row>
    <row r="938" spans="1:19" ht="14.45" customHeight="1" x14ac:dyDescent="0.2">
      <c r="A938" s="832"/>
      <c r="B938" s="833" t="s">
        <v>3471</v>
      </c>
      <c r="C938" s="833" t="s">
        <v>597</v>
      </c>
      <c r="D938" s="833" t="s">
        <v>1485</v>
      </c>
      <c r="E938" s="833" t="s">
        <v>3468</v>
      </c>
      <c r="F938" s="833" t="s">
        <v>3550</v>
      </c>
      <c r="G938" s="833" t="s">
        <v>3551</v>
      </c>
      <c r="H938" s="850"/>
      <c r="I938" s="850"/>
      <c r="J938" s="833"/>
      <c r="K938" s="833"/>
      <c r="L938" s="850">
        <v>1</v>
      </c>
      <c r="M938" s="850">
        <v>96.67</v>
      </c>
      <c r="N938" s="833">
        <v>1</v>
      </c>
      <c r="O938" s="833">
        <v>96.67</v>
      </c>
      <c r="P938" s="850"/>
      <c r="Q938" s="850"/>
      <c r="R938" s="838"/>
      <c r="S938" s="851"/>
    </row>
    <row r="939" spans="1:19" ht="14.45" customHeight="1" x14ac:dyDescent="0.2">
      <c r="A939" s="832"/>
      <c r="B939" s="833" t="s">
        <v>3471</v>
      </c>
      <c r="C939" s="833" t="s">
        <v>597</v>
      </c>
      <c r="D939" s="833" t="s">
        <v>1485</v>
      </c>
      <c r="E939" s="833" t="s">
        <v>3468</v>
      </c>
      <c r="F939" s="833" t="s">
        <v>3562</v>
      </c>
      <c r="G939" s="833" t="s">
        <v>3563</v>
      </c>
      <c r="H939" s="850">
        <v>9</v>
      </c>
      <c r="I939" s="850">
        <v>1050</v>
      </c>
      <c r="J939" s="833">
        <v>2.2500321433163331</v>
      </c>
      <c r="K939" s="833">
        <v>116.66666666666667</v>
      </c>
      <c r="L939" s="850">
        <v>4</v>
      </c>
      <c r="M939" s="850">
        <v>466.66</v>
      </c>
      <c r="N939" s="833">
        <v>1</v>
      </c>
      <c r="O939" s="833">
        <v>116.66500000000001</v>
      </c>
      <c r="P939" s="850">
        <v>1</v>
      </c>
      <c r="Q939" s="850">
        <v>133.33000000000001</v>
      </c>
      <c r="R939" s="838">
        <v>0.28571122444606351</v>
      </c>
      <c r="S939" s="851">
        <v>133.33000000000001</v>
      </c>
    </row>
    <row r="940" spans="1:19" ht="14.45" customHeight="1" x14ac:dyDescent="0.2">
      <c r="A940" s="832"/>
      <c r="B940" s="833" t="s">
        <v>3471</v>
      </c>
      <c r="C940" s="833" t="s">
        <v>597</v>
      </c>
      <c r="D940" s="833" t="s">
        <v>1485</v>
      </c>
      <c r="E940" s="833" t="s">
        <v>3468</v>
      </c>
      <c r="F940" s="833" t="s">
        <v>3469</v>
      </c>
      <c r="G940" s="833" t="s">
        <v>3470</v>
      </c>
      <c r="H940" s="850">
        <v>44</v>
      </c>
      <c r="I940" s="850">
        <v>15155.56</v>
      </c>
      <c r="J940" s="833">
        <v>1.4666689892503084</v>
      </c>
      <c r="K940" s="833">
        <v>344.44454545454545</v>
      </c>
      <c r="L940" s="850">
        <v>30</v>
      </c>
      <c r="M940" s="850">
        <v>10333.320000000002</v>
      </c>
      <c r="N940" s="833">
        <v>1</v>
      </c>
      <c r="O940" s="833">
        <v>344.44400000000007</v>
      </c>
      <c r="P940" s="850">
        <v>7</v>
      </c>
      <c r="Q940" s="850">
        <v>2411.1</v>
      </c>
      <c r="R940" s="838">
        <v>0.23333255913878595</v>
      </c>
      <c r="S940" s="851">
        <v>344.44285714285712</v>
      </c>
    </row>
    <row r="941" spans="1:19" ht="14.45" customHeight="1" x14ac:dyDescent="0.2">
      <c r="A941" s="832"/>
      <c r="B941" s="833" t="s">
        <v>3471</v>
      </c>
      <c r="C941" s="833" t="s">
        <v>597</v>
      </c>
      <c r="D941" s="833" t="s">
        <v>1491</v>
      </c>
      <c r="E941" s="833" t="s">
        <v>3468</v>
      </c>
      <c r="F941" s="833" t="s">
        <v>3501</v>
      </c>
      <c r="G941" s="833" t="s">
        <v>3502</v>
      </c>
      <c r="H941" s="850">
        <v>6</v>
      </c>
      <c r="I941" s="850">
        <v>466.66999999999996</v>
      </c>
      <c r="J941" s="833">
        <v>1.5000160714859694</v>
      </c>
      <c r="K941" s="833">
        <v>77.778333333333322</v>
      </c>
      <c r="L941" s="850">
        <v>4</v>
      </c>
      <c r="M941" s="850">
        <v>311.11</v>
      </c>
      <c r="N941" s="833">
        <v>1</v>
      </c>
      <c r="O941" s="833">
        <v>77.777500000000003</v>
      </c>
      <c r="P941" s="850">
        <v>11</v>
      </c>
      <c r="Q941" s="850">
        <v>855.56</v>
      </c>
      <c r="R941" s="838">
        <v>2.750024107228954</v>
      </c>
      <c r="S941" s="851">
        <v>77.778181818181807</v>
      </c>
    </row>
    <row r="942" spans="1:19" ht="14.45" customHeight="1" x14ac:dyDescent="0.2">
      <c r="A942" s="832"/>
      <c r="B942" s="833" t="s">
        <v>3471</v>
      </c>
      <c r="C942" s="833" t="s">
        <v>597</v>
      </c>
      <c r="D942" s="833" t="s">
        <v>1491</v>
      </c>
      <c r="E942" s="833" t="s">
        <v>3468</v>
      </c>
      <c r="F942" s="833" t="s">
        <v>3503</v>
      </c>
      <c r="G942" s="833" t="s">
        <v>3504</v>
      </c>
      <c r="H942" s="850"/>
      <c r="I942" s="850"/>
      <c r="J942" s="833"/>
      <c r="K942" s="833"/>
      <c r="L942" s="850"/>
      <c r="M942" s="850"/>
      <c r="N942" s="833"/>
      <c r="O942" s="833"/>
      <c r="P942" s="850">
        <v>2</v>
      </c>
      <c r="Q942" s="850">
        <v>500</v>
      </c>
      <c r="R942" s="838"/>
      <c r="S942" s="851">
        <v>250</v>
      </c>
    </row>
    <row r="943" spans="1:19" ht="14.45" customHeight="1" x14ac:dyDescent="0.2">
      <c r="A943" s="832"/>
      <c r="B943" s="833" t="s">
        <v>3471</v>
      </c>
      <c r="C943" s="833" t="s">
        <v>597</v>
      </c>
      <c r="D943" s="833" t="s">
        <v>1491</v>
      </c>
      <c r="E943" s="833" t="s">
        <v>3468</v>
      </c>
      <c r="F943" s="833" t="s">
        <v>3505</v>
      </c>
      <c r="G943" s="833" t="s">
        <v>3506</v>
      </c>
      <c r="H943" s="850">
        <v>4</v>
      </c>
      <c r="I943" s="850">
        <v>466.67</v>
      </c>
      <c r="J943" s="833">
        <v>0.66667142857142858</v>
      </c>
      <c r="K943" s="833">
        <v>116.6675</v>
      </c>
      <c r="L943" s="850">
        <v>6</v>
      </c>
      <c r="M943" s="850">
        <v>700</v>
      </c>
      <c r="N943" s="833">
        <v>1</v>
      </c>
      <c r="O943" s="833">
        <v>116.66666666666667</v>
      </c>
      <c r="P943" s="850">
        <v>13</v>
      </c>
      <c r="Q943" s="850">
        <v>1516.68</v>
      </c>
      <c r="R943" s="838">
        <v>2.1666857142857143</v>
      </c>
      <c r="S943" s="851">
        <v>116.66769230769231</v>
      </c>
    </row>
    <row r="944" spans="1:19" ht="14.45" customHeight="1" x14ac:dyDescent="0.2">
      <c r="A944" s="832"/>
      <c r="B944" s="833" t="s">
        <v>3471</v>
      </c>
      <c r="C944" s="833" t="s">
        <v>597</v>
      </c>
      <c r="D944" s="833" t="s">
        <v>1491</v>
      </c>
      <c r="E944" s="833" t="s">
        <v>3468</v>
      </c>
      <c r="F944" s="833" t="s">
        <v>3515</v>
      </c>
      <c r="G944" s="833" t="s">
        <v>3516</v>
      </c>
      <c r="H944" s="850">
        <v>3</v>
      </c>
      <c r="I944" s="850">
        <v>633.33000000000004</v>
      </c>
      <c r="J944" s="833">
        <v>0.3</v>
      </c>
      <c r="K944" s="833">
        <v>211.11</v>
      </c>
      <c r="L944" s="850">
        <v>10</v>
      </c>
      <c r="M944" s="850">
        <v>2111.1000000000004</v>
      </c>
      <c r="N944" s="833">
        <v>1</v>
      </c>
      <c r="O944" s="833">
        <v>211.11000000000004</v>
      </c>
      <c r="P944" s="850">
        <v>2</v>
      </c>
      <c r="Q944" s="850">
        <v>444.44</v>
      </c>
      <c r="R944" s="838">
        <v>0.21052531855430814</v>
      </c>
      <c r="S944" s="851">
        <v>222.22</v>
      </c>
    </row>
    <row r="945" spans="1:19" ht="14.45" customHeight="1" x14ac:dyDescent="0.2">
      <c r="A945" s="832"/>
      <c r="B945" s="833" t="s">
        <v>3471</v>
      </c>
      <c r="C945" s="833" t="s">
        <v>597</v>
      </c>
      <c r="D945" s="833" t="s">
        <v>1491</v>
      </c>
      <c r="E945" s="833" t="s">
        <v>3468</v>
      </c>
      <c r="F945" s="833" t="s">
        <v>3517</v>
      </c>
      <c r="G945" s="833" t="s">
        <v>3518</v>
      </c>
      <c r="H945" s="850">
        <v>1</v>
      </c>
      <c r="I945" s="850">
        <v>583.33000000000004</v>
      </c>
      <c r="J945" s="833">
        <v>0.33333142857142861</v>
      </c>
      <c r="K945" s="833">
        <v>583.33000000000004</v>
      </c>
      <c r="L945" s="850">
        <v>3</v>
      </c>
      <c r="M945" s="850">
        <v>1750</v>
      </c>
      <c r="N945" s="833">
        <v>1</v>
      </c>
      <c r="O945" s="833">
        <v>583.33333333333337</v>
      </c>
      <c r="P945" s="850">
        <v>24</v>
      </c>
      <c r="Q945" s="850">
        <v>14000</v>
      </c>
      <c r="R945" s="838">
        <v>8</v>
      </c>
      <c r="S945" s="851">
        <v>583.33333333333337</v>
      </c>
    </row>
    <row r="946" spans="1:19" ht="14.45" customHeight="1" x14ac:dyDescent="0.2">
      <c r="A946" s="832"/>
      <c r="B946" s="833" t="s">
        <v>3471</v>
      </c>
      <c r="C946" s="833" t="s">
        <v>597</v>
      </c>
      <c r="D946" s="833" t="s">
        <v>1491</v>
      </c>
      <c r="E946" s="833" t="s">
        <v>3468</v>
      </c>
      <c r="F946" s="833" t="s">
        <v>3524</v>
      </c>
      <c r="G946" s="833" t="s">
        <v>3525</v>
      </c>
      <c r="H946" s="850">
        <v>5</v>
      </c>
      <c r="I946" s="850">
        <v>250</v>
      </c>
      <c r="J946" s="833">
        <v>0.625</v>
      </c>
      <c r="K946" s="833">
        <v>50</v>
      </c>
      <c r="L946" s="850">
        <v>8</v>
      </c>
      <c r="M946" s="850">
        <v>400</v>
      </c>
      <c r="N946" s="833">
        <v>1</v>
      </c>
      <c r="O946" s="833">
        <v>50</v>
      </c>
      <c r="P946" s="850">
        <v>16</v>
      </c>
      <c r="Q946" s="850">
        <v>977.78</v>
      </c>
      <c r="R946" s="838">
        <v>2.4444499999999998</v>
      </c>
      <c r="S946" s="851">
        <v>61.111249999999998</v>
      </c>
    </row>
    <row r="947" spans="1:19" ht="14.45" customHeight="1" x14ac:dyDescent="0.2">
      <c r="A947" s="832"/>
      <c r="B947" s="833" t="s">
        <v>3471</v>
      </c>
      <c r="C947" s="833" t="s">
        <v>597</v>
      </c>
      <c r="D947" s="833" t="s">
        <v>1491</v>
      </c>
      <c r="E947" s="833" t="s">
        <v>3468</v>
      </c>
      <c r="F947" s="833" t="s">
        <v>3532</v>
      </c>
      <c r="G947" s="833" t="s">
        <v>3533</v>
      </c>
      <c r="H947" s="850">
        <v>1</v>
      </c>
      <c r="I947" s="850">
        <v>305.56</v>
      </c>
      <c r="J947" s="833">
        <v>0.33333333333333331</v>
      </c>
      <c r="K947" s="833">
        <v>305.56</v>
      </c>
      <c r="L947" s="850">
        <v>3</v>
      </c>
      <c r="M947" s="850">
        <v>916.68000000000006</v>
      </c>
      <c r="N947" s="833">
        <v>1</v>
      </c>
      <c r="O947" s="833">
        <v>305.56</v>
      </c>
      <c r="P947" s="850">
        <v>11</v>
      </c>
      <c r="Q947" s="850">
        <v>3361.12</v>
      </c>
      <c r="R947" s="838">
        <v>3.6666230309377315</v>
      </c>
      <c r="S947" s="851">
        <v>305.55636363636364</v>
      </c>
    </row>
    <row r="948" spans="1:19" ht="14.45" customHeight="1" x14ac:dyDescent="0.2">
      <c r="A948" s="832"/>
      <c r="B948" s="833" t="s">
        <v>3471</v>
      </c>
      <c r="C948" s="833" t="s">
        <v>597</v>
      </c>
      <c r="D948" s="833" t="s">
        <v>1491</v>
      </c>
      <c r="E948" s="833" t="s">
        <v>3468</v>
      </c>
      <c r="F948" s="833" t="s">
        <v>3542</v>
      </c>
      <c r="G948" s="833" t="s">
        <v>3543</v>
      </c>
      <c r="H948" s="850">
        <v>1</v>
      </c>
      <c r="I948" s="850">
        <v>77.78</v>
      </c>
      <c r="J948" s="833">
        <v>0.5</v>
      </c>
      <c r="K948" s="833">
        <v>77.78</v>
      </c>
      <c r="L948" s="850">
        <v>2</v>
      </c>
      <c r="M948" s="850">
        <v>155.56</v>
      </c>
      <c r="N948" s="833">
        <v>1</v>
      </c>
      <c r="O948" s="833">
        <v>77.78</v>
      </c>
      <c r="P948" s="850">
        <v>13</v>
      </c>
      <c r="Q948" s="850">
        <v>1011.1199999999999</v>
      </c>
      <c r="R948" s="838">
        <v>6.4998714322447926</v>
      </c>
      <c r="S948" s="851">
        <v>77.778461538461528</v>
      </c>
    </row>
    <row r="949" spans="1:19" ht="14.45" customHeight="1" x14ac:dyDescent="0.2">
      <c r="A949" s="832"/>
      <c r="B949" s="833" t="s">
        <v>3471</v>
      </c>
      <c r="C949" s="833" t="s">
        <v>597</v>
      </c>
      <c r="D949" s="833" t="s">
        <v>1491</v>
      </c>
      <c r="E949" s="833" t="s">
        <v>3468</v>
      </c>
      <c r="F949" s="833" t="s">
        <v>3546</v>
      </c>
      <c r="G949" s="833" t="s">
        <v>3547</v>
      </c>
      <c r="H949" s="850">
        <v>14</v>
      </c>
      <c r="I949" s="850">
        <v>1322.21</v>
      </c>
      <c r="J949" s="833">
        <v>0.82351951966914982</v>
      </c>
      <c r="K949" s="833">
        <v>94.443571428571431</v>
      </c>
      <c r="L949" s="850">
        <v>17</v>
      </c>
      <c r="M949" s="850">
        <v>1605.5599999999997</v>
      </c>
      <c r="N949" s="833">
        <v>1</v>
      </c>
      <c r="O949" s="833">
        <v>94.44470588235292</v>
      </c>
      <c r="P949" s="850">
        <v>34</v>
      </c>
      <c r="Q949" s="850">
        <v>3211.1200000000003</v>
      </c>
      <c r="R949" s="838">
        <v>2.0000000000000004</v>
      </c>
      <c r="S949" s="851">
        <v>94.444705882352949</v>
      </c>
    </row>
    <row r="950" spans="1:19" ht="14.45" customHeight="1" x14ac:dyDescent="0.2">
      <c r="A950" s="832"/>
      <c r="B950" s="833" t="s">
        <v>3471</v>
      </c>
      <c r="C950" s="833" t="s">
        <v>597</v>
      </c>
      <c r="D950" s="833" t="s">
        <v>1491</v>
      </c>
      <c r="E950" s="833" t="s">
        <v>3468</v>
      </c>
      <c r="F950" s="833" t="s">
        <v>3550</v>
      </c>
      <c r="G950" s="833" t="s">
        <v>3551</v>
      </c>
      <c r="H950" s="850">
        <v>1</v>
      </c>
      <c r="I950" s="850">
        <v>96.67</v>
      </c>
      <c r="J950" s="833">
        <v>0.25</v>
      </c>
      <c r="K950" s="833">
        <v>96.67</v>
      </c>
      <c r="L950" s="850">
        <v>4</v>
      </c>
      <c r="M950" s="850">
        <v>386.68</v>
      </c>
      <c r="N950" s="833">
        <v>1</v>
      </c>
      <c r="O950" s="833">
        <v>96.67</v>
      </c>
      <c r="P950" s="850">
        <v>1</v>
      </c>
      <c r="Q950" s="850">
        <v>96.67</v>
      </c>
      <c r="R950" s="838">
        <v>0.25</v>
      </c>
      <c r="S950" s="851">
        <v>96.67</v>
      </c>
    </row>
    <row r="951" spans="1:19" ht="14.45" customHeight="1" x14ac:dyDescent="0.2">
      <c r="A951" s="832"/>
      <c r="B951" s="833" t="s">
        <v>3471</v>
      </c>
      <c r="C951" s="833" t="s">
        <v>597</v>
      </c>
      <c r="D951" s="833" t="s">
        <v>1491</v>
      </c>
      <c r="E951" s="833" t="s">
        <v>3468</v>
      </c>
      <c r="F951" s="833" t="s">
        <v>3560</v>
      </c>
      <c r="G951" s="833" t="s">
        <v>3561</v>
      </c>
      <c r="H951" s="850"/>
      <c r="I951" s="850"/>
      <c r="J951" s="833"/>
      <c r="K951" s="833"/>
      <c r="L951" s="850"/>
      <c r="M951" s="850"/>
      <c r="N951" s="833"/>
      <c r="O951" s="833"/>
      <c r="P951" s="850">
        <v>1</v>
      </c>
      <c r="Q951" s="850">
        <v>466.67</v>
      </c>
      <c r="R951" s="838"/>
      <c r="S951" s="851">
        <v>466.67</v>
      </c>
    </row>
    <row r="952" spans="1:19" ht="14.45" customHeight="1" x14ac:dyDescent="0.2">
      <c r="A952" s="832"/>
      <c r="B952" s="833" t="s">
        <v>3471</v>
      </c>
      <c r="C952" s="833" t="s">
        <v>597</v>
      </c>
      <c r="D952" s="833" t="s">
        <v>1491</v>
      </c>
      <c r="E952" s="833" t="s">
        <v>3468</v>
      </c>
      <c r="F952" s="833" t="s">
        <v>3562</v>
      </c>
      <c r="G952" s="833" t="s">
        <v>3563</v>
      </c>
      <c r="H952" s="850">
        <v>2</v>
      </c>
      <c r="I952" s="850">
        <v>233.34</v>
      </c>
      <c r="J952" s="833">
        <v>1</v>
      </c>
      <c r="K952" s="833">
        <v>116.67</v>
      </c>
      <c r="L952" s="850">
        <v>2</v>
      </c>
      <c r="M952" s="850">
        <v>233.34</v>
      </c>
      <c r="N952" s="833">
        <v>1</v>
      </c>
      <c r="O952" s="833">
        <v>116.67</v>
      </c>
      <c r="P952" s="850">
        <v>7</v>
      </c>
      <c r="Q952" s="850">
        <v>933.33000000000015</v>
      </c>
      <c r="R952" s="838">
        <v>3.9998714322447935</v>
      </c>
      <c r="S952" s="851">
        <v>133.33285714285716</v>
      </c>
    </row>
    <row r="953" spans="1:19" ht="14.45" customHeight="1" x14ac:dyDescent="0.2">
      <c r="A953" s="832"/>
      <c r="B953" s="833" t="s">
        <v>3471</v>
      </c>
      <c r="C953" s="833" t="s">
        <v>597</v>
      </c>
      <c r="D953" s="833" t="s">
        <v>1491</v>
      </c>
      <c r="E953" s="833" t="s">
        <v>3468</v>
      </c>
      <c r="F953" s="833" t="s">
        <v>3469</v>
      </c>
      <c r="G953" s="833" t="s">
        <v>3470</v>
      </c>
      <c r="H953" s="850">
        <v>31</v>
      </c>
      <c r="I953" s="850">
        <v>10677.77</v>
      </c>
      <c r="J953" s="833">
        <v>0.75609659380990113</v>
      </c>
      <c r="K953" s="833">
        <v>344.44419354838709</v>
      </c>
      <c r="L953" s="850">
        <v>41</v>
      </c>
      <c r="M953" s="850">
        <v>14122.23</v>
      </c>
      <c r="N953" s="833">
        <v>1</v>
      </c>
      <c r="O953" s="833">
        <v>344.44463414634146</v>
      </c>
      <c r="P953" s="850">
        <v>76</v>
      </c>
      <c r="Q953" s="850">
        <v>26177.769999999997</v>
      </c>
      <c r="R953" s="838">
        <v>1.8536569649410892</v>
      </c>
      <c r="S953" s="851">
        <v>344.4443421052631</v>
      </c>
    </row>
    <row r="954" spans="1:19" ht="14.45" customHeight="1" x14ac:dyDescent="0.2">
      <c r="A954" s="832"/>
      <c r="B954" s="833" t="s">
        <v>3471</v>
      </c>
      <c r="C954" s="833" t="s">
        <v>597</v>
      </c>
      <c r="D954" s="833" t="s">
        <v>3459</v>
      </c>
      <c r="E954" s="833" t="s">
        <v>3468</v>
      </c>
      <c r="F954" s="833" t="s">
        <v>3469</v>
      </c>
      <c r="G954" s="833" t="s">
        <v>3470</v>
      </c>
      <c r="H954" s="850"/>
      <c r="I954" s="850"/>
      <c r="J954" s="833"/>
      <c r="K954" s="833"/>
      <c r="L954" s="850">
        <v>1</v>
      </c>
      <c r="M954" s="850">
        <v>344.44</v>
      </c>
      <c r="N954" s="833">
        <v>1</v>
      </c>
      <c r="O954" s="833">
        <v>344.44</v>
      </c>
      <c r="P954" s="850"/>
      <c r="Q954" s="850"/>
      <c r="R954" s="838"/>
      <c r="S954" s="851"/>
    </row>
    <row r="955" spans="1:19" ht="14.45" customHeight="1" x14ac:dyDescent="0.2">
      <c r="A955" s="832"/>
      <c r="B955" s="833" t="s">
        <v>3471</v>
      </c>
      <c r="C955" s="833" t="s">
        <v>597</v>
      </c>
      <c r="D955" s="833" t="s">
        <v>1496</v>
      </c>
      <c r="E955" s="833" t="s">
        <v>3468</v>
      </c>
      <c r="F955" s="833" t="s">
        <v>3501</v>
      </c>
      <c r="G955" s="833" t="s">
        <v>3502</v>
      </c>
      <c r="H955" s="850">
        <v>3</v>
      </c>
      <c r="I955" s="850">
        <v>233.34</v>
      </c>
      <c r="J955" s="833">
        <v>0.37500602671038041</v>
      </c>
      <c r="K955" s="833">
        <v>77.78</v>
      </c>
      <c r="L955" s="850">
        <v>8</v>
      </c>
      <c r="M955" s="850">
        <v>622.23</v>
      </c>
      <c r="N955" s="833">
        <v>1</v>
      </c>
      <c r="O955" s="833">
        <v>77.778750000000002</v>
      </c>
      <c r="P955" s="850">
        <v>13</v>
      </c>
      <c r="Q955" s="850">
        <v>1011.11</v>
      </c>
      <c r="R955" s="838">
        <v>1.6249779020619386</v>
      </c>
      <c r="S955" s="851">
        <v>77.777692307692305</v>
      </c>
    </row>
    <row r="956" spans="1:19" ht="14.45" customHeight="1" x14ac:dyDescent="0.2">
      <c r="A956" s="832"/>
      <c r="B956" s="833" t="s">
        <v>3471</v>
      </c>
      <c r="C956" s="833" t="s">
        <v>597</v>
      </c>
      <c r="D956" s="833" t="s">
        <v>1496</v>
      </c>
      <c r="E956" s="833" t="s">
        <v>3468</v>
      </c>
      <c r="F956" s="833" t="s">
        <v>3505</v>
      </c>
      <c r="G956" s="833" t="s">
        <v>3506</v>
      </c>
      <c r="H956" s="850">
        <v>15</v>
      </c>
      <c r="I956" s="850">
        <v>1750</v>
      </c>
      <c r="J956" s="833">
        <v>0.71428279884571888</v>
      </c>
      <c r="K956" s="833">
        <v>116.66666666666667</v>
      </c>
      <c r="L956" s="850">
        <v>21</v>
      </c>
      <c r="M956" s="850">
        <v>2450.0100000000002</v>
      </c>
      <c r="N956" s="833">
        <v>1</v>
      </c>
      <c r="O956" s="833">
        <v>116.66714285714286</v>
      </c>
      <c r="P956" s="850">
        <v>27</v>
      </c>
      <c r="Q956" s="850">
        <v>3149.99</v>
      </c>
      <c r="R956" s="838">
        <v>1.2857049563063006</v>
      </c>
      <c r="S956" s="851">
        <v>116.6662962962963</v>
      </c>
    </row>
    <row r="957" spans="1:19" ht="14.45" customHeight="1" x14ac:dyDescent="0.2">
      <c r="A957" s="832"/>
      <c r="B957" s="833" t="s">
        <v>3471</v>
      </c>
      <c r="C957" s="833" t="s">
        <v>597</v>
      </c>
      <c r="D957" s="833" t="s">
        <v>1496</v>
      </c>
      <c r="E957" s="833" t="s">
        <v>3468</v>
      </c>
      <c r="F957" s="833" t="s">
        <v>3515</v>
      </c>
      <c r="G957" s="833" t="s">
        <v>3516</v>
      </c>
      <c r="H957" s="850">
        <v>3</v>
      </c>
      <c r="I957" s="850">
        <v>633.33000000000004</v>
      </c>
      <c r="J957" s="833">
        <v>0.33333333333333331</v>
      </c>
      <c r="K957" s="833">
        <v>211.11</v>
      </c>
      <c r="L957" s="850">
        <v>9</v>
      </c>
      <c r="M957" s="850">
        <v>1899.9900000000002</v>
      </c>
      <c r="N957" s="833">
        <v>1</v>
      </c>
      <c r="O957" s="833">
        <v>211.11</v>
      </c>
      <c r="P957" s="850">
        <v>15</v>
      </c>
      <c r="Q957" s="850">
        <v>3333.33</v>
      </c>
      <c r="R957" s="838">
        <v>1.7543934441760218</v>
      </c>
      <c r="S957" s="851">
        <v>222.22200000000001</v>
      </c>
    </row>
    <row r="958" spans="1:19" ht="14.45" customHeight="1" x14ac:dyDescent="0.2">
      <c r="A958" s="832"/>
      <c r="B958" s="833" t="s">
        <v>3471</v>
      </c>
      <c r="C958" s="833" t="s">
        <v>597</v>
      </c>
      <c r="D958" s="833" t="s">
        <v>1496</v>
      </c>
      <c r="E958" s="833" t="s">
        <v>3468</v>
      </c>
      <c r="F958" s="833" t="s">
        <v>3517</v>
      </c>
      <c r="G958" s="833" t="s">
        <v>3518</v>
      </c>
      <c r="H958" s="850">
        <v>1</v>
      </c>
      <c r="I958" s="850">
        <v>583.33000000000004</v>
      </c>
      <c r="J958" s="833">
        <v>1</v>
      </c>
      <c r="K958" s="833">
        <v>583.33000000000004</v>
      </c>
      <c r="L958" s="850">
        <v>1</v>
      </c>
      <c r="M958" s="850">
        <v>583.33000000000004</v>
      </c>
      <c r="N958" s="833">
        <v>1</v>
      </c>
      <c r="O958" s="833">
        <v>583.33000000000004</v>
      </c>
      <c r="P958" s="850">
        <v>1</v>
      </c>
      <c r="Q958" s="850">
        <v>583.33000000000004</v>
      </c>
      <c r="R958" s="838">
        <v>1</v>
      </c>
      <c r="S958" s="851">
        <v>583.33000000000004</v>
      </c>
    </row>
    <row r="959" spans="1:19" ht="14.45" customHeight="1" x14ac:dyDescent="0.2">
      <c r="A959" s="832"/>
      <c r="B959" s="833" t="s">
        <v>3471</v>
      </c>
      <c r="C959" s="833" t="s">
        <v>597</v>
      </c>
      <c r="D959" s="833" t="s">
        <v>1496</v>
      </c>
      <c r="E959" s="833" t="s">
        <v>3468</v>
      </c>
      <c r="F959" s="833" t="s">
        <v>3519</v>
      </c>
      <c r="G959" s="833" t="s">
        <v>3520</v>
      </c>
      <c r="H959" s="850"/>
      <c r="I959" s="850"/>
      <c r="J959" s="833"/>
      <c r="K959" s="833"/>
      <c r="L959" s="850">
        <v>1</v>
      </c>
      <c r="M959" s="850">
        <v>466.67</v>
      </c>
      <c r="N959" s="833">
        <v>1</v>
      </c>
      <c r="O959" s="833">
        <v>466.67</v>
      </c>
      <c r="P959" s="850">
        <v>2</v>
      </c>
      <c r="Q959" s="850">
        <v>933.34</v>
      </c>
      <c r="R959" s="838">
        <v>2</v>
      </c>
      <c r="S959" s="851">
        <v>466.67</v>
      </c>
    </row>
    <row r="960" spans="1:19" ht="14.45" customHeight="1" x14ac:dyDescent="0.2">
      <c r="A960" s="832"/>
      <c r="B960" s="833" t="s">
        <v>3471</v>
      </c>
      <c r="C960" s="833" t="s">
        <v>597</v>
      </c>
      <c r="D960" s="833" t="s">
        <v>1496</v>
      </c>
      <c r="E960" s="833" t="s">
        <v>3468</v>
      </c>
      <c r="F960" s="833" t="s">
        <v>3524</v>
      </c>
      <c r="G960" s="833" t="s">
        <v>3525</v>
      </c>
      <c r="H960" s="850">
        <v>53</v>
      </c>
      <c r="I960" s="850">
        <v>2650</v>
      </c>
      <c r="J960" s="833">
        <v>1.0816326530612246</v>
      </c>
      <c r="K960" s="833">
        <v>50</v>
      </c>
      <c r="L960" s="850">
        <v>49</v>
      </c>
      <c r="M960" s="850">
        <v>2450</v>
      </c>
      <c r="N960" s="833">
        <v>1</v>
      </c>
      <c r="O960" s="833">
        <v>50</v>
      </c>
      <c r="P960" s="850">
        <v>103</v>
      </c>
      <c r="Q960" s="850">
        <v>6294.4400000000005</v>
      </c>
      <c r="R960" s="838">
        <v>2.5691591836734697</v>
      </c>
      <c r="S960" s="851">
        <v>61.111067961165055</v>
      </c>
    </row>
    <row r="961" spans="1:19" ht="14.45" customHeight="1" x14ac:dyDescent="0.2">
      <c r="A961" s="832"/>
      <c r="B961" s="833" t="s">
        <v>3471</v>
      </c>
      <c r="C961" s="833" t="s">
        <v>597</v>
      </c>
      <c r="D961" s="833" t="s">
        <v>1496</v>
      </c>
      <c r="E961" s="833" t="s">
        <v>3468</v>
      </c>
      <c r="F961" s="833" t="s">
        <v>3532</v>
      </c>
      <c r="G961" s="833" t="s">
        <v>3533</v>
      </c>
      <c r="H961" s="850">
        <v>1</v>
      </c>
      <c r="I961" s="850">
        <v>305.56</v>
      </c>
      <c r="J961" s="833">
        <v>1</v>
      </c>
      <c r="K961" s="833">
        <v>305.56</v>
      </c>
      <c r="L961" s="850">
        <v>1</v>
      </c>
      <c r="M961" s="850">
        <v>305.56</v>
      </c>
      <c r="N961" s="833">
        <v>1</v>
      </c>
      <c r="O961" s="833">
        <v>305.56</v>
      </c>
      <c r="P961" s="850">
        <v>13</v>
      </c>
      <c r="Q961" s="850">
        <v>3972.23</v>
      </c>
      <c r="R961" s="838">
        <v>12.999836366016494</v>
      </c>
      <c r="S961" s="851">
        <v>305.55615384615385</v>
      </c>
    </row>
    <row r="962" spans="1:19" ht="14.45" customHeight="1" x14ac:dyDescent="0.2">
      <c r="A962" s="832"/>
      <c r="B962" s="833" t="s">
        <v>3471</v>
      </c>
      <c r="C962" s="833" t="s">
        <v>597</v>
      </c>
      <c r="D962" s="833" t="s">
        <v>1496</v>
      </c>
      <c r="E962" s="833" t="s">
        <v>3468</v>
      </c>
      <c r="F962" s="833" t="s">
        <v>3538</v>
      </c>
      <c r="G962" s="833" t="s">
        <v>3539</v>
      </c>
      <c r="H962" s="850"/>
      <c r="I962" s="850"/>
      <c r="J962" s="833"/>
      <c r="K962" s="833"/>
      <c r="L962" s="850">
        <v>1</v>
      </c>
      <c r="M962" s="850">
        <v>0</v>
      </c>
      <c r="N962" s="833"/>
      <c r="O962" s="833">
        <v>0</v>
      </c>
      <c r="P962" s="850"/>
      <c r="Q962" s="850"/>
      <c r="R962" s="838"/>
      <c r="S962" s="851"/>
    </row>
    <row r="963" spans="1:19" ht="14.45" customHeight="1" x14ac:dyDescent="0.2">
      <c r="A963" s="832"/>
      <c r="B963" s="833" t="s">
        <v>3471</v>
      </c>
      <c r="C963" s="833" t="s">
        <v>597</v>
      </c>
      <c r="D963" s="833" t="s">
        <v>1496</v>
      </c>
      <c r="E963" s="833" t="s">
        <v>3468</v>
      </c>
      <c r="F963" s="833" t="s">
        <v>3542</v>
      </c>
      <c r="G963" s="833" t="s">
        <v>3543</v>
      </c>
      <c r="H963" s="850">
        <v>1</v>
      </c>
      <c r="I963" s="850">
        <v>77.78</v>
      </c>
      <c r="J963" s="833">
        <v>1</v>
      </c>
      <c r="K963" s="833">
        <v>77.78</v>
      </c>
      <c r="L963" s="850">
        <v>1</v>
      </c>
      <c r="M963" s="850">
        <v>77.78</v>
      </c>
      <c r="N963" s="833">
        <v>1</v>
      </c>
      <c r="O963" s="833">
        <v>77.78</v>
      </c>
      <c r="P963" s="850">
        <v>3</v>
      </c>
      <c r="Q963" s="850">
        <v>233.34</v>
      </c>
      <c r="R963" s="838">
        <v>3</v>
      </c>
      <c r="S963" s="851">
        <v>77.78</v>
      </c>
    </row>
    <row r="964" spans="1:19" ht="14.45" customHeight="1" x14ac:dyDescent="0.2">
      <c r="A964" s="832"/>
      <c r="B964" s="833" t="s">
        <v>3471</v>
      </c>
      <c r="C964" s="833" t="s">
        <v>597</v>
      </c>
      <c r="D964" s="833" t="s">
        <v>1496</v>
      </c>
      <c r="E964" s="833" t="s">
        <v>3468</v>
      </c>
      <c r="F964" s="833" t="s">
        <v>3546</v>
      </c>
      <c r="G964" s="833" t="s">
        <v>3547</v>
      </c>
      <c r="H964" s="850">
        <v>12</v>
      </c>
      <c r="I964" s="850">
        <v>1133.33</v>
      </c>
      <c r="J964" s="833">
        <v>0.92308005571076013</v>
      </c>
      <c r="K964" s="833">
        <v>94.444166666666661</v>
      </c>
      <c r="L964" s="850">
        <v>13</v>
      </c>
      <c r="M964" s="850">
        <v>1227.77</v>
      </c>
      <c r="N964" s="833">
        <v>1</v>
      </c>
      <c r="O964" s="833">
        <v>94.443846153846152</v>
      </c>
      <c r="P964" s="850">
        <v>27</v>
      </c>
      <c r="Q964" s="850">
        <v>2550</v>
      </c>
      <c r="R964" s="838">
        <v>2.0769362339851929</v>
      </c>
      <c r="S964" s="851">
        <v>94.444444444444443</v>
      </c>
    </row>
    <row r="965" spans="1:19" ht="14.45" customHeight="1" x14ac:dyDescent="0.2">
      <c r="A965" s="832"/>
      <c r="B965" s="833" t="s">
        <v>3471</v>
      </c>
      <c r="C965" s="833" t="s">
        <v>597</v>
      </c>
      <c r="D965" s="833" t="s">
        <v>1496</v>
      </c>
      <c r="E965" s="833" t="s">
        <v>3468</v>
      </c>
      <c r="F965" s="833" t="s">
        <v>3550</v>
      </c>
      <c r="G965" s="833" t="s">
        <v>3551</v>
      </c>
      <c r="H965" s="850"/>
      <c r="I965" s="850"/>
      <c r="J965" s="833"/>
      <c r="K965" s="833"/>
      <c r="L965" s="850">
        <v>4</v>
      </c>
      <c r="M965" s="850">
        <v>386.68</v>
      </c>
      <c r="N965" s="833">
        <v>1</v>
      </c>
      <c r="O965" s="833">
        <v>96.67</v>
      </c>
      <c r="P965" s="850">
        <v>2</v>
      </c>
      <c r="Q965" s="850">
        <v>193.34</v>
      </c>
      <c r="R965" s="838">
        <v>0.5</v>
      </c>
      <c r="S965" s="851">
        <v>96.67</v>
      </c>
    </row>
    <row r="966" spans="1:19" ht="14.45" customHeight="1" x14ac:dyDescent="0.2">
      <c r="A966" s="832"/>
      <c r="B966" s="833" t="s">
        <v>3471</v>
      </c>
      <c r="C966" s="833" t="s">
        <v>597</v>
      </c>
      <c r="D966" s="833" t="s">
        <v>1496</v>
      </c>
      <c r="E966" s="833" t="s">
        <v>3468</v>
      </c>
      <c r="F966" s="833" t="s">
        <v>3562</v>
      </c>
      <c r="G966" s="833" t="s">
        <v>3563</v>
      </c>
      <c r="H966" s="850">
        <v>6</v>
      </c>
      <c r="I966" s="850">
        <v>700</v>
      </c>
      <c r="J966" s="833">
        <v>2</v>
      </c>
      <c r="K966" s="833">
        <v>116.66666666666667</v>
      </c>
      <c r="L966" s="850">
        <v>3</v>
      </c>
      <c r="M966" s="850">
        <v>350</v>
      </c>
      <c r="N966" s="833">
        <v>1</v>
      </c>
      <c r="O966" s="833">
        <v>116.66666666666667</v>
      </c>
      <c r="P966" s="850">
        <v>6</v>
      </c>
      <c r="Q966" s="850">
        <v>800.00000000000011</v>
      </c>
      <c r="R966" s="838">
        <v>2.285714285714286</v>
      </c>
      <c r="S966" s="851">
        <v>133.33333333333334</v>
      </c>
    </row>
    <row r="967" spans="1:19" ht="14.45" customHeight="1" x14ac:dyDescent="0.2">
      <c r="A967" s="832"/>
      <c r="B967" s="833" t="s">
        <v>3471</v>
      </c>
      <c r="C967" s="833" t="s">
        <v>597</v>
      </c>
      <c r="D967" s="833" t="s">
        <v>1496</v>
      </c>
      <c r="E967" s="833" t="s">
        <v>3468</v>
      </c>
      <c r="F967" s="833" t="s">
        <v>3469</v>
      </c>
      <c r="G967" s="833" t="s">
        <v>3470</v>
      </c>
      <c r="H967" s="850">
        <v>67</v>
      </c>
      <c r="I967" s="850">
        <v>23077.77</v>
      </c>
      <c r="J967" s="833">
        <v>0.93055524193548389</v>
      </c>
      <c r="K967" s="833">
        <v>344.44432835820896</v>
      </c>
      <c r="L967" s="850">
        <v>72</v>
      </c>
      <c r="M967" s="850">
        <v>24800</v>
      </c>
      <c r="N967" s="833">
        <v>1</v>
      </c>
      <c r="O967" s="833">
        <v>344.44444444444446</v>
      </c>
      <c r="P967" s="850">
        <v>136</v>
      </c>
      <c r="Q967" s="850">
        <v>46844.439999999995</v>
      </c>
      <c r="R967" s="838">
        <v>1.8888887096774192</v>
      </c>
      <c r="S967" s="851">
        <v>344.44441176470582</v>
      </c>
    </row>
    <row r="968" spans="1:19" ht="14.45" customHeight="1" x14ac:dyDescent="0.2">
      <c r="A968" s="832"/>
      <c r="B968" s="833" t="s">
        <v>3471</v>
      </c>
      <c r="C968" s="833" t="s">
        <v>597</v>
      </c>
      <c r="D968" s="833" t="s">
        <v>1496</v>
      </c>
      <c r="E968" s="833" t="s">
        <v>3468</v>
      </c>
      <c r="F968" s="833" t="s">
        <v>3577</v>
      </c>
      <c r="G968" s="833" t="s">
        <v>3578</v>
      </c>
      <c r="H968" s="850"/>
      <c r="I968" s="850"/>
      <c r="J968" s="833"/>
      <c r="K968" s="833"/>
      <c r="L968" s="850"/>
      <c r="M968" s="850"/>
      <c r="N968" s="833"/>
      <c r="O968" s="833"/>
      <c r="P968" s="850">
        <v>4</v>
      </c>
      <c r="Q968" s="850">
        <v>466.67</v>
      </c>
      <c r="R968" s="838"/>
      <c r="S968" s="851">
        <v>116.6675</v>
      </c>
    </row>
    <row r="969" spans="1:19" ht="14.45" customHeight="1" x14ac:dyDescent="0.2">
      <c r="A969" s="832"/>
      <c r="B969" s="833" t="s">
        <v>3471</v>
      </c>
      <c r="C969" s="833" t="s">
        <v>597</v>
      </c>
      <c r="D969" s="833" t="s">
        <v>3464</v>
      </c>
      <c r="E969" s="833" t="s">
        <v>3468</v>
      </c>
      <c r="F969" s="833" t="s">
        <v>3501</v>
      </c>
      <c r="G969" s="833" t="s">
        <v>3502</v>
      </c>
      <c r="H969" s="850">
        <v>4</v>
      </c>
      <c r="I969" s="850">
        <v>311.12</v>
      </c>
      <c r="J969" s="833">
        <v>0.28572215742637003</v>
      </c>
      <c r="K969" s="833">
        <v>77.78</v>
      </c>
      <c r="L969" s="850">
        <v>14</v>
      </c>
      <c r="M969" s="850">
        <v>1088.8899999999999</v>
      </c>
      <c r="N969" s="833">
        <v>1</v>
      </c>
      <c r="O969" s="833">
        <v>77.77785714285713</v>
      </c>
      <c r="P969" s="850">
        <v>5</v>
      </c>
      <c r="Q969" s="850">
        <v>388.89</v>
      </c>
      <c r="R969" s="838">
        <v>0.35714351311886422</v>
      </c>
      <c r="S969" s="851">
        <v>77.777999999999992</v>
      </c>
    </row>
    <row r="970" spans="1:19" ht="14.45" customHeight="1" x14ac:dyDescent="0.2">
      <c r="A970" s="832"/>
      <c r="B970" s="833" t="s">
        <v>3471</v>
      </c>
      <c r="C970" s="833" t="s">
        <v>597</v>
      </c>
      <c r="D970" s="833" t="s">
        <v>3464</v>
      </c>
      <c r="E970" s="833" t="s">
        <v>3468</v>
      </c>
      <c r="F970" s="833" t="s">
        <v>3505</v>
      </c>
      <c r="G970" s="833" t="s">
        <v>3506</v>
      </c>
      <c r="H970" s="850">
        <v>15</v>
      </c>
      <c r="I970" s="850">
        <v>1750</v>
      </c>
      <c r="J970" s="833">
        <v>1.2499910714923466</v>
      </c>
      <c r="K970" s="833">
        <v>116.66666666666667</v>
      </c>
      <c r="L970" s="850">
        <v>12</v>
      </c>
      <c r="M970" s="850">
        <v>1400.01</v>
      </c>
      <c r="N970" s="833">
        <v>1</v>
      </c>
      <c r="O970" s="833">
        <v>116.6675</v>
      </c>
      <c r="P970" s="850">
        <v>3</v>
      </c>
      <c r="Q970" s="850">
        <v>350</v>
      </c>
      <c r="R970" s="838">
        <v>0.2499982142984693</v>
      </c>
      <c r="S970" s="851">
        <v>116.66666666666667</v>
      </c>
    </row>
    <row r="971" spans="1:19" ht="14.45" customHeight="1" x14ac:dyDescent="0.2">
      <c r="A971" s="832"/>
      <c r="B971" s="833" t="s">
        <v>3471</v>
      </c>
      <c r="C971" s="833" t="s">
        <v>597</v>
      </c>
      <c r="D971" s="833" t="s">
        <v>3464</v>
      </c>
      <c r="E971" s="833" t="s">
        <v>3468</v>
      </c>
      <c r="F971" s="833" t="s">
        <v>3515</v>
      </c>
      <c r="G971" s="833" t="s">
        <v>3516</v>
      </c>
      <c r="H971" s="850">
        <v>13</v>
      </c>
      <c r="I971" s="850">
        <v>2744.4400000000005</v>
      </c>
      <c r="J971" s="833">
        <v>1.083333004385532</v>
      </c>
      <c r="K971" s="833">
        <v>211.11076923076928</v>
      </c>
      <c r="L971" s="850">
        <v>12</v>
      </c>
      <c r="M971" s="850">
        <v>2533.3300000000004</v>
      </c>
      <c r="N971" s="833">
        <v>1</v>
      </c>
      <c r="O971" s="833">
        <v>211.11083333333337</v>
      </c>
      <c r="P971" s="850"/>
      <c r="Q971" s="850"/>
      <c r="R971" s="838"/>
      <c r="S971" s="851"/>
    </row>
    <row r="972" spans="1:19" ht="14.45" customHeight="1" x14ac:dyDescent="0.2">
      <c r="A972" s="832"/>
      <c r="B972" s="833" t="s">
        <v>3471</v>
      </c>
      <c r="C972" s="833" t="s">
        <v>597</v>
      </c>
      <c r="D972" s="833" t="s">
        <v>3464</v>
      </c>
      <c r="E972" s="833" t="s">
        <v>3468</v>
      </c>
      <c r="F972" s="833" t="s">
        <v>3517</v>
      </c>
      <c r="G972" s="833" t="s">
        <v>3518</v>
      </c>
      <c r="H972" s="850">
        <v>1</v>
      </c>
      <c r="I972" s="850">
        <v>583.33000000000004</v>
      </c>
      <c r="J972" s="833">
        <v>0.49999571429795914</v>
      </c>
      <c r="K972" s="833">
        <v>583.33000000000004</v>
      </c>
      <c r="L972" s="850">
        <v>2</v>
      </c>
      <c r="M972" s="850">
        <v>1166.67</v>
      </c>
      <c r="N972" s="833">
        <v>1</v>
      </c>
      <c r="O972" s="833">
        <v>583.33500000000004</v>
      </c>
      <c r="P972" s="850"/>
      <c r="Q972" s="850"/>
      <c r="R972" s="838"/>
      <c r="S972" s="851"/>
    </row>
    <row r="973" spans="1:19" ht="14.45" customHeight="1" x14ac:dyDescent="0.2">
      <c r="A973" s="832"/>
      <c r="B973" s="833" t="s">
        <v>3471</v>
      </c>
      <c r="C973" s="833" t="s">
        <v>597</v>
      </c>
      <c r="D973" s="833" t="s">
        <v>3464</v>
      </c>
      <c r="E973" s="833" t="s">
        <v>3468</v>
      </c>
      <c r="F973" s="833" t="s">
        <v>3524</v>
      </c>
      <c r="G973" s="833" t="s">
        <v>3525</v>
      </c>
      <c r="H973" s="850">
        <v>18</v>
      </c>
      <c r="I973" s="850">
        <v>900</v>
      </c>
      <c r="J973" s="833">
        <v>1.5</v>
      </c>
      <c r="K973" s="833">
        <v>50</v>
      </c>
      <c r="L973" s="850">
        <v>12</v>
      </c>
      <c r="M973" s="850">
        <v>600</v>
      </c>
      <c r="N973" s="833">
        <v>1</v>
      </c>
      <c r="O973" s="833">
        <v>50</v>
      </c>
      <c r="P973" s="850">
        <v>11</v>
      </c>
      <c r="Q973" s="850">
        <v>672.22</v>
      </c>
      <c r="R973" s="838">
        <v>1.1203666666666667</v>
      </c>
      <c r="S973" s="851">
        <v>61.110909090909097</v>
      </c>
    </row>
    <row r="974" spans="1:19" ht="14.45" customHeight="1" x14ac:dyDescent="0.2">
      <c r="A974" s="832"/>
      <c r="B974" s="833" t="s">
        <v>3471</v>
      </c>
      <c r="C974" s="833" t="s">
        <v>597</v>
      </c>
      <c r="D974" s="833" t="s">
        <v>3464</v>
      </c>
      <c r="E974" s="833" t="s">
        <v>3468</v>
      </c>
      <c r="F974" s="833" t="s">
        <v>3532</v>
      </c>
      <c r="G974" s="833" t="s">
        <v>3533</v>
      </c>
      <c r="H974" s="850">
        <v>1</v>
      </c>
      <c r="I974" s="850">
        <v>305.56</v>
      </c>
      <c r="J974" s="833"/>
      <c r="K974" s="833">
        <v>305.56</v>
      </c>
      <c r="L974" s="850"/>
      <c r="M974" s="850"/>
      <c r="N974" s="833"/>
      <c r="O974" s="833"/>
      <c r="P974" s="850"/>
      <c r="Q974" s="850"/>
      <c r="R974" s="838"/>
      <c r="S974" s="851"/>
    </row>
    <row r="975" spans="1:19" ht="14.45" customHeight="1" x14ac:dyDescent="0.2">
      <c r="A975" s="832"/>
      <c r="B975" s="833" t="s">
        <v>3471</v>
      </c>
      <c r="C975" s="833" t="s">
        <v>597</v>
      </c>
      <c r="D975" s="833" t="s">
        <v>3464</v>
      </c>
      <c r="E975" s="833" t="s">
        <v>3468</v>
      </c>
      <c r="F975" s="833" t="s">
        <v>3542</v>
      </c>
      <c r="G975" s="833" t="s">
        <v>3543</v>
      </c>
      <c r="H975" s="850">
        <v>1</v>
      </c>
      <c r="I975" s="850">
        <v>77.78</v>
      </c>
      <c r="J975" s="833"/>
      <c r="K975" s="833">
        <v>77.78</v>
      </c>
      <c r="L975" s="850"/>
      <c r="M975" s="850"/>
      <c r="N975" s="833"/>
      <c r="O975" s="833"/>
      <c r="P975" s="850"/>
      <c r="Q975" s="850"/>
      <c r="R975" s="838"/>
      <c r="S975" s="851"/>
    </row>
    <row r="976" spans="1:19" ht="14.45" customHeight="1" x14ac:dyDescent="0.2">
      <c r="A976" s="832"/>
      <c r="B976" s="833" t="s">
        <v>3471</v>
      </c>
      <c r="C976" s="833" t="s">
        <v>597</v>
      </c>
      <c r="D976" s="833" t="s">
        <v>3464</v>
      </c>
      <c r="E976" s="833" t="s">
        <v>3468</v>
      </c>
      <c r="F976" s="833" t="s">
        <v>3546</v>
      </c>
      <c r="G976" s="833" t="s">
        <v>3547</v>
      </c>
      <c r="H976" s="850">
        <v>17</v>
      </c>
      <c r="I976" s="850">
        <v>1605.54</v>
      </c>
      <c r="J976" s="833">
        <v>0.9999875432870774</v>
      </c>
      <c r="K976" s="833">
        <v>94.4435294117647</v>
      </c>
      <c r="L976" s="850">
        <v>17</v>
      </c>
      <c r="M976" s="850">
        <v>1605.56</v>
      </c>
      <c r="N976" s="833">
        <v>1</v>
      </c>
      <c r="O976" s="833">
        <v>94.444705882352935</v>
      </c>
      <c r="P976" s="850"/>
      <c r="Q976" s="850"/>
      <c r="R976" s="838"/>
      <c r="S976" s="851"/>
    </row>
    <row r="977" spans="1:19" ht="14.45" customHeight="1" x14ac:dyDescent="0.2">
      <c r="A977" s="832"/>
      <c r="B977" s="833" t="s">
        <v>3471</v>
      </c>
      <c r="C977" s="833" t="s">
        <v>597</v>
      </c>
      <c r="D977" s="833" t="s">
        <v>3464</v>
      </c>
      <c r="E977" s="833" t="s">
        <v>3468</v>
      </c>
      <c r="F977" s="833" t="s">
        <v>3550</v>
      </c>
      <c r="G977" s="833" t="s">
        <v>3551</v>
      </c>
      <c r="H977" s="850">
        <v>1</v>
      </c>
      <c r="I977" s="850">
        <v>96.67</v>
      </c>
      <c r="J977" s="833"/>
      <c r="K977" s="833">
        <v>96.67</v>
      </c>
      <c r="L977" s="850"/>
      <c r="M977" s="850"/>
      <c r="N977" s="833"/>
      <c r="O977" s="833"/>
      <c r="P977" s="850"/>
      <c r="Q977" s="850"/>
      <c r="R977" s="838"/>
      <c r="S977" s="851"/>
    </row>
    <row r="978" spans="1:19" ht="14.45" customHeight="1" x14ac:dyDescent="0.2">
      <c r="A978" s="832"/>
      <c r="B978" s="833" t="s">
        <v>3471</v>
      </c>
      <c r="C978" s="833" t="s">
        <v>597</v>
      </c>
      <c r="D978" s="833" t="s">
        <v>3464</v>
      </c>
      <c r="E978" s="833" t="s">
        <v>3468</v>
      </c>
      <c r="F978" s="833" t="s">
        <v>3562</v>
      </c>
      <c r="G978" s="833" t="s">
        <v>3563</v>
      </c>
      <c r="H978" s="850">
        <v>1</v>
      </c>
      <c r="I978" s="850">
        <v>116.67</v>
      </c>
      <c r="J978" s="833">
        <v>1</v>
      </c>
      <c r="K978" s="833">
        <v>116.67</v>
      </c>
      <c r="L978" s="850">
        <v>1</v>
      </c>
      <c r="M978" s="850">
        <v>116.67</v>
      </c>
      <c r="N978" s="833">
        <v>1</v>
      </c>
      <c r="O978" s="833">
        <v>116.67</v>
      </c>
      <c r="P978" s="850">
        <v>1</v>
      </c>
      <c r="Q978" s="850">
        <v>133.33000000000001</v>
      </c>
      <c r="R978" s="838">
        <v>1.1427959201165683</v>
      </c>
      <c r="S978" s="851">
        <v>133.33000000000001</v>
      </c>
    </row>
    <row r="979" spans="1:19" ht="14.45" customHeight="1" x14ac:dyDescent="0.2">
      <c r="A979" s="832"/>
      <c r="B979" s="833" t="s">
        <v>3471</v>
      </c>
      <c r="C979" s="833" t="s">
        <v>597</v>
      </c>
      <c r="D979" s="833" t="s">
        <v>3464</v>
      </c>
      <c r="E979" s="833" t="s">
        <v>3468</v>
      </c>
      <c r="F979" s="833" t="s">
        <v>3469</v>
      </c>
      <c r="G979" s="833" t="s">
        <v>3470</v>
      </c>
      <c r="H979" s="850">
        <v>70</v>
      </c>
      <c r="I979" s="850">
        <v>24111.11</v>
      </c>
      <c r="J979" s="833">
        <v>1.3725494772483786</v>
      </c>
      <c r="K979" s="833">
        <v>344.4444285714286</v>
      </c>
      <c r="L979" s="850">
        <v>51</v>
      </c>
      <c r="M979" s="850">
        <v>17566.66</v>
      </c>
      <c r="N979" s="833">
        <v>1</v>
      </c>
      <c r="O979" s="833">
        <v>344.44431372549019</v>
      </c>
      <c r="P979" s="850">
        <v>18</v>
      </c>
      <c r="Q979" s="850">
        <v>6199.9899999999989</v>
      </c>
      <c r="R979" s="838">
        <v>0.35294074115398139</v>
      </c>
      <c r="S979" s="851">
        <v>344.44388888888881</v>
      </c>
    </row>
    <row r="980" spans="1:19" ht="14.45" customHeight="1" x14ac:dyDescent="0.2">
      <c r="A980" s="832"/>
      <c r="B980" s="833" t="s">
        <v>3471</v>
      </c>
      <c r="C980" s="833" t="s">
        <v>597</v>
      </c>
      <c r="D980" s="833" t="s">
        <v>3465</v>
      </c>
      <c r="E980" s="833" t="s">
        <v>3468</v>
      </c>
      <c r="F980" s="833" t="s">
        <v>3501</v>
      </c>
      <c r="G980" s="833" t="s">
        <v>3502</v>
      </c>
      <c r="H980" s="850">
        <v>5</v>
      </c>
      <c r="I980" s="850">
        <v>388.9</v>
      </c>
      <c r="J980" s="833">
        <v>0.55557142857142849</v>
      </c>
      <c r="K980" s="833">
        <v>77.78</v>
      </c>
      <c r="L980" s="850">
        <v>9</v>
      </c>
      <c r="M980" s="850">
        <v>700</v>
      </c>
      <c r="N980" s="833">
        <v>1</v>
      </c>
      <c r="O980" s="833">
        <v>77.777777777777771</v>
      </c>
      <c r="P980" s="850"/>
      <c r="Q980" s="850"/>
      <c r="R980" s="838"/>
      <c r="S980" s="851"/>
    </row>
    <row r="981" spans="1:19" ht="14.45" customHeight="1" x14ac:dyDescent="0.2">
      <c r="A981" s="832"/>
      <c r="B981" s="833" t="s">
        <v>3471</v>
      </c>
      <c r="C981" s="833" t="s">
        <v>597</v>
      </c>
      <c r="D981" s="833" t="s">
        <v>3465</v>
      </c>
      <c r="E981" s="833" t="s">
        <v>3468</v>
      </c>
      <c r="F981" s="833" t="s">
        <v>3505</v>
      </c>
      <c r="G981" s="833" t="s">
        <v>3506</v>
      </c>
      <c r="H981" s="850">
        <v>13</v>
      </c>
      <c r="I981" s="850">
        <v>1516.66</v>
      </c>
      <c r="J981" s="833">
        <v>1.8571271137668828</v>
      </c>
      <c r="K981" s="833">
        <v>116.66615384615385</v>
      </c>
      <c r="L981" s="850">
        <v>7</v>
      </c>
      <c r="M981" s="850">
        <v>816.67</v>
      </c>
      <c r="N981" s="833">
        <v>1</v>
      </c>
      <c r="O981" s="833">
        <v>116.66714285714285</v>
      </c>
      <c r="P981" s="850"/>
      <c r="Q981" s="850"/>
      <c r="R981" s="838"/>
      <c r="S981" s="851"/>
    </row>
    <row r="982" spans="1:19" ht="14.45" customHeight="1" x14ac:dyDescent="0.2">
      <c r="A982" s="832"/>
      <c r="B982" s="833" t="s">
        <v>3471</v>
      </c>
      <c r="C982" s="833" t="s">
        <v>597</v>
      </c>
      <c r="D982" s="833" t="s">
        <v>3465</v>
      </c>
      <c r="E982" s="833" t="s">
        <v>3468</v>
      </c>
      <c r="F982" s="833" t="s">
        <v>3515</v>
      </c>
      <c r="G982" s="833" t="s">
        <v>3516</v>
      </c>
      <c r="H982" s="850">
        <v>5</v>
      </c>
      <c r="I982" s="850">
        <v>1055.5500000000002</v>
      </c>
      <c r="J982" s="833">
        <v>2.5000000000000004</v>
      </c>
      <c r="K982" s="833">
        <v>211.11000000000004</v>
      </c>
      <c r="L982" s="850">
        <v>2</v>
      </c>
      <c r="M982" s="850">
        <v>422.22</v>
      </c>
      <c r="N982" s="833">
        <v>1</v>
      </c>
      <c r="O982" s="833">
        <v>211.11</v>
      </c>
      <c r="P982" s="850"/>
      <c r="Q982" s="850"/>
      <c r="R982" s="838"/>
      <c r="S982" s="851"/>
    </row>
    <row r="983" spans="1:19" ht="14.45" customHeight="1" x14ac:dyDescent="0.2">
      <c r="A983" s="832"/>
      <c r="B983" s="833" t="s">
        <v>3471</v>
      </c>
      <c r="C983" s="833" t="s">
        <v>597</v>
      </c>
      <c r="D983" s="833" t="s">
        <v>3465</v>
      </c>
      <c r="E983" s="833" t="s">
        <v>3468</v>
      </c>
      <c r="F983" s="833" t="s">
        <v>3517</v>
      </c>
      <c r="G983" s="833" t="s">
        <v>3518</v>
      </c>
      <c r="H983" s="850">
        <v>2</v>
      </c>
      <c r="I983" s="850">
        <v>1166.6600000000001</v>
      </c>
      <c r="J983" s="833">
        <v>0.33333142857142861</v>
      </c>
      <c r="K983" s="833">
        <v>583.33000000000004</v>
      </c>
      <c r="L983" s="850">
        <v>6</v>
      </c>
      <c r="M983" s="850">
        <v>3500</v>
      </c>
      <c r="N983" s="833">
        <v>1</v>
      </c>
      <c r="O983" s="833">
        <v>583.33333333333337</v>
      </c>
      <c r="P983" s="850"/>
      <c r="Q983" s="850"/>
      <c r="R983" s="838"/>
      <c r="S983" s="851"/>
    </row>
    <row r="984" spans="1:19" ht="14.45" customHeight="1" x14ac:dyDescent="0.2">
      <c r="A984" s="832"/>
      <c r="B984" s="833" t="s">
        <v>3471</v>
      </c>
      <c r="C984" s="833" t="s">
        <v>597</v>
      </c>
      <c r="D984" s="833" t="s">
        <v>3465</v>
      </c>
      <c r="E984" s="833" t="s">
        <v>3468</v>
      </c>
      <c r="F984" s="833" t="s">
        <v>3524</v>
      </c>
      <c r="G984" s="833" t="s">
        <v>3525</v>
      </c>
      <c r="H984" s="850">
        <v>12</v>
      </c>
      <c r="I984" s="850">
        <v>600</v>
      </c>
      <c r="J984" s="833">
        <v>2.4</v>
      </c>
      <c r="K984" s="833">
        <v>50</v>
      </c>
      <c r="L984" s="850">
        <v>5</v>
      </c>
      <c r="M984" s="850">
        <v>250</v>
      </c>
      <c r="N984" s="833">
        <v>1</v>
      </c>
      <c r="O984" s="833">
        <v>50</v>
      </c>
      <c r="P984" s="850"/>
      <c r="Q984" s="850"/>
      <c r="R984" s="838"/>
      <c r="S984" s="851"/>
    </row>
    <row r="985" spans="1:19" ht="14.45" customHeight="1" x14ac:dyDescent="0.2">
      <c r="A985" s="832"/>
      <c r="B985" s="833" t="s">
        <v>3471</v>
      </c>
      <c r="C985" s="833" t="s">
        <v>597</v>
      </c>
      <c r="D985" s="833" t="s">
        <v>3465</v>
      </c>
      <c r="E985" s="833" t="s">
        <v>3468</v>
      </c>
      <c r="F985" s="833" t="s">
        <v>3532</v>
      </c>
      <c r="G985" s="833" t="s">
        <v>3533</v>
      </c>
      <c r="H985" s="850">
        <v>2</v>
      </c>
      <c r="I985" s="850">
        <v>611.12</v>
      </c>
      <c r="J985" s="833">
        <v>2</v>
      </c>
      <c r="K985" s="833">
        <v>305.56</v>
      </c>
      <c r="L985" s="850">
        <v>1</v>
      </c>
      <c r="M985" s="850">
        <v>305.56</v>
      </c>
      <c r="N985" s="833">
        <v>1</v>
      </c>
      <c r="O985" s="833">
        <v>305.56</v>
      </c>
      <c r="P985" s="850"/>
      <c r="Q985" s="850"/>
      <c r="R985" s="838"/>
      <c r="S985" s="851"/>
    </row>
    <row r="986" spans="1:19" ht="14.45" customHeight="1" x14ac:dyDescent="0.2">
      <c r="A986" s="832"/>
      <c r="B986" s="833" t="s">
        <v>3471</v>
      </c>
      <c r="C986" s="833" t="s">
        <v>597</v>
      </c>
      <c r="D986" s="833" t="s">
        <v>3465</v>
      </c>
      <c r="E986" s="833" t="s">
        <v>3468</v>
      </c>
      <c r="F986" s="833" t="s">
        <v>3542</v>
      </c>
      <c r="G986" s="833" t="s">
        <v>3543</v>
      </c>
      <c r="H986" s="850">
        <v>2</v>
      </c>
      <c r="I986" s="850">
        <v>155.56</v>
      </c>
      <c r="J986" s="833">
        <v>2</v>
      </c>
      <c r="K986" s="833">
        <v>77.78</v>
      </c>
      <c r="L986" s="850">
        <v>1</v>
      </c>
      <c r="M986" s="850">
        <v>77.78</v>
      </c>
      <c r="N986" s="833">
        <v>1</v>
      </c>
      <c r="O986" s="833">
        <v>77.78</v>
      </c>
      <c r="P986" s="850"/>
      <c r="Q986" s="850"/>
      <c r="R986" s="838"/>
      <c r="S986" s="851"/>
    </row>
    <row r="987" spans="1:19" ht="14.45" customHeight="1" x14ac:dyDescent="0.2">
      <c r="A987" s="832"/>
      <c r="B987" s="833" t="s">
        <v>3471</v>
      </c>
      <c r="C987" s="833" t="s">
        <v>597</v>
      </c>
      <c r="D987" s="833" t="s">
        <v>3465</v>
      </c>
      <c r="E987" s="833" t="s">
        <v>3468</v>
      </c>
      <c r="F987" s="833" t="s">
        <v>3546</v>
      </c>
      <c r="G987" s="833" t="s">
        <v>3547</v>
      </c>
      <c r="H987" s="850">
        <v>9</v>
      </c>
      <c r="I987" s="850">
        <v>849.99999999999989</v>
      </c>
      <c r="J987" s="833">
        <v>1</v>
      </c>
      <c r="K987" s="833">
        <v>94.444444444444429</v>
      </c>
      <c r="L987" s="850">
        <v>9</v>
      </c>
      <c r="M987" s="850">
        <v>849.99999999999989</v>
      </c>
      <c r="N987" s="833">
        <v>1</v>
      </c>
      <c r="O987" s="833">
        <v>94.444444444444429</v>
      </c>
      <c r="P987" s="850"/>
      <c r="Q987" s="850"/>
      <c r="R987" s="838"/>
      <c r="S987" s="851"/>
    </row>
    <row r="988" spans="1:19" ht="14.45" customHeight="1" x14ac:dyDescent="0.2">
      <c r="A988" s="832"/>
      <c r="B988" s="833" t="s">
        <v>3471</v>
      </c>
      <c r="C988" s="833" t="s">
        <v>597</v>
      </c>
      <c r="D988" s="833" t="s">
        <v>3465</v>
      </c>
      <c r="E988" s="833" t="s">
        <v>3468</v>
      </c>
      <c r="F988" s="833" t="s">
        <v>3550</v>
      </c>
      <c r="G988" s="833" t="s">
        <v>3551</v>
      </c>
      <c r="H988" s="850">
        <v>2</v>
      </c>
      <c r="I988" s="850">
        <v>193.34</v>
      </c>
      <c r="J988" s="833">
        <v>0.66668965517241385</v>
      </c>
      <c r="K988" s="833">
        <v>96.67</v>
      </c>
      <c r="L988" s="850">
        <v>3</v>
      </c>
      <c r="M988" s="850">
        <v>290</v>
      </c>
      <c r="N988" s="833">
        <v>1</v>
      </c>
      <c r="O988" s="833">
        <v>96.666666666666671</v>
      </c>
      <c r="P988" s="850"/>
      <c r="Q988" s="850"/>
      <c r="R988" s="838"/>
      <c r="S988" s="851"/>
    </row>
    <row r="989" spans="1:19" ht="14.45" customHeight="1" x14ac:dyDescent="0.2">
      <c r="A989" s="832"/>
      <c r="B989" s="833" t="s">
        <v>3471</v>
      </c>
      <c r="C989" s="833" t="s">
        <v>597</v>
      </c>
      <c r="D989" s="833" t="s">
        <v>3465</v>
      </c>
      <c r="E989" s="833" t="s">
        <v>3468</v>
      </c>
      <c r="F989" s="833" t="s">
        <v>3558</v>
      </c>
      <c r="G989" s="833" t="s">
        <v>3559</v>
      </c>
      <c r="H989" s="850">
        <v>1</v>
      </c>
      <c r="I989" s="850">
        <v>1283.33</v>
      </c>
      <c r="J989" s="833"/>
      <c r="K989" s="833">
        <v>1283.33</v>
      </c>
      <c r="L989" s="850"/>
      <c r="M989" s="850"/>
      <c r="N989" s="833"/>
      <c r="O989" s="833"/>
      <c r="P989" s="850"/>
      <c r="Q989" s="850"/>
      <c r="R989" s="838"/>
      <c r="S989" s="851"/>
    </row>
    <row r="990" spans="1:19" ht="14.45" customHeight="1" x14ac:dyDescent="0.2">
      <c r="A990" s="832"/>
      <c r="B990" s="833" t="s">
        <v>3471</v>
      </c>
      <c r="C990" s="833" t="s">
        <v>597</v>
      </c>
      <c r="D990" s="833" t="s">
        <v>3465</v>
      </c>
      <c r="E990" s="833" t="s">
        <v>3468</v>
      </c>
      <c r="F990" s="833" t="s">
        <v>3562</v>
      </c>
      <c r="G990" s="833" t="s">
        <v>3563</v>
      </c>
      <c r="H990" s="850">
        <v>4</v>
      </c>
      <c r="I990" s="850">
        <v>466.66</v>
      </c>
      <c r="J990" s="833">
        <v>3.999828576326391</v>
      </c>
      <c r="K990" s="833">
        <v>116.66500000000001</v>
      </c>
      <c r="L990" s="850">
        <v>1</v>
      </c>
      <c r="M990" s="850">
        <v>116.67</v>
      </c>
      <c r="N990" s="833">
        <v>1</v>
      </c>
      <c r="O990" s="833">
        <v>116.67</v>
      </c>
      <c r="P990" s="850"/>
      <c r="Q990" s="850"/>
      <c r="R990" s="838"/>
      <c r="S990" s="851"/>
    </row>
    <row r="991" spans="1:19" ht="14.45" customHeight="1" x14ac:dyDescent="0.2">
      <c r="A991" s="832"/>
      <c r="B991" s="833" t="s">
        <v>3471</v>
      </c>
      <c r="C991" s="833" t="s">
        <v>597</v>
      </c>
      <c r="D991" s="833" t="s">
        <v>3465</v>
      </c>
      <c r="E991" s="833" t="s">
        <v>3468</v>
      </c>
      <c r="F991" s="833" t="s">
        <v>3469</v>
      </c>
      <c r="G991" s="833" t="s">
        <v>3470</v>
      </c>
      <c r="H991" s="850">
        <v>41</v>
      </c>
      <c r="I991" s="850">
        <v>14122.220000000001</v>
      </c>
      <c r="J991" s="833">
        <v>1.4137913083522713</v>
      </c>
      <c r="K991" s="833">
        <v>344.44439024390249</v>
      </c>
      <c r="L991" s="850">
        <v>29</v>
      </c>
      <c r="M991" s="850">
        <v>9988.9</v>
      </c>
      <c r="N991" s="833">
        <v>1</v>
      </c>
      <c r="O991" s="833">
        <v>344.44482758620688</v>
      </c>
      <c r="P991" s="850"/>
      <c r="Q991" s="850"/>
      <c r="R991" s="838"/>
      <c r="S991" s="851"/>
    </row>
    <row r="992" spans="1:19" ht="14.45" customHeight="1" x14ac:dyDescent="0.2">
      <c r="A992" s="832"/>
      <c r="B992" s="833" t="s">
        <v>3471</v>
      </c>
      <c r="C992" s="833" t="s">
        <v>597</v>
      </c>
      <c r="D992" s="833" t="s">
        <v>1492</v>
      </c>
      <c r="E992" s="833" t="s">
        <v>3468</v>
      </c>
      <c r="F992" s="833" t="s">
        <v>3501</v>
      </c>
      <c r="G992" s="833" t="s">
        <v>3502</v>
      </c>
      <c r="H992" s="850">
        <v>5</v>
      </c>
      <c r="I992" s="850">
        <v>388.9</v>
      </c>
      <c r="J992" s="833">
        <v>0.17241837947117344</v>
      </c>
      <c r="K992" s="833">
        <v>77.78</v>
      </c>
      <c r="L992" s="850">
        <v>29</v>
      </c>
      <c r="M992" s="850">
        <v>2255.56</v>
      </c>
      <c r="N992" s="833">
        <v>1</v>
      </c>
      <c r="O992" s="833">
        <v>77.777931034482762</v>
      </c>
      <c r="P992" s="850">
        <v>21</v>
      </c>
      <c r="Q992" s="850">
        <v>1633.3399999999997</v>
      </c>
      <c r="R992" s="838">
        <v>0.72413945982372441</v>
      </c>
      <c r="S992" s="851">
        <v>77.778095238095219</v>
      </c>
    </row>
    <row r="993" spans="1:19" ht="14.45" customHeight="1" x14ac:dyDescent="0.2">
      <c r="A993" s="832"/>
      <c r="B993" s="833" t="s">
        <v>3471</v>
      </c>
      <c r="C993" s="833" t="s">
        <v>597</v>
      </c>
      <c r="D993" s="833" t="s">
        <v>1492</v>
      </c>
      <c r="E993" s="833" t="s">
        <v>3468</v>
      </c>
      <c r="F993" s="833" t="s">
        <v>3505</v>
      </c>
      <c r="G993" s="833" t="s">
        <v>3506</v>
      </c>
      <c r="H993" s="850">
        <v>21</v>
      </c>
      <c r="I993" s="850">
        <v>2450</v>
      </c>
      <c r="J993" s="833">
        <v>0.41999952000054858</v>
      </c>
      <c r="K993" s="833">
        <v>116.66666666666667</v>
      </c>
      <c r="L993" s="850">
        <v>50</v>
      </c>
      <c r="M993" s="850">
        <v>5833.34</v>
      </c>
      <c r="N993" s="833">
        <v>1</v>
      </c>
      <c r="O993" s="833">
        <v>116.66680000000001</v>
      </c>
      <c r="P993" s="850">
        <v>62</v>
      </c>
      <c r="Q993" s="850">
        <v>7233.32</v>
      </c>
      <c r="R993" s="838">
        <v>1.2399962971470888</v>
      </c>
      <c r="S993" s="851">
        <v>116.66645161290322</v>
      </c>
    </row>
    <row r="994" spans="1:19" ht="14.45" customHeight="1" x14ac:dyDescent="0.2">
      <c r="A994" s="832"/>
      <c r="B994" s="833" t="s">
        <v>3471</v>
      </c>
      <c r="C994" s="833" t="s">
        <v>597</v>
      </c>
      <c r="D994" s="833" t="s">
        <v>1492</v>
      </c>
      <c r="E994" s="833" t="s">
        <v>3468</v>
      </c>
      <c r="F994" s="833" t="s">
        <v>3515</v>
      </c>
      <c r="G994" s="833" t="s">
        <v>3516</v>
      </c>
      <c r="H994" s="850">
        <v>21</v>
      </c>
      <c r="I994" s="850">
        <v>4433.33</v>
      </c>
      <c r="J994" s="833">
        <v>0.46666631578947365</v>
      </c>
      <c r="K994" s="833">
        <v>211.11095238095237</v>
      </c>
      <c r="L994" s="850">
        <v>45</v>
      </c>
      <c r="M994" s="850">
        <v>9500</v>
      </c>
      <c r="N994" s="833">
        <v>1</v>
      </c>
      <c r="O994" s="833">
        <v>211.11111111111111</v>
      </c>
      <c r="P994" s="850">
        <v>35</v>
      </c>
      <c r="Q994" s="850">
        <v>7777.77</v>
      </c>
      <c r="R994" s="838">
        <v>0.81871263157894747</v>
      </c>
      <c r="S994" s="851">
        <v>222.22200000000001</v>
      </c>
    </row>
    <row r="995" spans="1:19" ht="14.45" customHeight="1" x14ac:dyDescent="0.2">
      <c r="A995" s="832"/>
      <c r="B995" s="833" t="s">
        <v>3471</v>
      </c>
      <c r="C995" s="833" t="s">
        <v>597</v>
      </c>
      <c r="D995" s="833" t="s">
        <v>1492</v>
      </c>
      <c r="E995" s="833" t="s">
        <v>3468</v>
      </c>
      <c r="F995" s="833" t="s">
        <v>3517</v>
      </c>
      <c r="G995" s="833" t="s">
        <v>3518</v>
      </c>
      <c r="H995" s="850">
        <v>3</v>
      </c>
      <c r="I995" s="850">
        <v>1749.9900000000002</v>
      </c>
      <c r="J995" s="833">
        <v>0.99999428571428584</v>
      </c>
      <c r="K995" s="833">
        <v>583.33000000000004</v>
      </c>
      <c r="L995" s="850">
        <v>3</v>
      </c>
      <c r="M995" s="850">
        <v>1750</v>
      </c>
      <c r="N995" s="833">
        <v>1</v>
      </c>
      <c r="O995" s="833">
        <v>583.33333333333337</v>
      </c>
      <c r="P995" s="850"/>
      <c r="Q995" s="850"/>
      <c r="R995" s="838"/>
      <c r="S995" s="851"/>
    </row>
    <row r="996" spans="1:19" ht="14.45" customHeight="1" x14ac:dyDescent="0.2">
      <c r="A996" s="832"/>
      <c r="B996" s="833" t="s">
        <v>3471</v>
      </c>
      <c r="C996" s="833" t="s">
        <v>597</v>
      </c>
      <c r="D996" s="833" t="s">
        <v>1492</v>
      </c>
      <c r="E996" s="833" t="s">
        <v>3468</v>
      </c>
      <c r="F996" s="833" t="s">
        <v>3524</v>
      </c>
      <c r="G996" s="833" t="s">
        <v>3525</v>
      </c>
      <c r="H996" s="850">
        <v>13</v>
      </c>
      <c r="I996" s="850">
        <v>650</v>
      </c>
      <c r="J996" s="833">
        <v>0.37142857142857144</v>
      </c>
      <c r="K996" s="833">
        <v>50</v>
      </c>
      <c r="L996" s="850">
        <v>35</v>
      </c>
      <c r="M996" s="850">
        <v>1750</v>
      </c>
      <c r="N996" s="833">
        <v>1</v>
      </c>
      <c r="O996" s="833">
        <v>50</v>
      </c>
      <c r="P996" s="850">
        <v>44</v>
      </c>
      <c r="Q996" s="850">
        <v>2688.8999999999996</v>
      </c>
      <c r="R996" s="838">
        <v>1.5365142857142855</v>
      </c>
      <c r="S996" s="851">
        <v>61.111363636363627</v>
      </c>
    </row>
    <row r="997" spans="1:19" ht="14.45" customHeight="1" x14ac:dyDescent="0.2">
      <c r="A997" s="832"/>
      <c r="B997" s="833" t="s">
        <v>3471</v>
      </c>
      <c r="C997" s="833" t="s">
        <v>597</v>
      </c>
      <c r="D997" s="833" t="s">
        <v>1492</v>
      </c>
      <c r="E997" s="833" t="s">
        <v>3468</v>
      </c>
      <c r="F997" s="833" t="s">
        <v>3532</v>
      </c>
      <c r="G997" s="833" t="s">
        <v>3533</v>
      </c>
      <c r="H997" s="850"/>
      <c r="I997" s="850"/>
      <c r="J997" s="833"/>
      <c r="K997" s="833"/>
      <c r="L997" s="850">
        <v>4</v>
      </c>
      <c r="M997" s="850">
        <v>1222.24</v>
      </c>
      <c r="N997" s="833">
        <v>1</v>
      </c>
      <c r="O997" s="833">
        <v>305.56</v>
      </c>
      <c r="P997" s="850">
        <v>5</v>
      </c>
      <c r="Q997" s="850">
        <v>1527.7800000000002</v>
      </c>
      <c r="R997" s="838">
        <v>1.2499836366016497</v>
      </c>
      <c r="S997" s="851">
        <v>305.55600000000004</v>
      </c>
    </row>
    <row r="998" spans="1:19" ht="14.45" customHeight="1" x14ac:dyDescent="0.2">
      <c r="A998" s="832"/>
      <c r="B998" s="833" t="s">
        <v>3471</v>
      </c>
      <c r="C998" s="833" t="s">
        <v>597</v>
      </c>
      <c r="D998" s="833" t="s">
        <v>1492</v>
      </c>
      <c r="E998" s="833" t="s">
        <v>3468</v>
      </c>
      <c r="F998" s="833" t="s">
        <v>3538</v>
      </c>
      <c r="G998" s="833" t="s">
        <v>3539</v>
      </c>
      <c r="H998" s="850"/>
      <c r="I998" s="850"/>
      <c r="J998" s="833"/>
      <c r="K998" s="833"/>
      <c r="L998" s="850">
        <v>1</v>
      </c>
      <c r="M998" s="850">
        <v>0</v>
      </c>
      <c r="N998" s="833"/>
      <c r="O998" s="833">
        <v>0</v>
      </c>
      <c r="P998" s="850"/>
      <c r="Q998" s="850"/>
      <c r="R998" s="838"/>
      <c r="S998" s="851"/>
    </row>
    <row r="999" spans="1:19" ht="14.45" customHeight="1" x14ac:dyDescent="0.2">
      <c r="A999" s="832"/>
      <c r="B999" s="833" t="s">
        <v>3471</v>
      </c>
      <c r="C999" s="833" t="s">
        <v>597</v>
      </c>
      <c r="D999" s="833" t="s">
        <v>1492</v>
      </c>
      <c r="E999" s="833" t="s">
        <v>3468</v>
      </c>
      <c r="F999" s="833" t="s">
        <v>3542</v>
      </c>
      <c r="G999" s="833" t="s">
        <v>3543</v>
      </c>
      <c r="H999" s="850"/>
      <c r="I999" s="850"/>
      <c r="J999" s="833"/>
      <c r="K999" s="833"/>
      <c r="L999" s="850">
        <v>4</v>
      </c>
      <c r="M999" s="850">
        <v>311.12</v>
      </c>
      <c r="N999" s="833">
        <v>1</v>
      </c>
      <c r="O999" s="833">
        <v>77.78</v>
      </c>
      <c r="P999" s="850">
        <v>5</v>
      </c>
      <c r="Q999" s="850">
        <v>388.9</v>
      </c>
      <c r="R999" s="838">
        <v>1.25</v>
      </c>
      <c r="S999" s="851">
        <v>77.78</v>
      </c>
    </row>
    <row r="1000" spans="1:19" ht="14.45" customHeight="1" x14ac:dyDescent="0.2">
      <c r="A1000" s="832"/>
      <c r="B1000" s="833" t="s">
        <v>3471</v>
      </c>
      <c r="C1000" s="833" t="s">
        <v>597</v>
      </c>
      <c r="D1000" s="833" t="s">
        <v>1492</v>
      </c>
      <c r="E1000" s="833" t="s">
        <v>3468</v>
      </c>
      <c r="F1000" s="833" t="s">
        <v>3546</v>
      </c>
      <c r="G1000" s="833" t="s">
        <v>3547</v>
      </c>
      <c r="H1000" s="850">
        <v>13</v>
      </c>
      <c r="I1000" s="850">
        <v>1227.77</v>
      </c>
      <c r="J1000" s="833">
        <v>0.27659392325558863</v>
      </c>
      <c r="K1000" s="833">
        <v>94.443846153846152</v>
      </c>
      <c r="L1000" s="850">
        <v>47</v>
      </c>
      <c r="M1000" s="850">
        <v>4438.8900000000003</v>
      </c>
      <c r="N1000" s="833">
        <v>1</v>
      </c>
      <c r="O1000" s="833">
        <v>94.444468085106394</v>
      </c>
      <c r="P1000" s="850">
        <v>39</v>
      </c>
      <c r="Q1000" s="850">
        <v>3683.33</v>
      </c>
      <c r="R1000" s="838">
        <v>0.82978627539767813</v>
      </c>
      <c r="S1000" s="851">
        <v>94.444358974358977</v>
      </c>
    </row>
    <row r="1001" spans="1:19" ht="14.45" customHeight="1" x14ac:dyDescent="0.2">
      <c r="A1001" s="832"/>
      <c r="B1001" s="833" t="s">
        <v>3471</v>
      </c>
      <c r="C1001" s="833" t="s">
        <v>597</v>
      </c>
      <c r="D1001" s="833" t="s">
        <v>1492</v>
      </c>
      <c r="E1001" s="833" t="s">
        <v>3468</v>
      </c>
      <c r="F1001" s="833" t="s">
        <v>3550</v>
      </c>
      <c r="G1001" s="833" t="s">
        <v>3551</v>
      </c>
      <c r="H1001" s="850">
        <v>2</v>
      </c>
      <c r="I1001" s="850">
        <v>193.33</v>
      </c>
      <c r="J1001" s="833">
        <v>0.66665517241379313</v>
      </c>
      <c r="K1001" s="833">
        <v>96.665000000000006</v>
      </c>
      <c r="L1001" s="850">
        <v>3</v>
      </c>
      <c r="M1001" s="850">
        <v>290</v>
      </c>
      <c r="N1001" s="833">
        <v>1</v>
      </c>
      <c r="O1001" s="833">
        <v>96.666666666666671</v>
      </c>
      <c r="P1001" s="850">
        <v>7</v>
      </c>
      <c r="Q1001" s="850">
        <v>676.68</v>
      </c>
      <c r="R1001" s="838">
        <v>2.3333793103448275</v>
      </c>
      <c r="S1001" s="851">
        <v>96.668571428571425</v>
      </c>
    </row>
    <row r="1002" spans="1:19" ht="14.45" customHeight="1" x14ac:dyDescent="0.2">
      <c r="A1002" s="832"/>
      <c r="B1002" s="833" t="s">
        <v>3471</v>
      </c>
      <c r="C1002" s="833" t="s">
        <v>597</v>
      </c>
      <c r="D1002" s="833" t="s">
        <v>1492</v>
      </c>
      <c r="E1002" s="833" t="s">
        <v>3468</v>
      </c>
      <c r="F1002" s="833" t="s">
        <v>3562</v>
      </c>
      <c r="G1002" s="833" t="s">
        <v>3563</v>
      </c>
      <c r="H1002" s="850">
        <v>1</v>
      </c>
      <c r="I1002" s="850">
        <v>116.67</v>
      </c>
      <c r="J1002" s="833">
        <v>0.2500053571045921</v>
      </c>
      <c r="K1002" s="833">
        <v>116.67</v>
      </c>
      <c r="L1002" s="850">
        <v>4</v>
      </c>
      <c r="M1002" s="850">
        <v>466.67</v>
      </c>
      <c r="N1002" s="833">
        <v>1</v>
      </c>
      <c r="O1002" s="833">
        <v>116.6675</v>
      </c>
      <c r="P1002" s="850">
        <v>12</v>
      </c>
      <c r="Q1002" s="850">
        <v>1600</v>
      </c>
      <c r="R1002" s="838">
        <v>3.4285469389504359</v>
      </c>
      <c r="S1002" s="851">
        <v>133.33333333333334</v>
      </c>
    </row>
    <row r="1003" spans="1:19" ht="14.45" customHeight="1" x14ac:dyDescent="0.2">
      <c r="A1003" s="832"/>
      <c r="B1003" s="833" t="s">
        <v>3471</v>
      </c>
      <c r="C1003" s="833" t="s">
        <v>597</v>
      </c>
      <c r="D1003" s="833" t="s">
        <v>1492</v>
      </c>
      <c r="E1003" s="833" t="s">
        <v>3468</v>
      </c>
      <c r="F1003" s="833" t="s">
        <v>3469</v>
      </c>
      <c r="G1003" s="833" t="s">
        <v>3470</v>
      </c>
      <c r="H1003" s="850">
        <v>57</v>
      </c>
      <c r="I1003" s="850">
        <v>19633.319999999996</v>
      </c>
      <c r="J1003" s="833">
        <v>0.39041068514337851</v>
      </c>
      <c r="K1003" s="833">
        <v>344.44421052631571</v>
      </c>
      <c r="L1003" s="850">
        <v>146</v>
      </c>
      <c r="M1003" s="850">
        <v>50288.89</v>
      </c>
      <c r="N1003" s="833">
        <v>1</v>
      </c>
      <c r="O1003" s="833">
        <v>344.44445205479451</v>
      </c>
      <c r="P1003" s="850">
        <v>146</v>
      </c>
      <c r="Q1003" s="850">
        <v>50288.899999999994</v>
      </c>
      <c r="R1003" s="838">
        <v>1.000000198851078</v>
      </c>
      <c r="S1003" s="851">
        <v>344.44452054794516</v>
      </c>
    </row>
    <row r="1004" spans="1:19" ht="14.45" customHeight="1" x14ac:dyDescent="0.2">
      <c r="A1004" s="832"/>
      <c r="B1004" s="833" t="s">
        <v>3471</v>
      </c>
      <c r="C1004" s="833" t="s">
        <v>597</v>
      </c>
      <c r="D1004" s="833" t="s">
        <v>1492</v>
      </c>
      <c r="E1004" s="833" t="s">
        <v>3468</v>
      </c>
      <c r="F1004" s="833" t="s">
        <v>3577</v>
      </c>
      <c r="G1004" s="833" t="s">
        <v>3578</v>
      </c>
      <c r="H1004" s="850"/>
      <c r="I1004" s="850"/>
      <c r="J1004" s="833"/>
      <c r="K1004" s="833"/>
      <c r="L1004" s="850">
        <v>1</v>
      </c>
      <c r="M1004" s="850">
        <v>116.67</v>
      </c>
      <c r="N1004" s="833">
        <v>1</v>
      </c>
      <c r="O1004" s="833">
        <v>116.67</v>
      </c>
      <c r="P1004" s="850">
        <v>4</v>
      </c>
      <c r="Q1004" s="850">
        <v>466.67</v>
      </c>
      <c r="R1004" s="838">
        <v>3.9999142881631955</v>
      </c>
      <c r="S1004" s="851">
        <v>116.6675</v>
      </c>
    </row>
    <row r="1005" spans="1:19" ht="14.45" customHeight="1" x14ac:dyDescent="0.2">
      <c r="A1005" s="832"/>
      <c r="B1005" s="833" t="s">
        <v>3471</v>
      </c>
      <c r="C1005" s="833" t="s">
        <v>597</v>
      </c>
      <c r="D1005" s="833" t="s">
        <v>3458</v>
      </c>
      <c r="E1005" s="833" t="s">
        <v>3468</v>
      </c>
      <c r="F1005" s="833" t="s">
        <v>3501</v>
      </c>
      <c r="G1005" s="833" t="s">
        <v>3502</v>
      </c>
      <c r="H1005" s="850">
        <v>8</v>
      </c>
      <c r="I1005" s="850">
        <v>622.23</v>
      </c>
      <c r="J1005" s="833"/>
      <c r="K1005" s="833">
        <v>77.778750000000002</v>
      </c>
      <c r="L1005" s="850"/>
      <c r="M1005" s="850"/>
      <c r="N1005" s="833"/>
      <c r="O1005" s="833"/>
      <c r="P1005" s="850"/>
      <c r="Q1005" s="850"/>
      <c r="R1005" s="838"/>
      <c r="S1005" s="851"/>
    </row>
    <row r="1006" spans="1:19" ht="14.45" customHeight="1" x14ac:dyDescent="0.2">
      <c r="A1006" s="832"/>
      <c r="B1006" s="833" t="s">
        <v>3471</v>
      </c>
      <c r="C1006" s="833" t="s">
        <v>597</v>
      </c>
      <c r="D1006" s="833" t="s">
        <v>3458</v>
      </c>
      <c r="E1006" s="833" t="s">
        <v>3468</v>
      </c>
      <c r="F1006" s="833" t="s">
        <v>3583</v>
      </c>
      <c r="G1006" s="833" t="s">
        <v>3584</v>
      </c>
      <c r="H1006" s="850">
        <v>1</v>
      </c>
      <c r="I1006" s="850">
        <v>300</v>
      </c>
      <c r="J1006" s="833"/>
      <c r="K1006" s="833">
        <v>300</v>
      </c>
      <c r="L1006" s="850"/>
      <c r="M1006" s="850"/>
      <c r="N1006" s="833"/>
      <c r="O1006" s="833"/>
      <c r="P1006" s="850"/>
      <c r="Q1006" s="850"/>
      <c r="R1006" s="838"/>
      <c r="S1006" s="851"/>
    </row>
    <row r="1007" spans="1:19" ht="14.45" customHeight="1" x14ac:dyDescent="0.2">
      <c r="A1007" s="832"/>
      <c r="B1007" s="833" t="s">
        <v>3471</v>
      </c>
      <c r="C1007" s="833" t="s">
        <v>597</v>
      </c>
      <c r="D1007" s="833" t="s">
        <v>3458</v>
      </c>
      <c r="E1007" s="833" t="s">
        <v>3468</v>
      </c>
      <c r="F1007" s="833" t="s">
        <v>3505</v>
      </c>
      <c r="G1007" s="833" t="s">
        <v>3506</v>
      </c>
      <c r="H1007" s="850">
        <v>9</v>
      </c>
      <c r="I1007" s="850">
        <v>1050.01</v>
      </c>
      <c r="J1007" s="833"/>
      <c r="K1007" s="833">
        <v>116.66777777777777</v>
      </c>
      <c r="L1007" s="850"/>
      <c r="M1007" s="850"/>
      <c r="N1007" s="833"/>
      <c r="O1007" s="833"/>
      <c r="P1007" s="850"/>
      <c r="Q1007" s="850"/>
      <c r="R1007" s="838"/>
      <c r="S1007" s="851"/>
    </row>
    <row r="1008" spans="1:19" ht="14.45" customHeight="1" x14ac:dyDescent="0.2">
      <c r="A1008" s="832"/>
      <c r="B1008" s="833" t="s">
        <v>3471</v>
      </c>
      <c r="C1008" s="833" t="s">
        <v>597</v>
      </c>
      <c r="D1008" s="833" t="s">
        <v>3458</v>
      </c>
      <c r="E1008" s="833" t="s">
        <v>3468</v>
      </c>
      <c r="F1008" s="833" t="s">
        <v>3515</v>
      </c>
      <c r="G1008" s="833" t="s">
        <v>3516</v>
      </c>
      <c r="H1008" s="850">
        <v>6</v>
      </c>
      <c r="I1008" s="850">
        <v>1266.6600000000001</v>
      </c>
      <c r="J1008" s="833"/>
      <c r="K1008" s="833">
        <v>211.11</v>
      </c>
      <c r="L1008" s="850"/>
      <c r="M1008" s="850"/>
      <c r="N1008" s="833"/>
      <c r="O1008" s="833"/>
      <c r="P1008" s="850"/>
      <c r="Q1008" s="850"/>
      <c r="R1008" s="838"/>
      <c r="S1008" s="851"/>
    </row>
    <row r="1009" spans="1:19" ht="14.45" customHeight="1" x14ac:dyDescent="0.2">
      <c r="A1009" s="832"/>
      <c r="B1009" s="833" t="s">
        <v>3471</v>
      </c>
      <c r="C1009" s="833" t="s">
        <v>597</v>
      </c>
      <c r="D1009" s="833" t="s">
        <v>3458</v>
      </c>
      <c r="E1009" s="833" t="s">
        <v>3468</v>
      </c>
      <c r="F1009" s="833" t="s">
        <v>3517</v>
      </c>
      <c r="G1009" s="833" t="s">
        <v>3518</v>
      </c>
      <c r="H1009" s="850">
        <v>2</v>
      </c>
      <c r="I1009" s="850">
        <v>1166.6600000000001</v>
      </c>
      <c r="J1009" s="833"/>
      <c r="K1009" s="833">
        <v>583.33000000000004</v>
      </c>
      <c r="L1009" s="850"/>
      <c r="M1009" s="850"/>
      <c r="N1009" s="833"/>
      <c r="O1009" s="833"/>
      <c r="P1009" s="850"/>
      <c r="Q1009" s="850"/>
      <c r="R1009" s="838"/>
      <c r="S1009" s="851"/>
    </row>
    <row r="1010" spans="1:19" ht="14.45" customHeight="1" x14ac:dyDescent="0.2">
      <c r="A1010" s="832"/>
      <c r="B1010" s="833" t="s">
        <v>3471</v>
      </c>
      <c r="C1010" s="833" t="s">
        <v>597</v>
      </c>
      <c r="D1010" s="833" t="s">
        <v>3458</v>
      </c>
      <c r="E1010" s="833" t="s">
        <v>3468</v>
      </c>
      <c r="F1010" s="833" t="s">
        <v>3524</v>
      </c>
      <c r="G1010" s="833" t="s">
        <v>3525</v>
      </c>
      <c r="H1010" s="850">
        <v>5</v>
      </c>
      <c r="I1010" s="850">
        <v>250</v>
      </c>
      <c r="J1010" s="833"/>
      <c r="K1010" s="833">
        <v>50</v>
      </c>
      <c r="L1010" s="850"/>
      <c r="M1010" s="850"/>
      <c r="N1010" s="833"/>
      <c r="O1010" s="833"/>
      <c r="P1010" s="850"/>
      <c r="Q1010" s="850"/>
      <c r="R1010" s="838"/>
      <c r="S1010" s="851"/>
    </row>
    <row r="1011" spans="1:19" ht="14.45" customHeight="1" x14ac:dyDescent="0.2">
      <c r="A1011" s="832"/>
      <c r="B1011" s="833" t="s">
        <v>3471</v>
      </c>
      <c r="C1011" s="833" t="s">
        <v>597</v>
      </c>
      <c r="D1011" s="833" t="s">
        <v>3458</v>
      </c>
      <c r="E1011" s="833" t="s">
        <v>3468</v>
      </c>
      <c r="F1011" s="833" t="s">
        <v>3532</v>
      </c>
      <c r="G1011" s="833" t="s">
        <v>3533</v>
      </c>
      <c r="H1011" s="850">
        <v>7</v>
      </c>
      <c r="I1011" s="850">
        <v>2138.9</v>
      </c>
      <c r="J1011" s="833"/>
      <c r="K1011" s="833">
        <v>305.55714285714288</v>
      </c>
      <c r="L1011" s="850"/>
      <c r="M1011" s="850"/>
      <c r="N1011" s="833"/>
      <c r="O1011" s="833"/>
      <c r="P1011" s="850"/>
      <c r="Q1011" s="850"/>
      <c r="R1011" s="838"/>
      <c r="S1011" s="851"/>
    </row>
    <row r="1012" spans="1:19" ht="14.45" customHeight="1" x14ac:dyDescent="0.2">
      <c r="A1012" s="832"/>
      <c r="B1012" s="833" t="s">
        <v>3471</v>
      </c>
      <c r="C1012" s="833" t="s">
        <v>597</v>
      </c>
      <c r="D1012" s="833" t="s">
        <v>3458</v>
      </c>
      <c r="E1012" s="833" t="s">
        <v>3468</v>
      </c>
      <c r="F1012" s="833" t="s">
        <v>3542</v>
      </c>
      <c r="G1012" s="833" t="s">
        <v>3543</v>
      </c>
      <c r="H1012" s="850">
        <v>6</v>
      </c>
      <c r="I1012" s="850">
        <v>466.66999999999996</v>
      </c>
      <c r="J1012" s="833"/>
      <c r="K1012" s="833">
        <v>77.778333333333322</v>
      </c>
      <c r="L1012" s="850"/>
      <c r="M1012" s="850"/>
      <c r="N1012" s="833"/>
      <c r="O1012" s="833"/>
      <c r="P1012" s="850"/>
      <c r="Q1012" s="850"/>
      <c r="R1012" s="838"/>
      <c r="S1012" s="851"/>
    </row>
    <row r="1013" spans="1:19" ht="14.45" customHeight="1" x14ac:dyDescent="0.2">
      <c r="A1013" s="832"/>
      <c r="B1013" s="833" t="s">
        <v>3471</v>
      </c>
      <c r="C1013" s="833" t="s">
        <v>597</v>
      </c>
      <c r="D1013" s="833" t="s">
        <v>3458</v>
      </c>
      <c r="E1013" s="833" t="s">
        <v>3468</v>
      </c>
      <c r="F1013" s="833" t="s">
        <v>3546</v>
      </c>
      <c r="G1013" s="833" t="s">
        <v>3547</v>
      </c>
      <c r="H1013" s="850">
        <v>6</v>
      </c>
      <c r="I1013" s="850">
        <v>566.66</v>
      </c>
      <c r="J1013" s="833"/>
      <c r="K1013" s="833">
        <v>94.443333333333328</v>
      </c>
      <c r="L1013" s="850"/>
      <c r="M1013" s="850"/>
      <c r="N1013" s="833"/>
      <c r="O1013" s="833"/>
      <c r="P1013" s="850"/>
      <c r="Q1013" s="850"/>
      <c r="R1013" s="838"/>
      <c r="S1013" s="851"/>
    </row>
    <row r="1014" spans="1:19" ht="14.45" customHeight="1" x14ac:dyDescent="0.2">
      <c r="A1014" s="832"/>
      <c r="B1014" s="833" t="s">
        <v>3471</v>
      </c>
      <c r="C1014" s="833" t="s">
        <v>597</v>
      </c>
      <c r="D1014" s="833" t="s">
        <v>3458</v>
      </c>
      <c r="E1014" s="833" t="s">
        <v>3468</v>
      </c>
      <c r="F1014" s="833" t="s">
        <v>3562</v>
      </c>
      <c r="G1014" s="833" t="s">
        <v>3563</v>
      </c>
      <c r="H1014" s="850">
        <v>4</v>
      </c>
      <c r="I1014" s="850">
        <v>466.67</v>
      </c>
      <c r="J1014" s="833"/>
      <c r="K1014" s="833">
        <v>116.6675</v>
      </c>
      <c r="L1014" s="850"/>
      <c r="M1014" s="850"/>
      <c r="N1014" s="833"/>
      <c r="O1014" s="833"/>
      <c r="P1014" s="850"/>
      <c r="Q1014" s="850"/>
      <c r="R1014" s="838"/>
      <c r="S1014" s="851"/>
    </row>
    <row r="1015" spans="1:19" ht="14.45" customHeight="1" x14ac:dyDescent="0.2">
      <c r="A1015" s="832"/>
      <c r="B1015" s="833" t="s">
        <v>3471</v>
      </c>
      <c r="C1015" s="833" t="s">
        <v>597</v>
      </c>
      <c r="D1015" s="833" t="s">
        <v>3458</v>
      </c>
      <c r="E1015" s="833" t="s">
        <v>3468</v>
      </c>
      <c r="F1015" s="833" t="s">
        <v>3469</v>
      </c>
      <c r="G1015" s="833" t="s">
        <v>3470</v>
      </c>
      <c r="H1015" s="850">
        <v>21</v>
      </c>
      <c r="I1015" s="850">
        <v>7233.33</v>
      </c>
      <c r="J1015" s="833"/>
      <c r="K1015" s="833">
        <v>344.44428571428568</v>
      </c>
      <c r="L1015" s="850"/>
      <c r="M1015" s="850"/>
      <c r="N1015" s="833"/>
      <c r="O1015" s="833"/>
      <c r="P1015" s="850"/>
      <c r="Q1015" s="850"/>
      <c r="R1015" s="838"/>
      <c r="S1015" s="851"/>
    </row>
    <row r="1016" spans="1:19" ht="14.45" customHeight="1" x14ac:dyDescent="0.2">
      <c r="A1016" s="832"/>
      <c r="B1016" s="833" t="s">
        <v>3471</v>
      </c>
      <c r="C1016" s="833" t="s">
        <v>597</v>
      </c>
      <c r="D1016" s="833" t="s">
        <v>1475</v>
      </c>
      <c r="E1016" s="833" t="s">
        <v>3468</v>
      </c>
      <c r="F1016" s="833" t="s">
        <v>3501</v>
      </c>
      <c r="G1016" s="833" t="s">
        <v>3502</v>
      </c>
      <c r="H1016" s="850"/>
      <c r="I1016" s="850"/>
      <c r="J1016" s="833"/>
      <c r="K1016" s="833"/>
      <c r="L1016" s="850"/>
      <c r="M1016" s="850"/>
      <c r="N1016" s="833"/>
      <c r="O1016" s="833"/>
      <c r="P1016" s="850">
        <v>3</v>
      </c>
      <c r="Q1016" s="850">
        <v>233.34</v>
      </c>
      <c r="R1016" s="838"/>
      <c r="S1016" s="851">
        <v>77.78</v>
      </c>
    </row>
    <row r="1017" spans="1:19" ht="14.45" customHeight="1" x14ac:dyDescent="0.2">
      <c r="A1017" s="832"/>
      <c r="B1017" s="833" t="s">
        <v>3471</v>
      </c>
      <c r="C1017" s="833" t="s">
        <v>597</v>
      </c>
      <c r="D1017" s="833" t="s">
        <v>1475</v>
      </c>
      <c r="E1017" s="833" t="s">
        <v>3468</v>
      </c>
      <c r="F1017" s="833" t="s">
        <v>3505</v>
      </c>
      <c r="G1017" s="833" t="s">
        <v>3506</v>
      </c>
      <c r="H1017" s="850"/>
      <c r="I1017" s="850"/>
      <c r="J1017" s="833"/>
      <c r="K1017" s="833"/>
      <c r="L1017" s="850"/>
      <c r="M1017" s="850"/>
      <c r="N1017" s="833"/>
      <c r="O1017" s="833"/>
      <c r="P1017" s="850">
        <v>5</v>
      </c>
      <c r="Q1017" s="850">
        <v>583.34</v>
      </c>
      <c r="R1017" s="838"/>
      <c r="S1017" s="851">
        <v>116.66800000000001</v>
      </c>
    </row>
    <row r="1018" spans="1:19" ht="14.45" customHeight="1" x14ac:dyDescent="0.2">
      <c r="A1018" s="832"/>
      <c r="B1018" s="833" t="s">
        <v>3471</v>
      </c>
      <c r="C1018" s="833" t="s">
        <v>597</v>
      </c>
      <c r="D1018" s="833" t="s">
        <v>1475</v>
      </c>
      <c r="E1018" s="833" t="s">
        <v>3468</v>
      </c>
      <c r="F1018" s="833" t="s">
        <v>3515</v>
      </c>
      <c r="G1018" s="833" t="s">
        <v>3516</v>
      </c>
      <c r="H1018" s="850"/>
      <c r="I1018" s="850"/>
      <c r="J1018" s="833"/>
      <c r="K1018" s="833"/>
      <c r="L1018" s="850"/>
      <c r="M1018" s="850"/>
      <c r="N1018" s="833"/>
      <c r="O1018" s="833"/>
      <c r="P1018" s="850">
        <v>4</v>
      </c>
      <c r="Q1018" s="850">
        <v>888.88</v>
      </c>
      <c r="R1018" s="838"/>
      <c r="S1018" s="851">
        <v>222.22</v>
      </c>
    </row>
    <row r="1019" spans="1:19" ht="14.45" customHeight="1" x14ac:dyDescent="0.2">
      <c r="A1019" s="832"/>
      <c r="B1019" s="833" t="s">
        <v>3471</v>
      </c>
      <c r="C1019" s="833" t="s">
        <v>597</v>
      </c>
      <c r="D1019" s="833" t="s">
        <v>1475</v>
      </c>
      <c r="E1019" s="833" t="s">
        <v>3468</v>
      </c>
      <c r="F1019" s="833" t="s">
        <v>3517</v>
      </c>
      <c r="G1019" s="833" t="s">
        <v>3518</v>
      </c>
      <c r="H1019" s="850"/>
      <c r="I1019" s="850"/>
      <c r="J1019" s="833"/>
      <c r="K1019" s="833"/>
      <c r="L1019" s="850"/>
      <c r="M1019" s="850"/>
      <c r="N1019" s="833"/>
      <c r="O1019" s="833"/>
      <c r="P1019" s="850">
        <v>5</v>
      </c>
      <c r="Q1019" s="850">
        <v>2916.66</v>
      </c>
      <c r="R1019" s="838"/>
      <c r="S1019" s="851">
        <v>583.33199999999999</v>
      </c>
    </row>
    <row r="1020" spans="1:19" ht="14.45" customHeight="1" x14ac:dyDescent="0.2">
      <c r="A1020" s="832"/>
      <c r="B1020" s="833" t="s">
        <v>3471</v>
      </c>
      <c r="C1020" s="833" t="s">
        <v>597</v>
      </c>
      <c r="D1020" s="833" t="s">
        <v>1475</v>
      </c>
      <c r="E1020" s="833" t="s">
        <v>3468</v>
      </c>
      <c r="F1020" s="833" t="s">
        <v>3524</v>
      </c>
      <c r="G1020" s="833" t="s">
        <v>3525</v>
      </c>
      <c r="H1020" s="850"/>
      <c r="I1020" s="850"/>
      <c r="J1020" s="833"/>
      <c r="K1020" s="833"/>
      <c r="L1020" s="850"/>
      <c r="M1020" s="850"/>
      <c r="N1020" s="833"/>
      <c r="O1020" s="833"/>
      <c r="P1020" s="850">
        <v>4</v>
      </c>
      <c r="Q1020" s="850">
        <v>244.44</v>
      </c>
      <c r="R1020" s="838"/>
      <c r="S1020" s="851">
        <v>61.11</v>
      </c>
    </row>
    <row r="1021" spans="1:19" ht="14.45" customHeight="1" x14ac:dyDescent="0.2">
      <c r="A1021" s="832"/>
      <c r="B1021" s="833" t="s">
        <v>3471</v>
      </c>
      <c r="C1021" s="833" t="s">
        <v>597</v>
      </c>
      <c r="D1021" s="833" t="s">
        <v>1475</v>
      </c>
      <c r="E1021" s="833" t="s">
        <v>3468</v>
      </c>
      <c r="F1021" s="833" t="s">
        <v>3532</v>
      </c>
      <c r="G1021" s="833" t="s">
        <v>3533</v>
      </c>
      <c r="H1021" s="850"/>
      <c r="I1021" s="850"/>
      <c r="J1021" s="833"/>
      <c r="K1021" s="833"/>
      <c r="L1021" s="850"/>
      <c r="M1021" s="850"/>
      <c r="N1021" s="833"/>
      <c r="O1021" s="833"/>
      <c r="P1021" s="850">
        <v>1</v>
      </c>
      <c r="Q1021" s="850">
        <v>305.56</v>
      </c>
      <c r="R1021" s="838"/>
      <c r="S1021" s="851">
        <v>305.56</v>
      </c>
    </row>
    <row r="1022" spans="1:19" ht="14.45" customHeight="1" x14ac:dyDescent="0.2">
      <c r="A1022" s="832"/>
      <c r="B1022" s="833" t="s">
        <v>3471</v>
      </c>
      <c r="C1022" s="833" t="s">
        <v>597</v>
      </c>
      <c r="D1022" s="833" t="s">
        <v>1475</v>
      </c>
      <c r="E1022" s="833" t="s">
        <v>3468</v>
      </c>
      <c r="F1022" s="833" t="s">
        <v>3542</v>
      </c>
      <c r="G1022" s="833" t="s">
        <v>3543</v>
      </c>
      <c r="H1022" s="850"/>
      <c r="I1022" s="850"/>
      <c r="J1022" s="833"/>
      <c r="K1022" s="833"/>
      <c r="L1022" s="850"/>
      <c r="M1022" s="850"/>
      <c r="N1022" s="833"/>
      <c r="O1022" s="833"/>
      <c r="P1022" s="850">
        <v>1</v>
      </c>
      <c r="Q1022" s="850">
        <v>77.78</v>
      </c>
      <c r="R1022" s="838"/>
      <c r="S1022" s="851">
        <v>77.78</v>
      </c>
    </row>
    <row r="1023" spans="1:19" ht="14.45" customHeight="1" x14ac:dyDescent="0.2">
      <c r="A1023" s="832"/>
      <c r="B1023" s="833" t="s">
        <v>3471</v>
      </c>
      <c r="C1023" s="833" t="s">
        <v>597</v>
      </c>
      <c r="D1023" s="833" t="s">
        <v>1475</v>
      </c>
      <c r="E1023" s="833" t="s">
        <v>3468</v>
      </c>
      <c r="F1023" s="833" t="s">
        <v>3546</v>
      </c>
      <c r="G1023" s="833" t="s">
        <v>3547</v>
      </c>
      <c r="H1023" s="850"/>
      <c r="I1023" s="850"/>
      <c r="J1023" s="833"/>
      <c r="K1023" s="833"/>
      <c r="L1023" s="850"/>
      <c r="M1023" s="850"/>
      <c r="N1023" s="833"/>
      <c r="O1023" s="833"/>
      <c r="P1023" s="850">
        <v>11</v>
      </c>
      <c r="Q1023" s="850">
        <v>1038.8800000000001</v>
      </c>
      <c r="R1023" s="838"/>
      <c r="S1023" s="851">
        <v>94.443636363636372</v>
      </c>
    </row>
    <row r="1024" spans="1:19" ht="14.45" customHeight="1" x14ac:dyDescent="0.2">
      <c r="A1024" s="832"/>
      <c r="B1024" s="833" t="s">
        <v>3471</v>
      </c>
      <c r="C1024" s="833" t="s">
        <v>597</v>
      </c>
      <c r="D1024" s="833" t="s">
        <v>1475</v>
      </c>
      <c r="E1024" s="833" t="s">
        <v>3468</v>
      </c>
      <c r="F1024" s="833" t="s">
        <v>3550</v>
      </c>
      <c r="G1024" s="833" t="s">
        <v>3551</v>
      </c>
      <c r="H1024" s="850"/>
      <c r="I1024" s="850"/>
      <c r="J1024" s="833"/>
      <c r="K1024" s="833"/>
      <c r="L1024" s="850"/>
      <c r="M1024" s="850"/>
      <c r="N1024" s="833"/>
      <c r="O1024" s="833"/>
      <c r="P1024" s="850">
        <v>2</v>
      </c>
      <c r="Q1024" s="850">
        <v>193.34</v>
      </c>
      <c r="R1024" s="838"/>
      <c r="S1024" s="851">
        <v>96.67</v>
      </c>
    </row>
    <row r="1025" spans="1:19" ht="14.45" customHeight="1" x14ac:dyDescent="0.2">
      <c r="A1025" s="832"/>
      <c r="B1025" s="833" t="s">
        <v>3471</v>
      </c>
      <c r="C1025" s="833" t="s">
        <v>597</v>
      </c>
      <c r="D1025" s="833" t="s">
        <v>1475</v>
      </c>
      <c r="E1025" s="833" t="s">
        <v>3468</v>
      </c>
      <c r="F1025" s="833" t="s">
        <v>3562</v>
      </c>
      <c r="G1025" s="833" t="s">
        <v>3563</v>
      </c>
      <c r="H1025" s="850"/>
      <c r="I1025" s="850"/>
      <c r="J1025" s="833"/>
      <c r="K1025" s="833"/>
      <c r="L1025" s="850"/>
      <c r="M1025" s="850"/>
      <c r="N1025" s="833"/>
      <c r="O1025" s="833"/>
      <c r="P1025" s="850">
        <v>2</v>
      </c>
      <c r="Q1025" s="850">
        <v>266.67</v>
      </c>
      <c r="R1025" s="838"/>
      <c r="S1025" s="851">
        <v>133.33500000000001</v>
      </c>
    </row>
    <row r="1026" spans="1:19" ht="14.45" customHeight="1" x14ac:dyDescent="0.2">
      <c r="A1026" s="832"/>
      <c r="B1026" s="833" t="s">
        <v>3471</v>
      </c>
      <c r="C1026" s="833" t="s">
        <v>597</v>
      </c>
      <c r="D1026" s="833" t="s">
        <v>1475</v>
      </c>
      <c r="E1026" s="833" t="s">
        <v>3468</v>
      </c>
      <c r="F1026" s="833" t="s">
        <v>3469</v>
      </c>
      <c r="G1026" s="833" t="s">
        <v>3470</v>
      </c>
      <c r="H1026" s="850"/>
      <c r="I1026" s="850"/>
      <c r="J1026" s="833"/>
      <c r="K1026" s="833"/>
      <c r="L1026" s="850"/>
      <c r="M1026" s="850"/>
      <c r="N1026" s="833"/>
      <c r="O1026" s="833"/>
      <c r="P1026" s="850">
        <v>26</v>
      </c>
      <c r="Q1026" s="850">
        <v>8955.5500000000011</v>
      </c>
      <c r="R1026" s="838"/>
      <c r="S1026" s="851">
        <v>344.44423076923078</v>
      </c>
    </row>
    <row r="1027" spans="1:19" ht="14.45" customHeight="1" x14ac:dyDescent="0.2">
      <c r="A1027" s="832"/>
      <c r="B1027" s="833" t="s">
        <v>3471</v>
      </c>
      <c r="C1027" s="833" t="s">
        <v>597</v>
      </c>
      <c r="D1027" s="833" t="s">
        <v>1482</v>
      </c>
      <c r="E1027" s="833" t="s">
        <v>3468</v>
      </c>
      <c r="F1027" s="833" t="s">
        <v>3501</v>
      </c>
      <c r="G1027" s="833" t="s">
        <v>3502</v>
      </c>
      <c r="H1027" s="850">
        <v>5</v>
      </c>
      <c r="I1027" s="850">
        <v>388.9</v>
      </c>
      <c r="J1027" s="833">
        <v>1.2500401787149238</v>
      </c>
      <c r="K1027" s="833">
        <v>77.78</v>
      </c>
      <c r="L1027" s="850">
        <v>4</v>
      </c>
      <c r="M1027" s="850">
        <v>311.11</v>
      </c>
      <c r="N1027" s="833">
        <v>1</v>
      </c>
      <c r="O1027" s="833">
        <v>77.777500000000003</v>
      </c>
      <c r="P1027" s="850">
        <v>10</v>
      </c>
      <c r="Q1027" s="850">
        <v>777.79</v>
      </c>
      <c r="R1027" s="838">
        <v>2.5000482144579084</v>
      </c>
      <c r="S1027" s="851">
        <v>77.778999999999996</v>
      </c>
    </row>
    <row r="1028" spans="1:19" ht="14.45" customHeight="1" x14ac:dyDescent="0.2">
      <c r="A1028" s="832"/>
      <c r="B1028" s="833" t="s">
        <v>3471</v>
      </c>
      <c r="C1028" s="833" t="s">
        <v>597</v>
      </c>
      <c r="D1028" s="833" t="s">
        <v>1482</v>
      </c>
      <c r="E1028" s="833" t="s">
        <v>3468</v>
      </c>
      <c r="F1028" s="833" t="s">
        <v>3503</v>
      </c>
      <c r="G1028" s="833" t="s">
        <v>3504</v>
      </c>
      <c r="H1028" s="850"/>
      <c r="I1028" s="850"/>
      <c r="J1028" s="833"/>
      <c r="K1028" s="833"/>
      <c r="L1028" s="850"/>
      <c r="M1028" s="850"/>
      <c r="N1028" s="833"/>
      <c r="O1028" s="833"/>
      <c r="P1028" s="850">
        <v>2</v>
      </c>
      <c r="Q1028" s="850">
        <v>500</v>
      </c>
      <c r="R1028" s="838"/>
      <c r="S1028" s="851">
        <v>250</v>
      </c>
    </row>
    <row r="1029" spans="1:19" ht="14.45" customHeight="1" x14ac:dyDescent="0.2">
      <c r="A1029" s="832"/>
      <c r="B1029" s="833" t="s">
        <v>3471</v>
      </c>
      <c r="C1029" s="833" t="s">
        <v>597</v>
      </c>
      <c r="D1029" s="833" t="s">
        <v>1482</v>
      </c>
      <c r="E1029" s="833" t="s">
        <v>3468</v>
      </c>
      <c r="F1029" s="833" t="s">
        <v>3505</v>
      </c>
      <c r="G1029" s="833" t="s">
        <v>3506</v>
      </c>
      <c r="H1029" s="850"/>
      <c r="I1029" s="850"/>
      <c r="J1029" s="833"/>
      <c r="K1029" s="833"/>
      <c r="L1029" s="850">
        <v>28</v>
      </c>
      <c r="M1029" s="850">
        <v>3266.67</v>
      </c>
      <c r="N1029" s="833">
        <v>1</v>
      </c>
      <c r="O1029" s="833">
        <v>116.66678571428572</v>
      </c>
      <c r="P1029" s="850">
        <v>54</v>
      </c>
      <c r="Q1029" s="850">
        <v>6300</v>
      </c>
      <c r="R1029" s="838">
        <v>1.9285694606434074</v>
      </c>
      <c r="S1029" s="851">
        <v>116.66666666666667</v>
      </c>
    </row>
    <row r="1030" spans="1:19" ht="14.45" customHeight="1" x14ac:dyDescent="0.2">
      <c r="A1030" s="832"/>
      <c r="B1030" s="833" t="s">
        <v>3471</v>
      </c>
      <c r="C1030" s="833" t="s">
        <v>597</v>
      </c>
      <c r="D1030" s="833" t="s">
        <v>1482</v>
      </c>
      <c r="E1030" s="833" t="s">
        <v>3468</v>
      </c>
      <c r="F1030" s="833" t="s">
        <v>3515</v>
      </c>
      <c r="G1030" s="833" t="s">
        <v>3516</v>
      </c>
      <c r="H1030" s="850"/>
      <c r="I1030" s="850"/>
      <c r="J1030" s="833"/>
      <c r="K1030" s="833"/>
      <c r="L1030" s="850">
        <v>25</v>
      </c>
      <c r="M1030" s="850">
        <v>5277.7699999999995</v>
      </c>
      <c r="N1030" s="833">
        <v>1</v>
      </c>
      <c r="O1030" s="833">
        <v>211.11079999999998</v>
      </c>
      <c r="P1030" s="850">
        <v>27</v>
      </c>
      <c r="Q1030" s="850">
        <v>5999.9900000000007</v>
      </c>
      <c r="R1030" s="838">
        <v>1.1368418858722531</v>
      </c>
      <c r="S1030" s="851">
        <v>222.22185185185188</v>
      </c>
    </row>
    <row r="1031" spans="1:19" ht="14.45" customHeight="1" x14ac:dyDescent="0.2">
      <c r="A1031" s="832"/>
      <c r="B1031" s="833" t="s">
        <v>3471</v>
      </c>
      <c r="C1031" s="833" t="s">
        <v>597</v>
      </c>
      <c r="D1031" s="833" t="s">
        <v>1482</v>
      </c>
      <c r="E1031" s="833" t="s">
        <v>3468</v>
      </c>
      <c r="F1031" s="833" t="s">
        <v>3517</v>
      </c>
      <c r="G1031" s="833" t="s">
        <v>3518</v>
      </c>
      <c r="H1031" s="850">
        <v>1</v>
      </c>
      <c r="I1031" s="850">
        <v>583.33000000000004</v>
      </c>
      <c r="J1031" s="833">
        <v>9.9999314286497956E-2</v>
      </c>
      <c r="K1031" s="833">
        <v>583.33000000000004</v>
      </c>
      <c r="L1031" s="850">
        <v>10</v>
      </c>
      <c r="M1031" s="850">
        <v>5833.34</v>
      </c>
      <c r="N1031" s="833">
        <v>1</v>
      </c>
      <c r="O1031" s="833">
        <v>583.33400000000006</v>
      </c>
      <c r="P1031" s="850">
        <v>18</v>
      </c>
      <c r="Q1031" s="850">
        <v>10499.99</v>
      </c>
      <c r="R1031" s="838">
        <v>1.7999962285757387</v>
      </c>
      <c r="S1031" s="851">
        <v>583.33277777777778</v>
      </c>
    </row>
    <row r="1032" spans="1:19" ht="14.45" customHeight="1" x14ac:dyDescent="0.2">
      <c r="A1032" s="832"/>
      <c r="B1032" s="833" t="s">
        <v>3471</v>
      </c>
      <c r="C1032" s="833" t="s">
        <v>597</v>
      </c>
      <c r="D1032" s="833" t="s">
        <v>1482</v>
      </c>
      <c r="E1032" s="833" t="s">
        <v>3468</v>
      </c>
      <c r="F1032" s="833" t="s">
        <v>3524</v>
      </c>
      <c r="G1032" s="833" t="s">
        <v>3525</v>
      </c>
      <c r="H1032" s="850">
        <v>4</v>
      </c>
      <c r="I1032" s="850">
        <v>200</v>
      </c>
      <c r="J1032" s="833">
        <v>0.11764705882352941</v>
      </c>
      <c r="K1032" s="833">
        <v>50</v>
      </c>
      <c r="L1032" s="850">
        <v>34</v>
      </c>
      <c r="M1032" s="850">
        <v>1700</v>
      </c>
      <c r="N1032" s="833">
        <v>1</v>
      </c>
      <c r="O1032" s="833">
        <v>50</v>
      </c>
      <c r="P1032" s="850">
        <v>72</v>
      </c>
      <c r="Q1032" s="850">
        <v>4400.01</v>
      </c>
      <c r="R1032" s="838">
        <v>2.5882411764705884</v>
      </c>
      <c r="S1032" s="851">
        <v>61.111250000000005</v>
      </c>
    </row>
    <row r="1033" spans="1:19" ht="14.45" customHeight="1" x14ac:dyDescent="0.2">
      <c r="A1033" s="832"/>
      <c r="B1033" s="833" t="s">
        <v>3471</v>
      </c>
      <c r="C1033" s="833" t="s">
        <v>597</v>
      </c>
      <c r="D1033" s="833" t="s">
        <v>1482</v>
      </c>
      <c r="E1033" s="833" t="s">
        <v>3468</v>
      </c>
      <c r="F1033" s="833" t="s">
        <v>3528</v>
      </c>
      <c r="G1033" s="833" t="s">
        <v>3529</v>
      </c>
      <c r="H1033" s="850"/>
      <c r="I1033" s="850"/>
      <c r="J1033" s="833"/>
      <c r="K1033" s="833"/>
      <c r="L1033" s="850">
        <v>2</v>
      </c>
      <c r="M1033" s="850">
        <v>202.22</v>
      </c>
      <c r="N1033" s="833">
        <v>1</v>
      </c>
      <c r="O1033" s="833">
        <v>101.11</v>
      </c>
      <c r="P1033" s="850">
        <v>1</v>
      </c>
      <c r="Q1033" s="850">
        <v>127.78</v>
      </c>
      <c r="R1033" s="838">
        <v>0.63188606468202946</v>
      </c>
      <c r="S1033" s="851">
        <v>127.78</v>
      </c>
    </row>
    <row r="1034" spans="1:19" ht="14.45" customHeight="1" x14ac:dyDescent="0.2">
      <c r="A1034" s="832"/>
      <c r="B1034" s="833" t="s">
        <v>3471</v>
      </c>
      <c r="C1034" s="833" t="s">
        <v>597</v>
      </c>
      <c r="D1034" s="833" t="s">
        <v>1482</v>
      </c>
      <c r="E1034" s="833" t="s">
        <v>3468</v>
      </c>
      <c r="F1034" s="833" t="s">
        <v>3532</v>
      </c>
      <c r="G1034" s="833" t="s">
        <v>3533</v>
      </c>
      <c r="H1034" s="850"/>
      <c r="I1034" s="850"/>
      <c r="J1034" s="833"/>
      <c r="K1034" s="833"/>
      <c r="L1034" s="850"/>
      <c r="M1034" s="850"/>
      <c r="N1034" s="833"/>
      <c r="O1034" s="833"/>
      <c r="P1034" s="850">
        <v>4</v>
      </c>
      <c r="Q1034" s="850">
        <v>1222.23</v>
      </c>
      <c r="R1034" s="838"/>
      <c r="S1034" s="851">
        <v>305.5575</v>
      </c>
    </row>
    <row r="1035" spans="1:19" ht="14.45" customHeight="1" x14ac:dyDescent="0.2">
      <c r="A1035" s="832"/>
      <c r="B1035" s="833" t="s">
        <v>3471</v>
      </c>
      <c r="C1035" s="833" t="s">
        <v>597</v>
      </c>
      <c r="D1035" s="833" t="s">
        <v>1482</v>
      </c>
      <c r="E1035" s="833" t="s">
        <v>3468</v>
      </c>
      <c r="F1035" s="833" t="s">
        <v>3536</v>
      </c>
      <c r="G1035" s="833" t="s">
        <v>3537</v>
      </c>
      <c r="H1035" s="850"/>
      <c r="I1035" s="850"/>
      <c r="J1035" s="833"/>
      <c r="K1035" s="833"/>
      <c r="L1035" s="850"/>
      <c r="M1035" s="850"/>
      <c r="N1035" s="833"/>
      <c r="O1035" s="833"/>
      <c r="P1035" s="850">
        <v>1</v>
      </c>
      <c r="Q1035" s="850">
        <v>455.56</v>
      </c>
      <c r="R1035" s="838"/>
      <c r="S1035" s="851">
        <v>455.56</v>
      </c>
    </row>
    <row r="1036" spans="1:19" ht="14.45" customHeight="1" x14ac:dyDescent="0.2">
      <c r="A1036" s="832"/>
      <c r="B1036" s="833" t="s">
        <v>3471</v>
      </c>
      <c r="C1036" s="833" t="s">
        <v>597</v>
      </c>
      <c r="D1036" s="833" t="s">
        <v>1482</v>
      </c>
      <c r="E1036" s="833" t="s">
        <v>3468</v>
      </c>
      <c r="F1036" s="833" t="s">
        <v>3538</v>
      </c>
      <c r="G1036" s="833" t="s">
        <v>3539</v>
      </c>
      <c r="H1036" s="850"/>
      <c r="I1036" s="850"/>
      <c r="J1036" s="833"/>
      <c r="K1036" s="833"/>
      <c r="L1036" s="850">
        <v>1</v>
      </c>
      <c r="M1036" s="850">
        <v>0</v>
      </c>
      <c r="N1036" s="833"/>
      <c r="O1036" s="833">
        <v>0</v>
      </c>
      <c r="P1036" s="850"/>
      <c r="Q1036" s="850"/>
      <c r="R1036" s="838"/>
      <c r="S1036" s="851"/>
    </row>
    <row r="1037" spans="1:19" ht="14.45" customHeight="1" x14ac:dyDescent="0.2">
      <c r="A1037" s="832"/>
      <c r="B1037" s="833" t="s">
        <v>3471</v>
      </c>
      <c r="C1037" s="833" t="s">
        <v>597</v>
      </c>
      <c r="D1037" s="833" t="s">
        <v>1482</v>
      </c>
      <c r="E1037" s="833" t="s">
        <v>3468</v>
      </c>
      <c r="F1037" s="833" t="s">
        <v>3542</v>
      </c>
      <c r="G1037" s="833" t="s">
        <v>3543</v>
      </c>
      <c r="H1037" s="850"/>
      <c r="I1037" s="850"/>
      <c r="J1037" s="833"/>
      <c r="K1037" s="833"/>
      <c r="L1037" s="850"/>
      <c r="M1037" s="850"/>
      <c r="N1037" s="833"/>
      <c r="O1037" s="833"/>
      <c r="P1037" s="850">
        <v>5</v>
      </c>
      <c r="Q1037" s="850">
        <v>388.9</v>
      </c>
      <c r="R1037" s="838"/>
      <c r="S1037" s="851">
        <v>77.78</v>
      </c>
    </row>
    <row r="1038" spans="1:19" ht="14.45" customHeight="1" x14ac:dyDescent="0.2">
      <c r="A1038" s="832"/>
      <c r="B1038" s="833" t="s">
        <v>3471</v>
      </c>
      <c r="C1038" s="833" t="s">
        <v>597</v>
      </c>
      <c r="D1038" s="833" t="s">
        <v>1482</v>
      </c>
      <c r="E1038" s="833" t="s">
        <v>3468</v>
      </c>
      <c r="F1038" s="833" t="s">
        <v>3546</v>
      </c>
      <c r="G1038" s="833" t="s">
        <v>3547</v>
      </c>
      <c r="H1038" s="850">
        <v>3</v>
      </c>
      <c r="I1038" s="850">
        <v>283.33</v>
      </c>
      <c r="J1038" s="833">
        <v>9.3748965991886757E-2</v>
      </c>
      <c r="K1038" s="833">
        <v>94.443333333333328</v>
      </c>
      <c r="L1038" s="850">
        <v>32</v>
      </c>
      <c r="M1038" s="850">
        <v>3022.22</v>
      </c>
      <c r="N1038" s="833">
        <v>1</v>
      </c>
      <c r="O1038" s="833">
        <v>94.444374999999994</v>
      </c>
      <c r="P1038" s="850">
        <v>48</v>
      </c>
      <c r="Q1038" s="850">
        <v>4533.32</v>
      </c>
      <c r="R1038" s="838">
        <v>1.4999966911740377</v>
      </c>
      <c r="S1038" s="851">
        <v>94.444166666666661</v>
      </c>
    </row>
    <row r="1039" spans="1:19" ht="14.45" customHeight="1" x14ac:dyDescent="0.2">
      <c r="A1039" s="832"/>
      <c r="B1039" s="833" t="s">
        <v>3471</v>
      </c>
      <c r="C1039" s="833" t="s">
        <v>597</v>
      </c>
      <c r="D1039" s="833" t="s">
        <v>1482</v>
      </c>
      <c r="E1039" s="833" t="s">
        <v>3468</v>
      </c>
      <c r="F1039" s="833" t="s">
        <v>3548</v>
      </c>
      <c r="G1039" s="833" t="s">
        <v>3549</v>
      </c>
      <c r="H1039" s="850"/>
      <c r="I1039" s="850"/>
      <c r="J1039" s="833"/>
      <c r="K1039" s="833"/>
      <c r="L1039" s="850">
        <v>1</v>
      </c>
      <c r="M1039" s="850">
        <v>43.33</v>
      </c>
      <c r="N1039" s="833">
        <v>1</v>
      </c>
      <c r="O1039" s="833">
        <v>43.33</v>
      </c>
      <c r="P1039" s="850"/>
      <c r="Q1039" s="850"/>
      <c r="R1039" s="838"/>
      <c r="S1039" s="851"/>
    </row>
    <row r="1040" spans="1:19" ht="14.45" customHeight="1" x14ac:dyDescent="0.2">
      <c r="A1040" s="832"/>
      <c r="B1040" s="833" t="s">
        <v>3471</v>
      </c>
      <c r="C1040" s="833" t="s">
        <v>597</v>
      </c>
      <c r="D1040" s="833" t="s">
        <v>1482</v>
      </c>
      <c r="E1040" s="833" t="s">
        <v>3468</v>
      </c>
      <c r="F1040" s="833" t="s">
        <v>3550</v>
      </c>
      <c r="G1040" s="833" t="s">
        <v>3551</v>
      </c>
      <c r="H1040" s="850"/>
      <c r="I1040" s="850"/>
      <c r="J1040" s="833"/>
      <c r="K1040" s="833"/>
      <c r="L1040" s="850">
        <v>3</v>
      </c>
      <c r="M1040" s="850">
        <v>290</v>
      </c>
      <c r="N1040" s="833">
        <v>1</v>
      </c>
      <c r="O1040" s="833">
        <v>96.666666666666671</v>
      </c>
      <c r="P1040" s="850">
        <v>4</v>
      </c>
      <c r="Q1040" s="850">
        <v>386.67</v>
      </c>
      <c r="R1040" s="838">
        <v>1.333344827586207</v>
      </c>
      <c r="S1040" s="851">
        <v>96.667500000000004</v>
      </c>
    </row>
    <row r="1041" spans="1:19" ht="14.45" customHeight="1" x14ac:dyDescent="0.2">
      <c r="A1041" s="832"/>
      <c r="B1041" s="833" t="s">
        <v>3471</v>
      </c>
      <c r="C1041" s="833" t="s">
        <v>597</v>
      </c>
      <c r="D1041" s="833" t="s">
        <v>1482</v>
      </c>
      <c r="E1041" s="833" t="s">
        <v>3468</v>
      </c>
      <c r="F1041" s="833" t="s">
        <v>3562</v>
      </c>
      <c r="G1041" s="833" t="s">
        <v>3563</v>
      </c>
      <c r="H1041" s="850">
        <v>1</v>
      </c>
      <c r="I1041" s="850">
        <v>116.67</v>
      </c>
      <c r="J1041" s="833">
        <v>0.20000342853224534</v>
      </c>
      <c r="K1041" s="833">
        <v>116.67</v>
      </c>
      <c r="L1041" s="850">
        <v>5</v>
      </c>
      <c r="M1041" s="850">
        <v>583.34</v>
      </c>
      <c r="N1041" s="833">
        <v>1</v>
      </c>
      <c r="O1041" s="833">
        <v>116.66800000000001</v>
      </c>
      <c r="P1041" s="850">
        <v>10</v>
      </c>
      <c r="Q1041" s="850">
        <v>1333.33</v>
      </c>
      <c r="R1041" s="838">
        <v>2.2856824493434358</v>
      </c>
      <c r="S1041" s="851">
        <v>133.333</v>
      </c>
    </row>
    <row r="1042" spans="1:19" ht="14.45" customHeight="1" x14ac:dyDescent="0.2">
      <c r="A1042" s="832"/>
      <c r="B1042" s="833" t="s">
        <v>3471</v>
      </c>
      <c r="C1042" s="833" t="s">
        <v>597</v>
      </c>
      <c r="D1042" s="833" t="s">
        <v>1482</v>
      </c>
      <c r="E1042" s="833" t="s">
        <v>3468</v>
      </c>
      <c r="F1042" s="833" t="s">
        <v>3469</v>
      </c>
      <c r="G1042" s="833" t="s">
        <v>3470</v>
      </c>
      <c r="H1042" s="850">
        <v>12</v>
      </c>
      <c r="I1042" s="850">
        <v>4133.33</v>
      </c>
      <c r="J1042" s="833">
        <v>9.9999951612887591E-2</v>
      </c>
      <c r="K1042" s="833">
        <v>344.44416666666666</v>
      </c>
      <c r="L1042" s="850">
        <v>120</v>
      </c>
      <c r="M1042" s="850">
        <v>41333.320000000007</v>
      </c>
      <c r="N1042" s="833">
        <v>1</v>
      </c>
      <c r="O1042" s="833">
        <v>344.44433333333342</v>
      </c>
      <c r="P1042" s="850">
        <v>189</v>
      </c>
      <c r="Q1042" s="850">
        <v>65100</v>
      </c>
      <c r="R1042" s="838">
        <v>1.5750005080646798</v>
      </c>
      <c r="S1042" s="851">
        <v>344.44444444444446</v>
      </c>
    </row>
    <row r="1043" spans="1:19" ht="14.45" customHeight="1" x14ac:dyDescent="0.2">
      <c r="A1043" s="832"/>
      <c r="B1043" s="833" t="s">
        <v>3471</v>
      </c>
      <c r="C1043" s="833" t="s">
        <v>597</v>
      </c>
      <c r="D1043" s="833" t="s">
        <v>1482</v>
      </c>
      <c r="E1043" s="833" t="s">
        <v>3468</v>
      </c>
      <c r="F1043" s="833" t="s">
        <v>3577</v>
      </c>
      <c r="G1043" s="833" t="s">
        <v>3578</v>
      </c>
      <c r="H1043" s="850"/>
      <c r="I1043" s="850"/>
      <c r="J1043" s="833"/>
      <c r="K1043" s="833"/>
      <c r="L1043" s="850"/>
      <c r="M1043" s="850"/>
      <c r="N1043" s="833"/>
      <c r="O1043" s="833"/>
      <c r="P1043" s="850">
        <v>2</v>
      </c>
      <c r="Q1043" s="850">
        <v>233.34</v>
      </c>
      <c r="R1043" s="838"/>
      <c r="S1043" s="851">
        <v>116.67</v>
      </c>
    </row>
    <row r="1044" spans="1:19" ht="14.45" customHeight="1" x14ac:dyDescent="0.2">
      <c r="A1044" s="832"/>
      <c r="B1044" s="833" t="s">
        <v>3471</v>
      </c>
      <c r="C1044" s="833" t="s">
        <v>597</v>
      </c>
      <c r="D1044" s="833" t="s">
        <v>1466</v>
      </c>
      <c r="E1044" s="833" t="s">
        <v>3468</v>
      </c>
      <c r="F1044" s="833" t="s">
        <v>3501</v>
      </c>
      <c r="G1044" s="833" t="s">
        <v>3502</v>
      </c>
      <c r="H1044" s="850"/>
      <c r="I1044" s="850"/>
      <c r="J1044" s="833"/>
      <c r="K1044" s="833"/>
      <c r="L1044" s="850">
        <v>1</v>
      </c>
      <c r="M1044" s="850">
        <v>77.78</v>
      </c>
      <c r="N1044" s="833">
        <v>1</v>
      </c>
      <c r="O1044" s="833">
        <v>77.78</v>
      </c>
      <c r="P1044" s="850">
        <v>8</v>
      </c>
      <c r="Q1044" s="850">
        <v>622.23</v>
      </c>
      <c r="R1044" s="838">
        <v>7.9998714322447935</v>
      </c>
      <c r="S1044" s="851">
        <v>77.778750000000002</v>
      </c>
    </row>
    <row r="1045" spans="1:19" ht="14.45" customHeight="1" x14ac:dyDescent="0.2">
      <c r="A1045" s="832"/>
      <c r="B1045" s="833" t="s">
        <v>3471</v>
      </c>
      <c r="C1045" s="833" t="s">
        <v>597</v>
      </c>
      <c r="D1045" s="833" t="s">
        <v>1466</v>
      </c>
      <c r="E1045" s="833" t="s">
        <v>3468</v>
      </c>
      <c r="F1045" s="833" t="s">
        <v>3505</v>
      </c>
      <c r="G1045" s="833" t="s">
        <v>3506</v>
      </c>
      <c r="H1045" s="850">
        <v>3</v>
      </c>
      <c r="I1045" s="850">
        <v>350.01</v>
      </c>
      <c r="J1045" s="833">
        <v>0.37500803565688812</v>
      </c>
      <c r="K1045" s="833">
        <v>116.67</v>
      </c>
      <c r="L1045" s="850">
        <v>8</v>
      </c>
      <c r="M1045" s="850">
        <v>933.34</v>
      </c>
      <c r="N1045" s="833">
        <v>1</v>
      </c>
      <c r="O1045" s="833">
        <v>116.6675</v>
      </c>
      <c r="P1045" s="850">
        <v>18</v>
      </c>
      <c r="Q1045" s="850">
        <v>2100</v>
      </c>
      <c r="R1045" s="838">
        <v>2.2499839286862238</v>
      </c>
      <c r="S1045" s="851">
        <v>116.66666666666667</v>
      </c>
    </row>
    <row r="1046" spans="1:19" ht="14.45" customHeight="1" x14ac:dyDescent="0.2">
      <c r="A1046" s="832"/>
      <c r="B1046" s="833" t="s">
        <v>3471</v>
      </c>
      <c r="C1046" s="833" t="s">
        <v>597</v>
      </c>
      <c r="D1046" s="833" t="s">
        <v>1466</v>
      </c>
      <c r="E1046" s="833" t="s">
        <v>3468</v>
      </c>
      <c r="F1046" s="833" t="s">
        <v>3515</v>
      </c>
      <c r="G1046" s="833" t="s">
        <v>3516</v>
      </c>
      <c r="H1046" s="850"/>
      <c r="I1046" s="850"/>
      <c r="J1046" s="833"/>
      <c r="K1046" s="833"/>
      <c r="L1046" s="850">
        <v>5</v>
      </c>
      <c r="M1046" s="850">
        <v>1055.5500000000002</v>
      </c>
      <c r="N1046" s="833">
        <v>1</v>
      </c>
      <c r="O1046" s="833">
        <v>211.11000000000004</v>
      </c>
      <c r="P1046" s="850">
        <v>18</v>
      </c>
      <c r="Q1046" s="850">
        <v>3999.99</v>
      </c>
      <c r="R1046" s="838">
        <v>3.7894841551797631</v>
      </c>
      <c r="S1046" s="851">
        <v>222.22166666666666</v>
      </c>
    </row>
    <row r="1047" spans="1:19" ht="14.45" customHeight="1" x14ac:dyDescent="0.2">
      <c r="A1047" s="832"/>
      <c r="B1047" s="833" t="s">
        <v>3471</v>
      </c>
      <c r="C1047" s="833" t="s">
        <v>597</v>
      </c>
      <c r="D1047" s="833" t="s">
        <v>1466</v>
      </c>
      <c r="E1047" s="833" t="s">
        <v>3468</v>
      </c>
      <c r="F1047" s="833" t="s">
        <v>3517</v>
      </c>
      <c r="G1047" s="833" t="s">
        <v>3518</v>
      </c>
      <c r="H1047" s="850">
        <v>3</v>
      </c>
      <c r="I1047" s="850">
        <v>1750</v>
      </c>
      <c r="J1047" s="833">
        <v>1</v>
      </c>
      <c r="K1047" s="833">
        <v>583.33333333333337</v>
      </c>
      <c r="L1047" s="850">
        <v>3</v>
      </c>
      <c r="M1047" s="850">
        <v>1750</v>
      </c>
      <c r="N1047" s="833">
        <v>1</v>
      </c>
      <c r="O1047" s="833">
        <v>583.33333333333337</v>
      </c>
      <c r="P1047" s="850">
        <v>10</v>
      </c>
      <c r="Q1047" s="850">
        <v>5833.33</v>
      </c>
      <c r="R1047" s="838">
        <v>3.3333314285714284</v>
      </c>
      <c r="S1047" s="851">
        <v>583.33299999999997</v>
      </c>
    </row>
    <row r="1048" spans="1:19" ht="14.45" customHeight="1" x14ac:dyDescent="0.2">
      <c r="A1048" s="832"/>
      <c r="B1048" s="833" t="s">
        <v>3471</v>
      </c>
      <c r="C1048" s="833" t="s">
        <v>597</v>
      </c>
      <c r="D1048" s="833" t="s">
        <v>1466</v>
      </c>
      <c r="E1048" s="833" t="s">
        <v>3468</v>
      </c>
      <c r="F1048" s="833" t="s">
        <v>3519</v>
      </c>
      <c r="G1048" s="833" t="s">
        <v>3520</v>
      </c>
      <c r="H1048" s="850">
        <v>1</v>
      </c>
      <c r="I1048" s="850">
        <v>466.67</v>
      </c>
      <c r="J1048" s="833"/>
      <c r="K1048" s="833">
        <v>466.67</v>
      </c>
      <c r="L1048" s="850"/>
      <c r="M1048" s="850"/>
      <c r="N1048" s="833"/>
      <c r="O1048" s="833"/>
      <c r="P1048" s="850">
        <v>1</v>
      </c>
      <c r="Q1048" s="850">
        <v>466.67</v>
      </c>
      <c r="R1048" s="838"/>
      <c r="S1048" s="851">
        <v>466.67</v>
      </c>
    </row>
    <row r="1049" spans="1:19" ht="14.45" customHeight="1" x14ac:dyDescent="0.2">
      <c r="A1049" s="832"/>
      <c r="B1049" s="833" t="s">
        <v>3471</v>
      </c>
      <c r="C1049" s="833" t="s">
        <v>597</v>
      </c>
      <c r="D1049" s="833" t="s">
        <v>1466</v>
      </c>
      <c r="E1049" s="833" t="s">
        <v>3468</v>
      </c>
      <c r="F1049" s="833" t="s">
        <v>3524</v>
      </c>
      <c r="G1049" s="833" t="s">
        <v>3525</v>
      </c>
      <c r="H1049" s="850">
        <v>1</v>
      </c>
      <c r="I1049" s="850">
        <v>50</v>
      </c>
      <c r="J1049" s="833">
        <v>0.2</v>
      </c>
      <c r="K1049" s="833">
        <v>50</v>
      </c>
      <c r="L1049" s="850">
        <v>5</v>
      </c>
      <c r="M1049" s="850">
        <v>250</v>
      </c>
      <c r="N1049" s="833">
        <v>1</v>
      </c>
      <c r="O1049" s="833">
        <v>50</v>
      </c>
      <c r="P1049" s="850">
        <v>10</v>
      </c>
      <c r="Q1049" s="850">
        <v>611.09999999999991</v>
      </c>
      <c r="R1049" s="838">
        <v>2.4443999999999995</v>
      </c>
      <c r="S1049" s="851">
        <v>61.109999999999992</v>
      </c>
    </row>
    <row r="1050" spans="1:19" ht="14.45" customHeight="1" x14ac:dyDescent="0.2">
      <c r="A1050" s="832"/>
      <c r="B1050" s="833" t="s">
        <v>3471</v>
      </c>
      <c r="C1050" s="833" t="s">
        <v>597</v>
      </c>
      <c r="D1050" s="833" t="s">
        <v>1466</v>
      </c>
      <c r="E1050" s="833" t="s">
        <v>3468</v>
      </c>
      <c r="F1050" s="833" t="s">
        <v>3532</v>
      </c>
      <c r="G1050" s="833" t="s">
        <v>3533</v>
      </c>
      <c r="H1050" s="850"/>
      <c r="I1050" s="850"/>
      <c r="J1050" s="833"/>
      <c r="K1050" s="833"/>
      <c r="L1050" s="850"/>
      <c r="M1050" s="850"/>
      <c r="N1050" s="833"/>
      <c r="O1050" s="833"/>
      <c r="P1050" s="850">
        <v>7</v>
      </c>
      <c r="Q1050" s="850">
        <v>2138.9</v>
      </c>
      <c r="R1050" s="838"/>
      <c r="S1050" s="851">
        <v>305.55714285714288</v>
      </c>
    </row>
    <row r="1051" spans="1:19" ht="14.45" customHeight="1" x14ac:dyDescent="0.2">
      <c r="A1051" s="832"/>
      <c r="B1051" s="833" t="s">
        <v>3471</v>
      </c>
      <c r="C1051" s="833" t="s">
        <v>597</v>
      </c>
      <c r="D1051" s="833" t="s">
        <v>1466</v>
      </c>
      <c r="E1051" s="833" t="s">
        <v>3468</v>
      </c>
      <c r="F1051" s="833" t="s">
        <v>3542</v>
      </c>
      <c r="G1051" s="833" t="s">
        <v>3543</v>
      </c>
      <c r="H1051" s="850"/>
      <c r="I1051" s="850"/>
      <c r="J1051" s="833"/>
      <c r="K1051" s="833"/>
      <c r="L1051" s="850"/>
      <c r="M1051" s="850"/>
      <c r="N1051" s="833"/>
      <c r="O1051" s="833"/>
      <c r="P1051" s="850">
        <v>7</v>
      </c>
      <c r="Q1051" s="850">
        <v>544.44999999999993</v>
      </c>
      <c r="R1051" s="838"/>
      <c r="S1051" s="851">
        <v>77.778571428571425</v>
      </c>
    </row>
    <row r="1052" spans="1:19" ht="14.45" customHeight="1" x14ac:dyDescent="0.2">
      <c r="A1052" s="832"/>
      <c r="B1052" s="833" t="s">
        <v>3471</v>
      </c>
      <c r="C1052" s="833" t="s">
        <v>597</v>
      </c>
      <c r="D1052" s="833" t="s">
        <v>1466</v>
      </c>
      <c r="E1052" s="833" t="s">
        <v>3468</v>
      </c>
      <c r="F1052" s="833" t="s">
        <v>3546</v>
      </c>
      <c r="G1052" s="833" t="s">
        <v>3547</v>
      </c>
      <c r="H1052" s="850">
        <v>7</v>
      </c>
      <c r="I1052" s="850">
        <v>661.10000000000014</v>
      </c>
      <c r="J1052" s="833">
        <v>0.87498014717560513</v>
      </c>
      <c r="K1052" s="833">
        <v>94.442857142857164</v>
      </c>
      <c r="L1052" s="850">
        <v>8</v>
      </c>
      <c r="M1052" s="850">
        <v>755.56</v>
      </c>
      <c r="N1052" s="833">
        <v>1</v>
      </c>
      <c r="O1052" s="833">
        <v>94.444999999999993</v>
      </c>
      <c r="P1052" s="850">
        <v>25</v>
      </c>
      <c r="Q1052" s="850">
        <v>2361.1099999999997</v>
      </c>
      <c r="R1052" s="838">
        <v>3.1249801471756045</v>
      </c>
      <c r="S1052" s="851">
        <v>94.444399999999987</v>
      </c>
    </row>
    <row r="1053" spans="1:19" ht="14.45" customHeight="1" x14ac:dyDescent="0.2">
      <c r="A1053" s="832"/>
      <c r="B1053" s="833" t="s">
        <v>3471</v>
      </c>
      <c r="C1053" s="833" t="s">
        <v>597</v>
      </c>
      <c r="D1053" s="833" t="s">
        <v>1466</v>
      </c>
      <c r="E1053" s="833" t="s">
        <v>3468</v>
      </c>
      <c r="F1053" s="833" t="s">
        <v>3550</v>
      </c>
      <c r="G1053" s="833" t="s">
        <v>3551</v>
      </c>
      <c r="H1053" s="850"/>
      <c r="I1053" s="850"/>
      <c r="J1053" s="833"/>
      <c r="K1053" s="833"/>
      <c r="L1053" s="850"/>
      <c r="M1053" s="850"/>
      <c r="N1053" s="833"/>
      <c r="O1053" s="833"/>
      <c r="P1053" s="850">
        <v>3</v>
      </c>
      <c r="Q1053" s="850">
        <v>290</v>
      </c>
      <c r="R1053" s="838"/>
      <c r="S1053" s="851">
        <v>96.666666666666671</v>
      </c>
    </row>
    <row r="1054" spans="1:19" ht="14.45" customHeight="1" x14ac:dyDescent="0.2">
      <c r="A1054" s="832"/>
      <c r="B1054" s="833" t="s">
        <v>3471</v>
      </c>
      <c r="C1054" s="833" t="s">
        <v>597</v>
      </c>
      <c r="D1054" s="833" t="s">
        <v>1466</v>
      </c>
      <c r="E1054" s="833" t="s">
        <v>3468</v>
      </c>
      <c r="F1054" s="833" t="s">
        <v>3562</v>
      </c>
      <c r="G1054" s="833" t="s">
        <v>3563</v>
      </c>
      <c r="H1054" s="850">
        <v>1</v>
      </c>
      <c r="I1054" s="850">
        <v>116.67</v>
      </c>
      <c r="J1054" s="833"/>
      <c r="K1054" s="833">
        <v>116.67</v>
      </c>
      <c r="L1054" s="850"/>
      <c r="M1054" s="850"/>
      <c r="N1054" s="833"/>
      <c r="O1054" s="833"/>
      <c r="P1054" s="850">
        <v>2</v>
      </c>
      <c r="Q1054" s="850">
        <v>266.66000000000003</v>
      </c>
      <c r="R1054" s="838"/>
      <c r="S1054" s="851">
        <v>133.33000000000001</v>
      </c>
    </row>
    <row r="1055" spans="1:19" ht="14.45" customHeight="1" x14ac:dyDescent="0.2">
      <c r="A1055" s="832"/>
      <c r="B1055" s="833" t="s">
        <v>3471</v>
      </c>
      <c r="C1055" s="833" t="s">
        <v>597</v>
      </c>
      <c r="D1055" s="833" t="s">
        <v>1466</v>
      </c>
      <c r="E1055" s="833" t="s">
        <v>3468</v>
      </c>
      <c r="F1055" s="833" t="s">
        <v>3469</v>
      </c>
      <c r="G1055" s="833" t="s">
        <v>3470</v>
      </c>
      <c r="H1055" s="850">
        <v>13</v>
      </c>
      <c r="I1055" s="850">
        <v>4477.76</v>
      </c>
      <c r="J1055" s="833">
        <v>0.64999825806226863</v>
      </c>
      <c r="K1055" s="833">
        <v>344.44307692307694</v>
      </c>
      <c r="L1055" s="850">
        <v>20</v>
      </c>
      <c r="M1055" s="850">
        <v>6888.8799999999992</v>
      </c>
      <c r="N1055" s="833">
        <v>1</v>
      </c>
      <c r="O1055" s="833">
        <v>344.44399999999996</v>
      </c>
      <c r="P1055" s="850">
        <v>55</v>
      </c>
      <c r="Q1055" s="850">
        <v>18944.440000000002</v>
      </c>
      <c r="R1055" s="838">
        <v>2.7500029032295532</v>
      </c>
      <c r="S1055" s="851">
        <v>344.44436363636368</v>
      </c>
    </row>
    <row r="1056" spans="1:19" ht="14.45" customHeight="1" x14ac:dyDescent="0.2">
      <c r="A1056" s="832"/>
      <c r="B1056" s="833" t="s">
        <v>3471</v>
      </c>
      <c r="C1056" s="833" t="s">
        <v>597</v>
      </c>
      <c r="D1056" s="833" t="s">
        <v>3455</v>
      </c>
      <c r="E1056" s="833" t="s">
        <v>3468</v>
      </c>
      <c r="F1056" s="833" t="s">
        <v>3501</v>
      </c>
      <c r="G1056" s="833" t="s">
        <v>3502</v>
      </c>
      <c r="H1056" s="850">
        <v>2</v>
      </c>
      <c r="I1056" s="850">
        <v>155.56</v>
      </c>
      <c r="J1056" s="833">
        <v>0.20000257138816391</v>
      </c>
      <c r="K1056" s="833">
        <v>77.78</v>
      </c>
      <c r="L1056" s="850">
        <v>10</v>
      </c>
      <c r="M1056" s="850">
        <v>777.79</v>
      </c>
      <c r="N1056" s="833">
        <v>1</v>
      </c>
      <c r="O1056" s="833">
        <v>77.778999999999996</v>
      </c>
      <c r="P1056" s="850">
        <v>13</v>
      </c>
      <c r="Q1056" s="850">
        <v>1011.1200000000001</v>
      </c>
      <c r="R1056" s="838">
        <v>1.2999910001414265</v>
      </c>
      <c r="S1056" s="851">
        <v>77.778461538461542</v>
      </c>
    </row>
    <row r="1057" spans="1:19" ht="14.45" customHeight="1" x14ac:dyDescent="0.2">
      <c r="A1057" s="832"/>
      <c r="B1057" s="833" t="s">
        <v>3471</v>
      </c>
      <c r="C1057" s="833" t="s">
        <v>597</v>
      </c>
      <c r="D1057" s="833" t="s">
        <v>3455</v>
      </c>
      <c r="E1057" s="833" t="s">
        <v>3468</v>
      </c>
      <c r="F1057" s="833" t="s">
        <v>3505</v>
      </c>
      <c r="G1057" s="833" t="s">
        <v>3506</v>
      </c>
      <c r="H1057" s="850">
        <v>5</v>
      </c>
      <c r="I1057" s="850">
        <v>583.35</v>
      </c>
      <c r="J1057" s="833">
        <v>0.17241888908264935</v>
      </c>
      <c r="K1057" s="833">
        <v>116.67</v>
      </c>
      <c r="L1057" s="850">
        <v>29</v>
      </c>
      <c r="M1057" s="850">
        <v>3383.33</v>
      </c>
      <c r="N1057" s="833">
        <v>1</v>
      </c>
      <c r="O1057" s="833">
        <v>116.66655172413793</v>
      </c>
      <c r="P1057" s="850">
        <v>23</v>
      </c>
      <c r="Q1057" s="850">
        <v>2683.33</v>
      </c>
      <c r="R1057" s="838">
        <v>0.793103244436694</v>
      </c>
      <c r="S1057" s="851">
        <v>116.66652173913043</v>
      </c>
    </row>
    <row r="1058" spans="1:19" ht="14.45" customHeight="1" x14ac:dyDescent="0.2">
      <c r="A1058" s="832"/>
      <c r="B1058" s="833" t="s">
        <v>3471</v>
      </c>
      <c r="C1058" s="833" t="s">
        <v>597</v>
      </c>
      <c r="D1058" s="833" t="s">
        <v>3455</v>
      </c>
      <c r="E1058" s="833" t="s">
        <v>3468</v>
      </c>
      <c r="F1058" s="833" t="s">
        <v>3515</v>
      </c>
      <c r="G1058" s="833" t="s">
        <v>3516</v>
      </c>
      <c r="H1058" s="850">
        <v>2</v>
      </c>
      <c r="I1058" s="850">
        <v>422.22</v>
      </c>
      <c r="J1058" s="833">
        <v>0.11111081871268082</v>
      </c>
      <c r="K1058" s="833">
        <v>211.11</v>
      </c>
      <c r="L1058" s="850">
        <v>18</v>
      </c>
      <c r="M1058" s="850">
        <v>3799.9900000000002</v>
      </c>
      <c r="N1058" s="833">
        <v>1</v>
      </c>
      <c r="O1058" s="833">
        <v>211.11055555555558</v>
      </c>
      <c r="P1058" s="850">
        <v>10</v>
      </c>
      <c r="Q1058" s="850">
        <v>2222.2199999999998</v>
      </c>
      <c r="R1058" s="838">
        <v>0.58479627577967297</v>
      </c>
      <c r="S1058" s="851">
        <v>222.22199999999998</v>
      </c>
    </row>
    <row r="1059" spans="1:19" ht="14.45" customHeight="1" x14ac:dyDescent="0.2">
      <c r="A1059" s="832"/>
      <c r="B1059" s="833" t="s">
        <v>3471</v>
      </c>
      <c r="C1059" s="833" t="s">
        <v>597</v>
      </c>
      <c r="D1059" s="833" t="s">
        <v>3455</v>
      </c>
      <c r="E1059" s="833" t="s">
        <v>3468</v>
      </c>
      <c r="F1059" s="833" t="s">
        <v>3517</v>
      </c>
      <c r="G1059" s="833" t="s">
        <v>3518</v>
      </c>
      <c r="H1059" s="850">
        <v>1</v>
      </c>
      <c r="I1059" s="850">
        <v>583.33000000000004</v>
      </c>
      <c r="J1059" s="833">
        <v>0.16666571428571431</v>
      </c>
      <c r="K1059" s="833">
        <v>583.33000000000004</v>
      </c>
      <c r="L1059" s="850">
        <v>6</v>
      </c>
      <c r="M1059" s="850">
        <v>3500</v>
      </c>
      <c r="N1059" s="833">
        <v>1</v>
      </c>
      <c r="O1059" s="833">
        <v>583.33333333333337</v>
      </c>
      <c r="P1059" s="850">
        <v>8</v>
      </c>
      <c r="Q1059" s="850">
        <v>4666.67</v>
      </c>
      <c r="R1059" s="838">
        <v>1.3333342857142858</v>
      </c>
      <c r="S1059" s="851">
        <v>583.33375000000001</v>
      </c>
    </row>
    <row r="1060" spans="1:19" ht="14.45" customHeight="1" x14ac:dyDescent="0.2">
      <c r="A1060" s="832"/>
      <c r="B1060" s="833" t="s">
        <v>3471</v>
      </c>
      <c r="C1060" s="833" t="s">
        <v>597</v>
      </c>
      <c r="D1060" s="833" t="s">
        <v>3455</v>
      </c>
      <c r="E1060" s="833" t="s">
        <v>3468</v>
      </c>
      <c r="F1060" s="833" t="s">
        <v>3522</v>
      </c>
      <c r="G1060" s="833" t="s">
        <v>3523</v>
      </c>
      <c r="H1060" s="850"/>
      <c r="I1060" s="850"/>
      <c r="J1060" s="833"/>
      <c r="K1060" s="833"/>
      <c r="L1060" s="850">
        <v>1</v>
      </c>
      <c r="M1060" s="850">
        <v>666.67</v>
      </c>
      <c r="N1060" s="833">
        <v>1</v>
      </c>
      <c r="O1060" s="833">
        <v>666.67</v>
      </c>
      <c r="P1060" s="850"/>
      <c r="Q1060" s="850"/>
      <c r="R1060" s="838"/>
      <c r="S1060" s="851"/>
    </row>
    <row r="1061" spans="1:19" ht="14.45" customHeight="1" x14ac:dyDescent="0.2">
      <c r="A1061" s="832"/>
      <c r="B1061" s="833" t="s">
        <v>3471</v>
      </c>
      <c r="C1061" s="833" t="s">
        <v>597</v>
      </c>
      <c r="D1061" s="833" t="s">
        <v>3455</v>
      </c>
      <c r="E1061" s="833" t="s">
        <v>3468</v>
      </c>
      <c r="F1061" s="833" t="s">
        <v>3524</v>
      </c>
      <c r="G1061" s="833" t="s">
        <v>3525</v>
      </c>
      <c r="H1061" s="850">
        <v>7</v>
      </c>
      <c r="I1061" s="850">
        <v>350</v>
      </c>
      <c r="J1061" s="833">
        <v>0.11475409836065574</v>
      </c>
      <c r="K1061" s="833">
        <v>50</v>
      </c>
      <c r="L1061" s="850">
        <v>61</v>
      </c>
      <c r="M1061" s="850">
        <v>3050</v>
      </c>
      <c r="N1061" s="833">
        <v>1</v>
      </c>
      <c r="O1061" s="833">
        <v>50</v>
      </c>
      <c r="P1061" s="850">
        <v>39</v>
      </c>
      <c r="Q1061" s="850">
        <v>2383.3300000000004</v>
      </c>
      <c r="R1061" s="838">
        <v>0.78141967213114771</v>
      </c>
      <c r="S1061" s="851">
        <v>61.111025641025648</v>
      </c>
    </row>
    <row r="1062" spans="1:19" ht="14.45" customHeight="1" x14ac:dyDescent="0.2">
      <c r="A1062" s="832"/>
      <c r="B1062" s="833" t="s">
        <v>3471</v>
      </c>
      <c r="C1062" s="833" t="s">
        <v>597</v>
      </c>
      <c r="D1062" s="833" t="s">
        <v>3455</v>
      </c>
      <c r="E1062" s="833" t="s">
        <v>3468</v>
      </c>
      <c r="F1062" s="833" t="s">
        <v>3532</v>
      </c>
      <c r="G1062" s="833" t="s">
        <v>3533</v>
      </c>
      <c r="H1062" s="850">
        <v>1</v>
      </c>
      <c r="I1062" s="850">
        <v>305.56</v>
      </c>
      <c r="J1062" s="833">
        <v>0.12500153408742251</v>
      </c>
      <c r="K1062" s="833">
        <v>305.56</v>
      </c>
      <c r="L1062" s="850">
        <v>8</v>
      </c>
      <c r="M1062" s="850">
        <v>2444.4500000000003</v>
      </c>
      <c r="N1062" s="833">
        <v>1</v>
      </c>
      <c r="O1062" s="833">
        <v>305.55625000000003</v>
      </c>
      <c r="P1062" s="850">
        <v>2</v>
      </c>
      <c r="Q1062" s="850">
        <v>611.12</v>
      </c>
      <c r="R1062" s="838">
        <v>0.25000306817484502</v>
      </c>
      <c r="S1062" s="851">
        <v>305.56</v>
      </c>
    </row>
    <row r="1063" spans="1:19" ht="14.45" customHeight="1" x14ac:dyDescent="0.2">
      <c r="A1063" s="832"/>
      <c r="B1063" s="833" t="s">
        <v>3471</v>
      </c>
      <c r="C1063" s="833" t="s">
        <v>597</v>
      </c>
      <c r="D1063" s="833" t="s">
        <v>3455</v>
      </c>
      <c r="E1063" s="833" t="s">
        <v>3468</v>
      </c>
      <c r="F1063" s="833" t="s">
        <v>3542</v>
      </c>
      <c r="G1063" s="833" t="s">
        <v>3543</v>
      </c>
      <c r="H1063" s="850">
        <v>1</v>
      </c>
      <c r="I1063" s="850">
        <v>77.78</v>
      </c>
      <c r="J1063" s="833">
        <v>0.1428597667370741</v>
      </c>
      <c r="K1063" s="833">
        <v>77.78</v>
      </c>
      <c r="L1063" s="850">
        <v>7</v>
      </c>
      <c r="M1063" s="850">
        <v>544.45000000000005</v>
      </c>
      <c r="N1063" s="833">
        <v>1</v>
      </c>
      <c r="O1063" s="833">
        <v>77.778571428571439</v>
      </c>
      <c r="P1063" s="850"/>
      <c r="Q1063" s="850"/>
      <c r="R1063" s="838"/>
      <c r="S1063" s="851"/>
    </row>
    <row r="1064" spans="1:19" ht="14.45" customHeight="1" x14ac:dyDescent="0.2">
      <c r="A1064" s="832"/>
      <c r="B1064" s="833" t="s">
        <v>3471</v>
      </c>
      <c r="C1064" s="833" t="s">
        <v>597</v>
      </c>
      <c r="D1064" s="833" t="s">
        <v>3455</v>
      </c>
      <c r="E1064" s="833" t="s">
        <v>3468</v>
      </c>
      <c r="F1064" s="833" t="s">
        <v>3546</v>
      </c>
      <c r="G1064" s="833" t="s">
        <v>3547</v>
      </c>
      <c r="H1064" s="850">
        <v>1</v>
      </c>
      <c r="I1064" s="850">
        <v>94.44</v>
      </c>
      <c r="J1064" s="833">
        <v>2.7025712200775511E-2</v>
      </c>
      <c r="K1064" s="833">
        <v>94.44</v>
      </c>
      <c r="L1064" s="850">
        <v>37</v>
      </c>
      <c r="M1064" s="850">
        <v>3494.4500000000003</v>
      </c>
      <c r="N1064" s="833">
        <v>1</v>
      </c>
      <c r="O1064" s="833">
        <v>94.444594594594605</v>
      </c>
      <c r="P1064" s="850">
        <v>24</v>
      </c>
      <c r="Q1064" s="850">
        <v>2266.6699999999996</v>
      </c>
      <c r="R1064" s="838">
        <v>0.64864857130592779</v>
      </c>
      <c r="S1064" s="851">
        <v>94.444583333333313</v>
      </c>
    </row>
    <row r="1065" spans="1:19" ht="14.45" customHeight="1" x14ac:dyDescent="0.2">
      <c r="A1065" s="832"/>
      <c r="B1065" s="833" t="s">
        <v>3471</v>
      </c>
      <c r="C1065" s="833" t="s">
        <v>597</v>
      </c>
      <c r="D1065" s="833" t="s">
        <v>3455</v>
      </c>
      <c r="E1065" s="833" t="s">
        <v>3468</v>
      </c>
      <c r="F1065" s="833" t="s">
        <v>3550</v>
      </c>
      <c r="G1065" s="833" t="s">
        <v>3551</v>
      </c>
      <c r="H1065" s="850"/>
      <c r="I1065" s="850"/>
      <c r="J1065" s="833"/>
      <c r="K1065" s="833"/>
      <c r="L1065" s="850">
        <v>6</v>
      </c>
      <c r="M1065" s="850">
        <v>580</v>
      </c>
      <c r="N1065" s="833">
        <v>1</v>
      </c>
      <c r="O1065" s="833">
        <v>96.666666666666671</v>
      </c>
      <c r="P1065" s="850">
        <v>4</v>
      </c>
      <c r="Q1065" s="850">
        <v>386.67</v>
      </c>
      <c r="R1065" s="838">
        <v>0.66667241379310349</v>
      </c>
      <c r="S1065" s="851">
        <v>96.667500000000004</v>
      </c>
    </row>
    <row r="1066" spans="1:19" ht="14.45" customHeight="1" x14ac:dyDescent="0.2">
      <c r="A1066" s="832"/>
      <c r="B1066" s="833" t="s">
        <v>3471</v>
      </c>
      <c r="C1066" s="833" t="s">
        <v>597</v>
      </c>
      <c r="D1066" s="833" t="s">
        <v>3455</v>
      </c>
      <c r="E1066" s="833" t="s">
        <v>3468</v>
      </c>
      <c r="F1066" s="833" t="s">
        <v>3562</v>
      </c>
      <c r="G1066" s="833" t="s">
        <v>3563</v>
      </c>
      <c r="H1066" s="850"/>
      <c r="I1066" s="850"/>
      <c r="J1066" s="833"/>
      <c r="K1066" s="833"/>
      <c r="L1066" s="850">
        <v>10</v>
      </c>
      <c r="M1066" s="850">
        <v>1166.67</v>
      </c>
      <c r="N1066" s="833">
        <v>1</v>
      </c>
      <c r="O1066" s="833">
        <v>116.667</v>
      </c>
      <c r="P1066" s="850">
        <v>3</v>
      </c>
      <c r="Q1066" s="850">
        <v>400</v>
      </c>
      <c r="R1066" s="838">
        <v>0.34285616326810492</v>
      </c>
      <c r="S1066" s="851">
        <v>133.33333333333334</v>
      </c>
    </row>
    <row r="1067" spans="1:19" ht="14.45" customHeight="1" x14ac:dyDescent="0.2">
      <c r="A1067" s="832"/>
      <c r="B1067" s="833" t="s">
        <v>3471</v>
      </c>
      <c r="C1067" s="833" t="s">
        <v>597</v>
      </c>
      <c r="D1067" s="833" t="s">
        <v>3455</v>
      </c>
      <c r="E1067" s="833" t="s">
        <v>3468</v>
      </c>
      <c r="F1067" s="833" t="s">
        <v>3469</v>
      </c>
      <c r="G1067" s="833" t="s">
        <v>3470</v>
      </c>
      <c r="H1067" s="850">
        <v>14</v>
      </c>
      <c r="I1067" s="850">
        <v>4822.2199999999993</v>
      </c>
      <c r="J1067" s="833">
        <v>0.10294111682387133</v>
      </c>
      <c r="K1067" s="833">
        <v>344.44428571428568</v>
      </c>
      <c r="L1067" s="850">
        <v>136</v>
      </c>
      <c r="M1067" s="850">
        <v>46844.45</v>
      </c>
      <c r="N1067" s="833">
        <v>1</v>
      </c>
      <c r="O1067" s="833">
        <v>344.44448529411761</v>
      </c>
      <c r="P1067" s="850">
        <v>98</v>
      </c>
      <c r="Q1067" s="850">
        <v>33755.56</v>
      </c>
      <c r="R1067" s="838">
        <v>0.72058824471202032</v>
      </c>
      <c r="S1067" s="851">
        <v>344.44448979591834</v>
      </c>
    </row>
    <row r="1068" spans="1:19" ht="14.45" customHeight="1" x14ac:dyDescent="0.2">
      <c r="A1068" s="832"/>
      <c r="B1068" s="833" t="s">
        <v>3471</v>
      </c>
      <c r="C1068" s="833" t="s">
        <v>597</v>
      </c>
      <c r="D1068" s="833" t="s">
        <v>3455</v>
      </c>
      <c r="E1068" s="833" t="s">
        <v>3468</v>
      </c>
      <c r="F1068" s="833" t="s">
        <v>3577</v>
      </c>
      <c r="G1068" s="833" t="s">
        <v>3578</v>
      </c>
      <c r="H1068" s="850"/>
      <c r="I1068" s="850"/>
      <c r="J1068" s="833"/>
      <c r="K1068" s="833"/>
      <c r="L1068" s="850">
        <v>1</v>
      </c>
      <c r="M1068" s="850">
        <v>116.67</v>
      </c>
      <c r="N1068" s="833">
        <v>1</v>
      </c>
      <c r="O1068" s="833">
        <v>116.67</v>
      </c>
      <c r="P1068" s="850"/>
      <c r="Q1068" s="850"/>
      <c r="R1068" s="838"/>
      <c r="S1068" s="851"/>
    </row>
    <row r="1069" spans="1:19" ht="14.45" customHeight="1" x14ac:dyDescent="0.2">
      <c r="A1069" s="832"/>
      <c r="B1069" s="833" t="s">
        <v>3471</v>
      </c>
      <c r="C1069" s="833" t="s">
        <v>597</v>
      </c>
      <c r="D1069" s="833" t="s">
        <v>3462</v>
      </c>
      <c r="E1069" s="833" t="s">
        <v>3468</v>
      </c>
      <c r="F1069" s="833" t="s">
        <v>3517</v>
      </c>
      <c r="G1069" s="833" t="s">
        <v>3518</v>
      </c>
      <c r="H1069" s="850"/>
      <c r="I1069" s="850"/>
      <c r="J1069" s="833"/>
      <c r="K1069" s="833"/>
      <c r="L1069" s="850">
        <v>1</v>
      </c>
      <c r="M1069" s="850">
        <v>583.33000000000004</v>
      </c>
      <c r="N1069" s="833">
        <v>1</v>
      </c>
      <c r="O1069" s="833">
        <v>583.33000000000004</v>
      </c>
      <c r="P1069" s="850"/>
      <c r="Q1069" s="850"/>
      <c r="R1069" s="838"/>
      <c r="S1069" s="851"/>
    </row>
    <row r="1070" spans="1:19" ht="14.45" customHeight="1" x14ac:dyDescent="0.2">
      <c r="A1070" s="832"/>
      <c r="B1070" s="833" t="s">
        <v>3471</v>
      </c>
      <c r="C1070" s="833" t="s">
        <v>597</v>
      </c>
      <c r="D1070" s="833" t="s">
        <v>3462</v>
      </c>
      <c r="E1070" s="833" t="s">
        <v>3468</v>
      </c>
      <c r="F1070" s="833" t="s">
        <v>3546</v>
      </c>
      <c r="G1070" s="833" t="s">
        <v>3547</v>
      </c>
      <c r="H1070" s="850"/>
      <c r="I1070" s="850"/>
      <c r="J1070" s="833"/>
      <c r="K1070" s="833"/>
      <c r="L1070" s="850">
        <v>1</v>
      </c>
      <c r="M1070" s="850">
        <v>94.44</v>
      </c>
      <c r="N1070" s="833">
        <v>1</v>
      </c>
      <c r="O1070" s="833">
        <v>94.44</v>
      </c>
      <c r="P1070" s="850"/>
      <c r="Q1070" s="850"/>
      <c r="R1070" s="838"/>
      <c r="S1070" s="851"/>
    </row>
    <row r="1071" spans="1:19" ht="14.45" customHeight="1" x14ac:dyDescent="0.2">
      <c r="A1071" s="832"/>
      <c r="B1071" s="833" t="s">
        <v>3471</v>
      </c>
      <c r="C1071" s="833" t="s">
        <v>597</v>
      </c>
      <c r="D1071" s="833" t="s">
        <v>3462</v>
      </c>
      <c r="E1071" s="833" t="s">
        <v>3468</v>
      </c>
      <c r="F1071" s="833" t="s">
        <v>3469</v>
      </c>
      <c r="G1071" s="833" t="s">
        <v>3470</v>
      </c>
      <c r="H1071" s="850"/>
      <c r="I1071" s="850"/>
      <c r="J1071" s="833"/>
      <c r="K1071" s="833"/>
      <c r="L1071" s="850">
        <v>1</v>
      </c>
      <c r="M1071" s="850">
        <v>344.44</v>
      </c>
      <c r="N1071" s="833">
        <v>1</v>
      </c>
      <c r="O1071" s="833">
        <v>344.44</v>
      </c>
      <c r="P1071" s="850"/>
      <c r="Q1071" s="850"/>
      <c r="R1071" s="838"/>
      <c r="S1071" s="851"/>
    </row>
    <row r="1072" spans="1:19" ht="14.45" customHeight="1" x14ac:dyDescent="0.2">
      <c r="A1072" s="832"/>
      <c r="B1072" s="833" t="s">
        <v>3471</v>
      </c>
      <c r="C1072" s="833" t="s">
        <v>597</v>
      </c>
      <c r="D1072" s="833" t="s">
        <v>3460</v>
      </c>
      <c r="E1072" s="833" t="s">
        <v>3468</v>
      </c>
      <c r="F1072" s="833" t="s">
        <v>3501</v>
      </c>
      <c r="G1072" s="833" t="s">
        <v>3502</v>
      </c>
      <c r="H1072" s="850"/>
      <c r="I1072" s="850"/>
      <c r="J1072" s="833"/>
      <c r="K1072" s="833"/>
      <c r="L1072" s="850">
        <v>1</v>
      </c>
      <c r="M1072" s="850">
        <v>77.78</v>
      </c>
      <c r="N1072" s="833">
        <v>1</v>
      </c>
      <c r="O1072" s="833">
        <v>77.78</v>
      </c>
      <c r="P1072" s="850"/>
      <c r="Q1072" s="850"/>
      <c r="R1072" s="838"/>
      <c r="S1072" s="851"/>
    </row>
    <row r="1073" spans="1:19" ht="14.45" customHeight="1" x14ac:dyDescent="0.2">
      <c r="A1073" s="832"/>
      <c r="B1073" s="833" t="s">
        <v>3471</v>
      </c>
      <c r="C1073" s="833" t="s">
        <v>597</v>
      </c>
      <c r="D1073" s="833" t="s">
        <v>3460</v>
      </c>
      <c r="E1073" s="833" t="s">
        <v>3468</v>
      </c>
      <c r="F1073" s="833" t="s">
        <v>3505</v>
      </c>
      <c r="G1073" s="833" t="s">
        <v>3506</v>
      </c>
      <c r="H1073" s="850"/>
      <c r="I1073" s="850"/>
      <c r="J1073" s="833"/>
      <c r="K1073" s="833"/>
      <c r="L1073" s="850">
        <v>16</v>
      </c>
      <c r="M1073" s="850">
        <v>1866.67</v>
      </c>
      <c r="N1073" s="833">
        <v>1</v>
      </c>
      <c r="O1073" s="833">
        <v>116.666875</v>
      </c>
      <c r="P1073" s="850"/>
      <c r="Q1073" s="850"/>
      <c r="R1073" s="838"/>
      <c r="S1073" s="851"/>
    </row>
    <row r="1074" spans="1:19" ht="14.45" customHeight="1" x14ac:dyDescent="0.2">
      <c r="A1074" s="832"/>
      <c r="B1074" s="833" t="s">
        <v>3471</v>
      </c>
      <c r="C1074" s="833" t="s">
        <v>597</v>
      </c>
      <c r="D1074" s="833" t="s">
        <v>3460</v>
      </c>
      <c r="E1074" s="833" t="s">
        <v>3468</v>
      </c>
      <c r="F1074" s="833" t="s">
        <v>3515</v>
      </c>
      <c r="G1074" s="833" t="s">
        <v>3516</v>
      </c>
      <c r="H1074" s="850"/>
      <c r="I1074" s="850"/>
      <c r="J1074" s="833"/>
      <c r="K1074" s="833"/>
      <c r="L1074" s="850">
        <v>8</v>
      </c>
      <c r="M1074" s="850">
        <v>1688.88</v>
      </c>
      <c r="N1074" s="833">
        <v>1</v>
      </c>
      <c r="O1074" s="833">
        <v>211.11</v>
      </c>
      <c r="P1074" s="850"/>
      <c r="Q1074" s="850"/>
      <c r="R1074" s="838"/>
      <c r="S1074" s="851"/>
    </row>
    <row r="1075" spans="1:19" ht="14.45" customHeight="1" x14ac:dyDescent="0.2">
      <c r="A1075" s="832"/>
      <c r="B1075" s="833" t="s">
        <v>3471</v>
      </c>
      <c r="C1075" s="833" t="s">
        <v>597</v>
      </c>
      <c r="D1075" s="833" t="s">
        <v>3460</v>
      </c>
      <c r="E1075" s="833" t="s">
        <v>3468</v>
      </c>
      <c r="F1075" s="833" t="s">
        <v>3517</v>
      </c>
      <c r="G1075" s="833" t="s">
        <v>3518</v>
      </c>
      <c r="H1075" s="850"/>
      <c r="I1075" s="850"/>
      <c r="J1075" s="833"/>
      <c r="K1075" s="833"/>
      <c r="L1075" s="850">
        <v>4</v>
      </c>
      <c r="M1075" s="850">
        <v>2333.33</v>
      </c>
      <c r="N1075" s="833">
        <v>1</v>
      </c>
      <c r="O1075" s="833">
        <v>583.33249999999998</v>
      </c>
      <c r="P1075" s="850"/>
      <c r="Q1075" s="850"/>
      <c r="R1075" s="838"/>
      <c r="S1075" s="851"/>
    </row>
    <row r="1076" spans="1:19" ht="14.45" customHeight="1" x14ac:dyDescent="0.2">
      <c r="A1076" s="832"/>
      <c r="B1076" s="833" t="s">
        <v>3471</v>
      </c>
      <c r="C1076" s="833" t="s">
        <v>597</v>
      </c>
      <c r="D1076" s="833" t="s">
        <v>3460</v>
      </c>
      <c r="E1076" s="833" t="s">
        <v>3468</v>
      </c>
      <c r="F1076" s="833" t="s">
        <v>3524</v>
      </c>
      <c r="G1076" s="833" t="s">
        <v>3525</v>
      </c>
      <c r="H1076" s="850"/>
      <c r="I1076" s="850"/>
      <c r="J1076" s="833"/>
      <c r="K1076" s="833"/>
      <c r="L1076" s="850">
        <v>25</v>
      </c>
      <c r="M1076" s="850">
        <v>1250</v>
      </c>
      <c r="N1076" s="833">
        <v>1</v>
      </c>
      <c r="O1076" s="833">
        <v>50</v>
      </c>
      <c r="P1076" s="850"/>
      <c r="Q1076" s="850"/>
      <c r="R1076" s="838"/>
      <c r="S1076" s="851"/>
    </row>
    <row r="1077" spans="1:19" ht="14.45" customHeight="1" x14ac:dyDescent="0.2">
      <c r="A1077" s="832"/>
      <c r="B1077" s="833" t="s">
        <v>3471</v>
      </c>
      <c r="C1077" s="833" t="s">
        <v>597</v>
      </c>
      <c r="D1077" s="833" t="s">
        <v>3460</v>
      </c>
      <c r="E1077" s="833" t="s">
        <v>3468</v>
      </c>
      <c r="F1077" s="833" t="s">
        <v>3532</v>
      </c>
      <c r="G1077" s="833" t="s">
        <v>3533</v>
      </c>
      <c r="H1077" s="850"/>
      <c r="I1077" s="850"/>
      <c r="J1077" s="833"/>
      <c r="K1077" s="833"/>
      <c r="L1077" s="850">
        <v>3</v>
      </c>
      <c r="M1077" s="850">
        <v>916.68000000000006</v>
      </c>
      <c r="N1077" s="833">
        <v>1</v>
      </c>
      <c r="O1077" s="833">
        <v>305.56</v>
      </c>
      <c r="P1077" s="850"/>
      <c r="Q1077" s="850"/>
      <c r="R1077" s="838"/>
      <c r="S1077" s="851"/>
    </row>
    <row r="1078" spans="1:19" ht="14.45" customHeight="1" x14ac:dyDescent="0.2">
      <c r="A1078" s="832"/>
      <c r="B1078" s="833" t="s">
        <v>3471</v>
      </c>
      <c r="C1078" s="833" t="s">
        <v>597</v>
      </c>
      <c r="D1078" s="833" t="s">
        <v>3460</v>
      </c>
      <c r="E1078" s="833" t="s">
        <v>3468</v>
      </c>
      <c r="F1078" s="833" t="s">
        <v>3542</v>
      </c>
      <c r="G1078" s="833" t="s">
        <v>3543</v>
      </c>
      <c r="H1078" s="850"/>
      <c r="I1078" s="850"/>
      <c r="J1078" s="833"/>
      <c r="K1078" s="833"/>
      <c r="L1078" s="850">
        <v>3</v>
      </c>
      <c r="M1078" s="850">
        <v>233.34</v>
      </c>
      <c r="N1078" s="833">
        <v>1</v>
      </c>
      <c r="O1078" s="833">
        <v>77.78</v>
      </c>
      <c r="P1078" s="850"/>
      <c r="Q1078" s="850"/>
      <c r="R1078" s="838"/>
      <c r="S1078" s="851"/>
    </row>
    <row r="1079" spans="1:19" ht="14.45" customHeight="1" x14ac:dyDescent="0.2">
      <c r="A1079" s="832"/>
      <c r="B1079" s="833" t="s">
        <v>3471</v>
      </c>
      <c r="C1079" s="833" t="s">
        <v>597</v>
      </c>
      <c r="D1079" s="833" t="s">
        <v>3460</v>
      </c>
      <c r="E1079" s="833" t="s">
        <v>3468</v>
      </c>
      <c r="F1079" s="833" t="s">
        <v>3546</v>
      </c>
      <c r="G1079" s="833" t="s">
        <v>3547</v>
      </c>
      <c r="H1079" s="850"/>
      <c r="I1079" s="850"/>
      <c r="J1079" s="833"/>
      <c r="K1079" s="833"/>
      <c r="L1079" s="850">
        <v>19</v>
      </c>
      <c r="M1079" s="850">
        <v>1794.44</v>
      </c>
      <c r="N1079" s="833">
        <v>1</v>
      </c>
      <c r="O1079" s="833">
        <v>94.444210526315786</v>
      </c>
      <c r="P1079" s="850"/>
      <c r="Q1079" s="850"/>
      <c r="R1079" s="838"/>
      <c r="S1079" s="851"/>
    </row>
    <row r="1080" spans="1:19" ht="14.45" customHeight="1" x14ac:dyDescent="0.2">
      <c r="A1080" s="832"/>
      <c r="B1080" s="833" t="s">
        <v>3471</v>
      </c>
      <c r="C1080" s="833" t="s">
        <v>597</v>
      </c>
      <c r="D1080" s="833" t="s">
        <v>3460</v>
      </c>
      <c r="E1080" s="833" t="s">
        <v>3468</v>
      </c>
      <c r="F1080" s="833" t="s">
        <v>3562</v>
      </c>
      <c r="G1080" s="833" t="s">
        <v>3563</v>
      </c>
      <c r="H1080" s="850"/>
      <c r="I1080" s="850"/>
      <c r="J1080" s="833"/>
      <c r="K1080" s="833"/>
      <c r="L1080" s="850">
        <v>2</v>
      </c>
      <c r="M1080" s="850">
        <v>233.34</v>
      </c>
      <c r="N1080" s="833">
        <v>1</v>
      </c>
      <c r="O1080" s="833">
        <v>116.67</v>
      </c>
      <c r="P1080" s="850"/>
      <c r="Q1080" s="850"/>
      <c r="R1080" s="838"/>
      <c r="S1080" s="851"/>
    </row>
    <row r="1081" spans="1:19" ht="14.45" customHeight="1" x14ac:dyDescent="0.2">
      <c r="A1081" s="832"/>
      <c r="B1081" s="833" t="s">
        <v>3471</v>
      </c>
      <c r="C1081" s="833" t="s">
        <v>597</v>
      </c>
      <c r="D1081" s="833" t="s">
        <v>3460</v>
      </c>
      <c r="E1081" s="833" t="s">
        <v>3468</v>
      </c>
      <c r="F1081" s="833" t="s">
        <v>3469</v>
      </c>
      <c r="G1081" s="833" t="s">
        <v>3470</v>
      </c>
      <c r="H1081" s="850"/>
      <c r="I1081" s="850"/>
      <c r="J1081" s="833"/>
      <c r="K1081" s="833"/>
      <c r="L1081" s="850">
        <v>58</v>
      </c>
      <c r="M1081" s="850">
        <v>19977.77</v>
      </c>
      <c r="N1081" s="833">
        <v>1</v>
      </c>
      <c r="O1081" s="833">
        <v>344.44431034482761</v>
      </c>
      <c r="P1081" s="850"/>
      <c r="Q1081" s="850"/>
      <c r="R1081" s="838"/>
      <c r="S1081" s="851"/>
    </row>
    <row r="1082" spans="1:19" ht="14.45" customHeight="1" x14ac:dyDescent="0.2">
      <c r="A1082" s="832"/>
      <c r="B1082" s="833" t="s">
        <v>3471</v>
      </c>
      <c r="C1082" s="833" t="s">
        <v>597</v>
      </c>
      <c r="D1082" s="833" t="s">
        <v>1499</v>
      </c>
      <c r="E1082" s="833" t="s">
        <v>3468</v>
      </c>
      <c r="F1082" s="833" t="s">
        <v>3501</v>
      </c>
      <c r="G1082" s="833" t="s">
        <v>3502</v>
      </c>
      <c r="H1082" s="850"/>
      <c r="I1082" s="850"/>
      <c r="J1082" s="833"/>
      <c r="K1082" s="833"/>
      <c r="L1082" s="850"/>
      <c r="M1082" s="850"/>
      <c r="N1082" s="833"/>
      <c r="O1082" s="833"/>
      <c r="P1082" s="850">
        <v>6</v>
      </c>
      <c r="Q1082" s="850">
        <v>466.68</v>
      </c>
      <c r="R1082" s="838"/>
      <c r="S1082" s="851">
        <v>77.78</v>
      </c>
    </row>
    <row r="1083" spans="1:19" ht="14.45" customHeight="1" x14ac:dyDescent="0.2">
      <c r="A1083" s="832"/>
      <c r="B1083" s="833" t="s">
        <v>3471</v>
      </c>
      <c r="C1083" s="833" t="s">
        <v>597</v>
      </c>
      <c r="D1083" s="833" t="s">
        <v>1499</v>
      </c>
      <c r="E1083" s="833" t="s">
        <v>3468</v>
      </c>
      <c r="F1083" s="833" t="s">
        <v>3505</v>
      </c>
      <c r="G1083" s="833" t="s">
        <v>3506</v>
      </c>
      <c r="H1083" s="850">
        <v>4</v>
      </c>
      <c r="I1083" s="850">
        <v>466.67</v>
      </c>
      <c r="J1083" s="833">
        <v>3.9999142881631955</v>
      </c>
      <c r="K1083" s="833">
        <v>116.6675</v>
      </c>
      <c r="L1083" s="850">
        <v>1</v>
      </c>
      <c r="M1083" s="850">
        <v>116.67</v>
      </c>
      <c r="N1083" s="833">
        <v>1</v>
      </c>
      <c r="O1083" s="833">
        <v>116.67</v>
      </c>
      <c r="P1083" s="850">
        <v>9</v>
      </c>
      <c r="Q1083" s="850">
        <v>1050</v>
      </c>
      <c r="R1083" s="838">
        <v>8.9997428644895852</v>
      </c>
      <c r="S1083" s="851">
        <v>116.66666666666667</v>
      </c>
    </row>
    <row r="1084" spans="1:19" ht="14.45" customHeight="1" x14ac:dyDescent="0.2">
      <c r="A1084" s="832"/>
      <c r="B1084" s="833" t="s">
        <v>3471</v>
      </c>
      <c r="C1084" s="833" t="s">
        <v>597</v>
      </c>
      <c r="D1084" s="833" t="s">
        <v>1499</v>
      </c>
      <c r="E1084" s="833" t="s">
        <v>3468</v>
      </c>
      <c r="F1084" s="833" t="s">
        <v>3515</v>
      </c>
      <c r="G1084" s="833" t="s">
        <v>3516</v>
      </c>
      <c r="H1084" s="850"/>
      <c r="I1084" s="850"/>
      <c r="J1084" s="833"/>
      <c r="K1084" s="833"/>
      <c r="L1084" s="850"/>
      <c r="M1084" s="850"/>
      <c r="N1084" s="833"/>
      <c r="O1084" s="833"/>
      <c r="P1084" s="850">
        <v>7</v>
      </c>
      <c r="Q1084" s="850">
        <v>1555.55</v>
      </c>
      <c r="R1084" s="838"/>
      <c r="S1084" s="851">
        <v>222.22142857142856</v>
      </c>
    </row>
    <row r="1085" spans="1:19" ht="14.45" customHeight="1" x14ac:dyDescent="0.2">
      <c r="A1085" s="832"/>
      <c r="B1085" s="833" t="s">
        <v>3471</v>
      </c>
      <c r="C1085" s="833" t="s">
        <v>597</v>
      </c>
      <c r="D1085" s="833" t="s">
        <v>1499</v>
      </c>
      <c r="E1085" s="833" t="s">
        <v>3468</v>
      </c>
      <c r="F1085" s="833" t="s">
        <v>3517</v>
      </c>
      <c r="G1085" s="833" t="s">
        <v>3518</v>
      </c>
      <c r="H1085" s="850">
        <v>3</v>
      </c>
      <c r="I1085" s="850">
        <v>1750</v>
      </c>
      <c r="J1085" s="833"/>
      <c r="K1085" s="833">
        <v>583.33333333333337</v>
      </c>
      <c r="L1085" s="850"/>
      <c r="M1085" s="850"/>
      <c r="N1085" s="833"/>
      <c r="O1085" s="833"/>
      <c r="P1085" s="850">
        <v>2</v>
      </c>
      <c r="Q1085" s="850">
        <v>1166.6600000000001</v>
      </c>
      <c r="R1085" s="838"/>
      <c r="S1085" s="851">
        <v>583.33000000000004</v>
      </c>
    </row>
    <row r="1086" spans="1:19" ht="14.45" customHeight="1" x14ac:dyDescent="0.2">
      <c r="A1086" s="832"/>
      <c r="B1086" s="833" t="s">
        <v>3471</v>
      </c>
      <c r="C1086" s="833" t="s">
        <v>597</v>
      </c>
      <c r="D1086" s="833" t="s">
        <v>1499</v>
      </c>
      <c r="E1086" s="833" t="s">
        <v>3468</v>
      </c>
      <c r="F1086" s="833" t="s">
        <v>3524</v>
      </c>
      <c r="G1086" s="833" t="s">
        <v>3525</v>
      </c>
      <c r="H1086" s="850">
        <v>5</v>
      </c>
      <c r="I1086" s="850">
        <v>250</v>
      </c>
      <c r="J1086" s="833"/>
      <c r="K1086" s="833">
        <v>50</v>
      </c>
      <c r="L1086" s="850"/>
      <c r="M1086" s="850"/>
      <c r="N1086" s="833"/>
      <c r="O1086" s="833"/>
      <c r="P1086" s="850">
        <v>9</v>
      </c>
      <c r="Q1086" s="850">
        <v>549.99</v>
      </c>
      <c r="R1086" s="838"/>
      <c r="S1086" s="851">
        <v>61.11</v>
      </c>
    </row>
    <row r="1087" spans="1:19" ht="14.45" customHeight="1" x14ac:dyDescent="0.2">
      <c r="A1087" s="832"/>
      <c r="B1087" s="833" t="s">
        <v>3471</v>
      </c>
      <c r="C1087" s="833" t="s">
        <v>597</v>
      </c>
      <c r="D1087" s="833" t="s">
        <v>1499</v>
      </c>
      <c r="E1087" s="833" t="s">
        <v>3468</v>
      </c>
      <c r="F1087" s="833" t="s">
        <v>3532</v>
      </c>
      <c r="G1087" s="833" t="s">
        <v>3533</v>
      </c>
      <c r="H1087" s="850">
        <v>1</v>
      </c>
      <c r="I1087" s="850">
        <v>305.56</v>
      </c>
      <c r="J1087" s="833"/>
      <c r="K1087" s="833">
        <v>305.56</v>
      </c>
      <c r="L1087" s="850"/>
      <c r="M1087" s="850"/>
      <c r="N1087" s="833"/>
      <c r="O1087" s="833"/>
      <c r="P1087" s="850">
        <v>4</v>
      </c>
      <c r="Q1087" s="850">
        <v>1222.23</v>
      </c>
      <c r="R1087" s="838"/>
      <c r="S1087" s="851">
        <v>305.5575</v>
      </c>
    </row>
    <row r="1088" spans="1:19" ht="14.45" customHeight="1" x14ac:dyDescent="0.2">
      <c r="A1088" s="832"/>
      <c r="B1088" s="833" t="s">
        <v>3471</v>
      </c>
      <c r="C1088" s="833" t="s">
        <v>597</v>
      </c>
      <c r="D1088" s="833" t="s">
        <v>1499</v>
      </c>
      <c r="E1088" s="833" t="s">
        <v>3468</v>
      </c>
      <c r="F1088" s="833" t="s">
        <v>3536</v>
      </c>
      <c r="G1088" s="833" t="s">
        <v>3537</v>
      </c>
      <c r="H1088" s="850">
        <v>1</v>
      </c>
      <c r="I1088" s="850">
        <v>455.56</v>
      </c>
      <c r="J1088" s="833"/>
      <c r="K1088" s="833">
        <v>455.56</v>
      </c>
      <c r="L1088" s="850"/>
      <c r="M1088" s="850"/>
      <c r="N1088" s="833"/>
      <c r="O1088" s="833"/>
      <c r="P1088" s="850"/>
      <c r="Q1088" s="850"/>
      <c r="R1088" s="838"/>
      <c r="S1088" s="851"/>
    </row>
    <row r="1089" spans="1:19" ht="14.45" customHeight="1" x14ac:dyDescent="0.2">
      <c r="A1089" s="832"/>
      <c r="B1089" s="833" t="s">
        <v>3471</v>
      </c>
      <c r="C1089" s="833" t="s">
        <v>597</v>
      </c>
      <c r="D1089" s="833" t="s">
        <v>1499</v>
      </c>
      <c r="E1089" s="833" t="s">
        <v>3468</v>
      </c>
      <c r="F1089" s="833" t="s">
        <v>3538</v>
      </c>
      <c r="G1089" s="833" t="s">
        <v>3539</v>
      </c>
      <c r="H1089" s="850"/>
      <c r="I1089" s="850"/>
      <c r="J1089" s="833"/>
      <c r="K1089" s="833"/>
      <c r="L1089" s="850">
        <v>1</v>
      </c>
      <c r="M1089" s="850">
        <v>0</v>
      </c>
      <c r="N1089" s="833"/>
      <c r="O1089" s="833">
        <v>0</v>
      </c>
      <c r="P1089" s="850"/>
      <c r="Q1089" s="850"/>
      <c r="R1089" s="838"/>
      <c r="S1089" s="851"/>
    </row>
    <row r="1090" spans="1:19" ht="14.45" customHeight="1" x14ac:dyDescent="0.2">
      <c r="A1090" s="832"/>
      <c r="B1090" s="833" t="s">
        <v>3471</v>
      </c>
      <c r="C1090" s="833" t="s">
        <v>597</v>
      </c>
      <c r="D1090" s="833" t="s">
        <v>1499</v>
      </c>
      <c r="E1090" s="833" t="s">
        <v>3468</v>
      </c>
      <c r="F1090" s="833" t="s">
        <v>3542</v>
      </c>
      <c r="G1090" s="833" t="s">
        <v>3543</v>
      </c>
      <c r="H1090" s="850">
        <v>2</v>
      </c>
      <c r="I1090" s="850">
        <v>155.56</v>
      </c>
      <c r="J1090" s="833"/>
      <c r="K1090" s="833">
        <v>77.78</v>
      </c>
      <c r="L1090" s="850"/>
      <c r="M1090" s="850"/>
      <c r="N1090" s="833"/>
      <c r="O1090" s="833"/>
      <c r="P1090" s="850">
        <v>4</v>
      </c>
      <c r="Q1090" s="850">
        <v>311.12</v>
      </c>
      <c r="R1090" s="838"/>
      <c r="S1090" s="851">
        <v>77.78</v>
      </c>
    </row>
    <row r="1091" spans="1:19" ht="14.45" customHeight="1" x14ac:dyDescent="0.2">
      <c r="A1091" s="832"/>
      <c r="B1091" s="833" t="s">
        <v>3471</v>
      </c>
      <c r="C1091" s="833" t="s">
        <v>597</v>
      </c>
      <c r="D1091" s="833" t="s">
        <v>1499</v>
      </c>
      <c r="E1091" s="833" t="s">
        <v>3468</v>
      </c>
      <c r="F1091" s="833" t="s">
        <v>3546</v>
      </c>
      <c r="G1091" s="833" t="s">
        <v>3547</v>
      </c>
      <c r="H1091" s="850">
        <v>5</v>
      </c>
      <c r="I1091" s="850">
        <v>472.21999999999997</v>
      </c>
      <c r="J1091" s="833"/>
      <c r="K1091" s="833">
        <v>94.443999999999988</v>
      </c>
      <c r="L1091" s="850"/>
      <c r="M1091" s="850"/>
      <c r="N1091" s="833"/>
      <c r="O1091" s="833"/>
      <c r="P1091" s="850">
        <v>12</v>
      </c>
      <c r="Q1091" s="850">
        <v>1133.33</v>
      </c>
      <c r="R1091" s="838"/>
      <c r="S1091" s="851">
        <v>94.444166666666661</v>
      </c>
    </row>
    <row r="1092" spans="1:19" ht="14.45" customHeight="1" x14ac:dyDescent="0.2">
      <c r="A1092" s="832"/>
      <c r="B1092" s="833" t="s">
        <v>3471</v>
      </c>
      <c r="C1092" s="833" t="s">
        <v>597</v>
      </c>
      <c r="D1092" s="833" t="s">
        <v>1499</v>
      </c>
      <c r="E1092" s="833" t="s">
        <v>3468</v>
      </c>
      <c r="F1092" s="833" t="s">
        <v>3550</v>
      </c>
      <c r="G1092" s="833" t="s">
        <v>3551</v>
      </c>
      <c r="H1092" s="850"/>
      <c r="I1092" s="850"/>
      <c r="J1092" s="833"/>
      <c r="K1092" s="833"/>
      <c r="L1092" s="850"/>
      <c r="M1092" s="850"/>
      <c r="N1092" s="833"/>
      <c r="O1092" s="833"/>
      <c r="P1092" s="850">
        <v>3</v>
      </c>
      <c r="Q1092" s="850">
        <v>290</v>
      </c>
      <c r="R1092" s="838"/>
      <c r="S1092" s="851">
        <v>96.666666666666671</v>
      </c>
    </row>
    <row r="1093" spans="1:19" ht="14.45" customHeight="1" x14ac:dyDescent="0.2">
      <c r="A1093" s="832"/>
      <c r="B1093" s="833" t="s">
        <v>3471</v>
      </c>
      <c r="C1093" s="833" t="s">
        <v>597</v>
      </c>
      <c r="D1093" s="833" t="s">
        <v>1499</v>
      </c>
      <c r="E1093" s="833" t="s">
        <v>3468</v>
      </c>
      <c r="F1093" s="833" t="s">
        <v>3558</v>
      </c>
      <c r="G1093" s="833" t="s">
        <v>3559</v>
      </c>
      <c r="H1093" s="850"/>
      <c r="I1093" s="850"/>
      <c r="J1093" s="833"/>
      <c r="K1093" s="833"/>
      <c r="L1093" s="850"/>
      <c r="M1093" s="850"/>
      <c r="N1093" s="833"/>
      <c r="O1093" s="833"/>
      <c r="P1093" s="850">
        <v>2</v>
      </c>
      <c r="Q1093" s="850">
        <v>2566.66</v>
      </c>
      <c r="R1093" s="838"/>
      <c r="S1093" s="851">
        <v>1283.33</v>
      </c>
    </row>
    <row r="1094" spans="1:19" ht="14.45" customHeight="1" x14ac:dyDescent="0.2">
      <c r="A1094" s="832"/>
      <c r="B1094" s="833" t="s">
        <v>3471</v>
      </c>
      <c r="C1094" s="833" t="s">
        <v>597</v>
      </c>
      <c r="D1094" s="833" t="s">
        <v>1499</v>
      </c>
      <c r="E1094" s="833" t="s">
        <v>3468</v>
      </c>
      <c r="F1094" s="833" t="s">
        <v>3562</v>
      </c>
      <c r="G1094" s="833" t="s">
        <v>3563</v>
      </c>
      <c r="H1094" s="850">
        <v>2</v>
      </c>
      <c r="I1094" s="850">
        <v>233.34</v>
      </c>
      <c r="J1094" s="833">
        <v>2</v>
      </c>
      <c r="K1094" s="833">
        <v>116.67</v>
      </c>
      <c r="L1094" s="850">
        <v>1</v>
      </c>
      <c r="M1094" s="850">
        <v>116.67</v>
      </c>
      <c r="N1094" s="833">
        <v>1</v>
      </c>
      <c r="O1094" s="833">
        <v>116.67</v>
      </c>
      <c r="P1094" s="850">
        <v>4</v>
      </c>
      <c r="Q1094" s="850">
        <v>533.34</v>
      </c>
      <c r="R1094" s="838">
        <v>4.5713551041398821</v>
      </c>
      <c r="S1094" s="851">
        <v>133.33500000000001</v>
      </c>
    </row>
    <row r="1095" spans="1:19" ht="14.45" customHeight="1" x14ac:dyDescent="0.2">
      <c r="A1095" s="832"/>
      <c r="B1095" s="833" t="s">
        <v>3471</v>
      </c>
      <c r="C1095" s="833" t="s">
        <v>597</v>
      </c>
      <c r="D1095" s="833" t="s">
        <v>1499</v>
      </c>
      <c r="E1095" s="833" t="s">
        <v>3468</v>
      </c>
      <c r="F1095" s="833" t="s">
        <v>3469</v>
      </c>
      <c r="G1095" s="833" t="s">
        <v>3470</v>
      </c>
      <c r="H1095" s="850">
        <v>17</v>
      </c>
      <c r="I1095" s="850">
        <v>5855.5499999999993</v>
      </c>
      <c r="J1095" s="833">
        <v>17.000203228428752</v>
      </c>
      <c r="K1095" s="833">
        <v>344.44411764705876</v>
      </c>
      <c r="L1095" s="850">
        <v>1</v>
      </c>
      <c r="M1095" s="850">
        <v>344.44</v>
      </c>
      <c r="N1095" s="833">
        <v>1</v>
      </c>
      <c r="O1095" s="833">
        <v>344.44</v>
      </c>
      <c r="P1095" s="850">
        <v>39</v>
      </c>
      <c r="Q1095" s="850">
        <v>13433.329999999998</v>
      </c>
      <c r="R1095" s="838">
        <v>39.000493554755543</v>
      </c>
      <c r="S1095" s="851">
        <v>344.44435897435892</v>
      </c>
    </row>
    <row r="1096" spans="1:19" ht="14.45" customHeight="1" x14ac:dyDescent="0.2">
      <c r="A1096" s="832"/>
      <c r="B1096" s="833" t="s">
        <v>3471</v>
      </c>
      <c r="C1096" s="833" t="s">
        <v>597</v>
      </c>
      <c r="D1096" s="833" t="s">
        <v>1499</v>
      </c>
      <c r="E1096" s="833" t="s">
        <v>3468</v>
      </c>
      <c r="F1096" s="833" t="s">
        <v>3577</v>
      </c>
      <c r="G1096" s="833" t="s">
        <v>3578</v>
      </c>
      <c r="H1096" s="850"/>
      <c r="I1096" s="850"/>
      <c r="J1096" s="833"/>
      <c r="K1096" s="833"/>
      <c r="L1096" s="850"/>
      <c r="M1096" s="850"/>
      <c r="N1096" s="833"/>
      <c r="O1096" s="833"/>
      <c r="P1096" s="850">
        <v>1</v>
      </c>
      <c r="Q1096" s="850">
        <v>116.67</v>
      </c>
      <c r="R1096" s="838"/>
      <c r="S1096" s="851">
        <v>116.67</v>
      </c>
    </row>
    <row r="1097" spans="1:19" ht="14.45" customHeight="1" x14ac:dyDescent="0.2">
      <c r="A1097" s="832"/>
      <c r="B1097" s="833" t="s">
        <v>3471</v>
      </c>
      <c r="C1097" s="833" t="s">
        <v>597</v>
      </c>
      <c r="D1097" s="833" t="s">
        <v>1464</v>
      </c>
      <c r="E1097" s="833" t="s">
        <v>3468</v>
      </c>
      <c r="F1097" s="833" t="s">
        <v>3501</v>
      </c>
      <c r="G1097" s="833" t="s">
        <v>3502</v>
      </c>
      <c r="H1097" s="850"/>
      <c r="I1097" s="850"/>
      <c r="J1097" s="833"/>
      <c r="K1097" s="833"/>
      <c r="L1097" s="850">
        <v>4</v>
      </c>
      <c r="M1097" s="850">
        <v>311.11</v>
      </c>
      <c r="N1097" s="833">
        <v>1</v>
      </c>
      <c r="O1097" s="833">
        <v>77.777500000000003</v>
      </c>
      <c r="P1097" s="850"/>
      <c r="Q1097" s="850"/>
      <c r="R1097" s="838"/>
      <c r="S1097" s="851"/>
    </row>
    <row r="1098" spans="1:19" ht="14.45" customHeight="1" x14ac:dyDescent="0.2">
      <c r="A1098" s="832"/>
      <c r="B1098" s="833" t="s">
        <v>3471</v>
      </c>
      <c r="C1098" s="833" t="s">
        <v>597</v>
      </c>
      <c r="D1098" s="833" t="s">
        <v>1464</v>
      </c>
      <c r="E1098" s="833" t="s">
        <v>3468</v>
      </c>
      <c r="F1098" s="833" t="s">
        <v>3505</v>
      </c>
      <c r="G1098" s="833" t="s">
        <v>3506</v>
      </c>
      <c r="H1098" s="850"/>
      <c r="I1098" s="850"/>
      <c r="J1098" s="833"/>
      <c r="K1098" s="833"/>
      <c r="L1098" s="850">
        <v>7</v>
      </c>
      <c r="M1098" s="850">
        <v>816.67000000000007</v>
      </c>
      <c r="N1098" s="833">
        <v>1</v>
      </c>
      <c r="O1098" s="833">
        <v>116.66714285714286</v>
      </c>
      <c r="P1098" s="850">
        <v>35</v>
      </c>
      <c r="Q1098" s="850">
        <v>4083.34</v>
      </c>
      <c r="R1098" s="838">
        <v>4.9999877551520191</v>
      </c>
      <c r="S1098" s="851">
        <v>116.66685714285715</v>
      </c>
    </row>
    <row r="1099" spans="1:19" ht="14.45" customHeight="1" x14ac:dyDescent="0.2">
      <c r="A1099" s="832"/>
      <c r="B1099" s="833" t="s">
        <v>3471</v>
      </c>
      <c r="C1099" s="833" t="s">
        <v>597</v>
      </c>
      <c r="D1099" s="833" t="s">
        <v>1464</v>
      </c>
      <c r="E1099" s="833" t="s">
        <v>3468</v>
      </c>
      <c r="F1099" s="833" t="s">
        <v>3515</v>
      </c>
      <c r="G1099" s="833" t="s">
        <v>3516</v>
      </c>
      <c r="H1099" s="850"/>
      <c r="I1099" s="850"/>
      <c r="J1099" s="833"/>
      <c r="K1099" s="833"/>
      <c r="L1099" s="850">
        <v>8</v>
      </c>
      <c r="M1099" s="850">
        <v>1688.88</v>
      </c>
      <c r="N1099" s="833">
        <v>1</v>
      </c>
      <c r="O1099" s="833">
        <v>211.11</v>
      </c>
      <c r="P1099" s="850"/>
      <c r="Q1099" s="850"/>
      <c r="R1099" s="838"/>
      <c r="S1099" s="851"/>
    </row>
    <row r="1100" spans="1:19" ht="14.45" customHeight="1" x14ac:dyDescent="0.2">
      <c r="A1100" s="832"/>
      <c r="B1100" s="833" t="s">
        <v>3471</v>
      </c>
      <c r="C1100" s="833" t="s">
        <v>597</v>
      </c>
      <c r="D1100" s="833" t="s">
        <v>1464</v>
      </c>
      <c r="E1100" s="833" t="s">
        <v>3468</v>
      </c>
      <c r="F1100" s="833" t="s">
        <v>3517</v>
      </c>
      <c r="G1100" s="833" t="s">
        <v>3518</v>
      </c>
      <c r="H1100" s="850"/>
      <c r="I1100" s="850"/>
      <c r="J1100" s="833"/>
      <c r="K1100" s="833"/>
      <c r="L1100" s="850">
        <v>3</v>
      </c>
      <c r="M1100" s="850">
        <v>1750</v>
      </c>
      <c r="N1100" s="833">
        <v>1</v>
      </c>
      <c r="O1100" s="833">
        <v>583.33333333333337</v>
      </c>
      <c r="P1100" s="850">
        <v>15</v>
      </c>
      <c r="Q1100" s="850">
        <v>8750</v>
      </c>
      <c r="R1100" s="838">
        <v>5</v>
      </c>
      <c r="S1100" s="851">
        <v>583.33333333333337</v>
      </c>
    </row>
    <row r="1101" spans="1:19" ht="14.45" customHeight="1" x14ac:dyDescent="0.2">
      <c r="A1101" s="832"/>
      <c r="B1101" s="833" t="s">
        <v>3471</v>
      </c>
      <c r="C1101" s="833" t="s">
        <v>597</v>
      </c>
      <c r="D1101" s="833" t="s">
        <v>1464</v>
      </c>
      <c r="E1101" s="833" t="s">
        <v>3468</v>
      </c>
      <c r="F1101" s="833" t="s">
        <v>3519</v>
      </c>
      <c r="G1101" s="833" t="s">
        <v>3520</v>
      </c>
      <c r="H1101" s="850"/>
      <c r="I1101" s="850"/>
      <c r="J1101" s="833"/>
      <c r="K1101" s="833"/>
      <c r="L1101" s="850"/>
      <c r="M1101" s="850"/>
      <c r="N1101" s="833"/>
      <c r="O1101" s="833"/>
      <c r="P1101" s="850">
        <v>2</v>
      </c>
      <c r="Q1101" s="850">
        <v>933.33</v>
      </c>
      <c r="R1101" s="838"/>
      <c r="S1101" s="851">
        <v>466.66500000000002</v>
      </c>
    </row>
    <row r="1102" spans="1:19" ht="14.45" customHeight="1" x14ac:dyDescent="0.2">
      <c r="A1102" s="832"/>
      <c r="B1102" s="833" t="s">
        <v>3471</v>
      </c>
      <c r="C1102" s="833" t="s">
        <v>597</v>
      </c>
      <c r="D1102" s="833" t="s">
        <v>1464</v>
      </c>
      <c r="E1102" s="833" t="s">
        <v>3468</v>
      </c>
      <c r="F1102" s="833" t="s">
        <v>3524</v>
      </c>
      <c r="G1102" s="833" t="s">
        <v>3525</v>
      </c>
      <c r="H1102" s="850"/>
      <c r="I1102" s="850"/>
      <c r="J1102" s="833"/>
      <c r="K1102" s="833"/>
      <c r="L1102" s="850">
        <v>2</v>
      </c>
      <c r="M1102" s="850">
        <v>100</v>
      </c>
      <c r="N1102" s="833">
        <v>1</v>
      </c>
      <c r="O1102" s="833">
        <v>50</v>
      </c>
      <c r="P1102" s="850">
        <v>21</v>
      </c>
      <c r="Q1102" s="850">
        <v>1283.33</v>
      </c>
      <c r="R1102" s="838">
        <v>12.833299999999999</v>
      </c>
      <c r="S1102" s="851">
        <v>61.110952380952376</v>
      </c>
    </row>
    <row r="1103" spans="1:19" ht="14.45" customHeight="1" x14ac:dyDescent="0.2">
      <c r="A1103" s="832"/>
      <c r="B1103" s="833" t="s">
        <v>3471</v>
      </c>
      <c r="C1103" s="833" t="s">
        <v>597</v>
      </c>
      <c r="D1103" s="833" t="s">
        <v>1464</v>
      </c>
      <c r="E1103" s="833" t="s">
        <v>3468</v>
      </c>
      <c r="F1103" s="833" t="s">
        <v>3532</v>
      </c>
      <c r="G1103" s="833" t="s">
        <v>3533</v>
      </c>
      <c r="H1103" s="850"/>
      <c r="I1103" s="850"/>
      <c r="J1103" s="833"/>
      <c r="K1103" s="833"/>
      <c r="L1103" s="850"/>
      <c r="M1103" s="850"/>
      <c r="N1103" s="833"/>
      <c r="O1103" s="833"/>
      <c r="P1103" s="850">
        <v>5</v>
      </c>
      <c r="Q1103" s="850">
        <v>1527.79</v>
      </c>
      <c r="R1103" s="838"/>
      <c r="S1103" s="851">
        <v>305.55799999999999</v>
      </c>
    </row>
    <row r="1104" spans="1:19" ht="14.45" customHeight="1" x14ac:dyDescent="0.2">
      <c r="A1104" s="832"/>
      <c r="B1104" s="833" t="s">
        <v>3471</v>
      </c>
      <c r="C1104" s="833" t="s">
        <v>597</v>
      </c>
      <c r="D1104" s="833" t="s">
        <v>1464</v>
      </c>
      <c r="E1104" s="833" t="s">
        <v>3468</v>
      </c>
      <c r="F1104" s="833" t="s">
        <v>3542</v>
      </c>
      <c r="G1104" s="833" t="s">
        <v>3543</v>
      </c>
      <c r="H1104" s="850"/>
      <c r="I1104" s="850"/>
      <c r="J1104" s="833"/>
      <c r="K1104" s="833"/>
      <c r="L1104" s="850"/>
      <c r="M1104" s="850"/>
      <c r="N1104" s="833"/>
      <c r="O1104" s="833"/>
      <c r="P1104" s="850">
        <v>5</v>
      </c>
      <c r="Q1104" s="850">
        <v>388.9</v>
      </c>
      <c r="R1104" s="838"/>
      <c r="S1104" s="851">
        <v>77.78</v>
      </c>
    </row>
    <row r="1105" spans="1:19" ht="14.45" customHeight="1" x14ac:dyDescent="0.2">
      <c r="A1105" s="832"/>
      <c r="B1105" s="833" t="s">
        <v>3471</v>
      </c>
      <c r="C1105" s="833" t="s">
        <v>597</v>
      </c>
      <c r="D1105" s="833" t="s">
        <v>1464</v>
      </c>
      <c r="E1105" s="833" t="s">
        <v>3468</v>
      </c>
      <c r="F1105" s="833" t="s">
        <v>3546</v>
      </c>
      <c r="G1105" s="833" t="s">
        <v>3547</v>
      </c>
      <c r="H1105" s="850"/>
      <c r="I1105" s="850"/>
      <c r="J1105" s="833"/>
      <c r="K1105" s="833"/>
      <c r="L1105" s="850">
        <v>4</v>
      </c>
      <c r="M1105" s="850">
        <v>377.77</v>
      </c>
      <c r="N1105" s="833">
        <v>1</v>
      </c>
      <c r="O1105" s="833">
        <v>94.442499999999995</v>
      </c>
      <c r="P1105" s="850">
        <v>34</v>
      </c>
      <c r="Q1105" s="850">
        <v>3211.1</v>
      </c>
      <c r="R1105" s="838">
        <v>8.5001455912327604</v>
      </c>
      <c r="S1105" s="851">
        <v>94.444117647058818</v>
      </c>
    </row>
    <row r="1106" spans="1:19" ht="14.45" customHeight="1" x14ac:dyDescent="0.2">
      <c r="A1106" s="832"/>
      <c r="B1106" s="833" t="s">
        <v>3471</v>
      </c>
      <c r="C1106" s="833" t="s">
        <v>597</v>
      </c>
      <c r="D1106" s="833" t="s">
        <v>1464</v>
      </c>
      <c r="E1106" s="833" t="s">
        <v>3468</v>
      </c>
      <c r="F1106" s="833" t="s">
        <v>3550</v>
      </c>
      <c r="G1106" s="833" t="s">
        <v>3551</v>
      </c>
      <c r="H1106" s="850"/>
      <c r="I1106" s="850"/>
      <c r="J1106" s="833"/>
      <c r="K1106" s="833"/>
      <c r="L1106" s="850">
        <v>1</v>
      </c>
      <c r="M1106" s="850">
        <v>96.67</v>
      </c>
      <c r="N1106" s="833">
        <v>1</v>
      </c>
      <c r="O1106" s="833">
        <v>96.67</v>
      </c>
      <c r="P1106" s="850">
        <v>2</v>
      </c>
      <c r="Q1106" s="850">
        <v>193.34</v>
      </c>
      <c r="R1106" s="838">
        <v>2</v>
      </c>
      <c r="S1106" s="851">
        <v>96.67</v>
      </c>
    </row>
    <row r="1107" spans="1:19" ht="14.45" customHeight="1" x14ac:dyDescent="0.2">
      <c r="A1107" s="832"/>
      <c r="B1107" s="833" t="s">
        <v>3471</v>
      </c>
      <c r="C1107" s="833" t="s">
        <v>597</v>
      </c>
      <c r="D1107" s="833" t="s">
        <v>1464</v>
      </c>
      <c r="E1107" s="833" t="s">
        <v>3468</v>
      </c>
      <c r="F1107" s="833" t="s">
        <v>3558</v>
      </c>
      <c r="G1107" s="833" t="s">
        <v>3559</v>
      </c>
      <c r="H1107" s="850"/>
      <c r="I1107" s="850"/>
      <c r="J1107" s="833"/>
      <c r="K1107" s="833"/>
      <c r="L1107" s="850"/>
      <c r="M1107" s="850"/>
      <c r="N1107" s="833"/>
      <c r="O1107" s="833"/>
      <c r="P1107" s="850">
        <v>3</v>
      </c>
      <c r="Q1107" s="850">
        <v>3849.99</v>
      </c>
      <c r="R1107" s="838"/>
      <c r="S1107" s="851">
        <v>1283.33</v>
      </c>
    </row>
    <row r="1108" spans="1:19" ht="14.45" customHeight="1" x14ac:dyDescent="0.2">
      <c r="A1108" s="832"/>
      <c r="B1108" s="833" t="s">
        <v>3471</v>
      </c>
      <c r="C1108" s="833" t="s">
        <v>597</v>
      </c>
      <c r="D1108" s="833" t="s">
        <v>1464</v>
      </c>
      <c r="E1108" s="833" t="s">
        <v>3468</v>
      </c>
      <c r="F1108" s="833" t="s">
        <v>3562</v>
      </c>
      <c r="G1108" s="833" t="s">
        <v>3563</v>
      </c>
      <c r="H1108" s="850"/>
      <c r="I1108" s="850"/>
      <c r="J1108" s="833"/>
      <c r="K1108" s="833"/>
      <c r="L1108" s="850"/>
      <c r="M1108" s="850"/>
      <c r="N1108" s="833"/>
      <c r="O1108" s="833"/>
      <c r="P1108" s="850">
        <v>3</v>
      </c>
      <c r="Q1108" s="850">
        <v>400</v>
      </c>
      <c r="R1108" s="838"/>
      <c r="S1108" s="851">
        <v>133.33333333333334</v>
      </c>
    </row>
    <row r="1109" spans="1:19" ht="14.45" customHeight="1" x14ac:dyDescent="0.2">
      <c r="A1109" s="832"/>
      <c r="B1109" s="833" t="s">
        <v>3471</v>
      </c>
      <c r="C1109" s="833" t="s">
        <v>597</v>
      </c>
      <c r="D1109" s="833" t="s">
        <v>1464</v>
      </c>
      <c r="E1109" s="833" t="s">
        <v>3468</v>
      </c>
      <c r="F1109" s="833" t="s">
        <v>3469</v>
      </c>
      <c r="G1109" s="833" t="s">
        <v>3470</v>
      </c>
      <c r="H1109" s="850"/>
      <c r="I1109" s="850"/>
      <c r="J1109" s="833"/>
      <c r="K1109" s="833"/>
      <c r="L1109" s="850">
        <v>14</v>
      </c>
      <c r="M1109" s="850">
        <v>4822.22</v>
      </c>
      <c r="N1109" s="833">
        <v>1</v>
      </c>
      <c r="O1109" s="833">
        <v>344.44428571428574</v>
      </c>
      <c r="P1109" s="850">
        <v>66</v>
      </c>
      <c r="Q1109" s="850">
        <v>22733.33</v>
      </c>
      <c r="R1109" s="838">
        <v>4.7142871955240535</v>
      </c>
      <c r="S1109" s="851">
        <v>344.44439393939399</v>
      </c>
    </row>
    <row r="1110" spans="1:19" ht="14.45" customHeight="1" x14ac:dyDescent="0.2">
      <c r="A1110" s="832"/>
      <c r="B1110" s="833" t="s">
        <v>3471</v>
      </c>
      <c r="C1110" s="833" t="s">
        <v>597</v>
      </c>
      <c r="D1110" s="833" t="s">
        <v>1494</v>
      </c>
      <c r="E1110" s="833" t="s">
        <v>3468</v>
      </c>
      <c r="F1110" s="833" t="s">
        <v>3501</v>
      </c>
      <c r="G1110" s="833" t="s">
        <v>3502</v>
      </c>
      <c r="H1110" s="850"/>
      <c r="I1110" s="850"/>
      <c r="J1110" s="833"/>
      <c r="K1110" s="833"/>
      <c r="L1110" s="850">
        <v>3</v>
      </c>
      <c r="M1110" s="850">
        <v>233.33</v>
      </c>
      <c r="N1110" s="833">
        <v>1</v>
      </c>
      <c r="O1110" s="833">
        <v>77.776666666666671</v>
      </c>
      <c r="P1110" s="850">
        <v>2</v>
      </c>
      <c r="Q1110" s="850">
        <v>155.56</v>
      </c>
      <c r="R1110" s="838">
        <v>0.66669523850340717</v>
      </c>
      <c r="S1110" s="851">
        <v>77.78</v>
      </c>
    </row>
    <row r="1111" spans="1:19" ht="14.45" customHeight="1" x14ac:dyDescent="0.2">
      <c r="A1111" s="832"/>
      <c r="B1111" s="833" t="s">
        <v>3471</v>
      </c>
      <c r="C1111" s="833" t="s">
        <v>597</v>
      </c>
      <c r="D1111" s="833" t="s">
        <v>1494</v>
      </c>
      <c r="E1111" s="833" t="s">
        <v>3468</v>
      </c>
      <c r="F1111" s="833" t="s">
        <v>3505</v>
      </c>
      <c r="G1111" s="833" t="s">
        <v>3506</v>
      </c>
      <c r="H1111" s="850"/>
      <c r="I1111" s="850"/>
      <c r="J1111" s="833"/>
      <c r="K1111" s="833"/>
      <c r="L1111" s="850">
        <v>2</v>
      </c>
      <c r="M1111" s="850">
        <v>233.34</v>
      </c>
      <c r="N1111" s="833">
        <v>1</v>
      </c>
      <c r="O1111" s="833">
        <v>116.67</v>
      </c>
      <c r="P1111" s="850">
        <v>4</v>
      </c>
      <c r="Q1111" s="850">
        <v>466.67</v>
      </c>
      <c r="R1111" s="838">
        <v>1.9999571440815977</v>
      </c>
      <c r="S1111" s="851">
        <v>116.6675</v>
      </c>
    </row>
    <row r="1112" spans="1:19" ht="14.45" customHeight="1" x14ac:dyDescent="0.2">
      <c r="A1112" s="832"/>
      <c r="B1112" s="833" t="s">
        <v>3471</v>
      </c>
      <c r="C1112" s="833" t="s">
        <v>597</v>
      </c>
      <c r="D1112" s="833" t="s">
        <v>1494</v>
      </c>
      <c r="E1112" s="833" t="s">
        <v>3468</v>
      </c>
      <c r="F1112" s="833" t="s">
        <v>3515</v>
      </c>
      <c r="G1112" s="833" t="s">
        <v>3516</v>
      </c>
      <c r="H1112" s="850"/>
      <c r="I1112" s="850"/>
      <c r="J1112" s="833"/>
      <c r="K1112" s="833"/>
      <c r="L1112" s="850">
        <v>1</v>
      </c>
      <c r="M1112" s="850">
        <v>211.11</v>
      </c>
      <c r="N1112" s="833">
        <v>1</v>
      </c>
      <c r="O1112" s="833">
        <v>211.11</v>
      </c>
      <c r="P1112" s="850"/>
      <c r="Q1112" s="850"/>
      <c r="R1112" s="838"/>
      <c r="S1112" s="851"/>
    </row>
    <row r="1113" spans="1:19" ht="14.45" customHeight="1" x14ac:dyDescent="0.2">
      <c r="A1113" s="832"/>
      <c r="B1113" s="833" t="s">
        <v>3471</v>
      </c>
      <c r="C1113" s="833" t="s">
        <v>597</v>
      </c>
      <c r="D1113" s="833" t="s">
        <v>1494</v>
      </c>
      <c r="E1113" s="833" t="s">
        <v>3468</v>
      </c>
      <c r="F1113" s="833" t="s">
        <v>3517</v>
      </c>
      <c r="G1113" s="833" t="s">
        <v>3518</v>
      </c>
      <c r="H1113" s="850"/>
      <c r="I1113" s="850"/>
      <c r="J1113" s="833"/>
      <c r="K1113" s="833"/>
      <c r="L1113" s="850"/>
      <c r="M1113" s="850"/>
      <c r="N1113" s="833"/>
      <c r="O1113" s="833"/>
      <c r="P1113" s="850">
        <v>1</v>
      </c>
      <c r="Q1113" s="850">
        <v>583.33000000000004</v>
      </c>
      <c r="R1113" s="838"/>
      <c r="S1113" s="851">
        <v>583.33000000000004</v>
      </c>
    </row>
    <row r="1114" spans="1:19" ht="14.45" customHeight="1" x14ac:dyDescent="0.2">
      <c r="A1114" s="832"/>
      <c r="B1114" s="833" t="s">
        <v>3471</v>
      </c>
      <c r="C1114" s="833" t="s">
        <v>597</v>
      </c>
      <c r="D1114" s="833" t="s">
        <v>1494</v>
      </c>
      <c r="E1114" s="833" t="s">
        <v>3468</v>
      </c>
      <c r="F1114" s="833" t="s">
        <v>3524</v>
      </c>
      <c r="G1114" s="833" t="s">
        <v>3525</v>
      </c>
      <c r="H1114" s="850"/>
      <c r="I1114" s="850"/>
      <c r="J1114" s="833"/>
      <c r="K1114" s="833"/>
      <c r="L1114" s="850">
        <v>2</v>
      </c>
      <c r="M1114" s="850">
        <v>100</v>
      </c>
      <c r="N1114" s="833">
        <v>1</v>
      </c>
      <c r="O1114" s="833">
        <v>50</v>
      </c>
      <c r="P1114" s="850">
        <v>3</v>
      </c>
      <c r="Q1114" s="850">
        <v>183.32999999999998</v>
      </c>
      <c r="R1114" s="838">
        <v>1.8332999999999999</v>
      </c>
      <c r="S1114" s="851">
        <v>61.109999999999992</v>
      </c>
    </row>
    <row r="1115" spans="1:19" ht="14.45" customHeight="1" x14ac:dyDescent="0.2">
      <c r="A1115" s="832"/>
      <c r="B1115" s="833" t="s">
        <v>3471</v>
      </c>
      <c r="C1115" s="833" t="s">
        <v>597</v>
      </c>
      <c r="D1115" s="833" t="s">
        <v>1494</v>
      </c>
      <c r="E1115" s="833" t="s">
        <v>3468</v>
      </c>
      <c r="F1115" s="833" t="s">
        <v>3532</v>
      </c>
      <c r="G1115" s="833" t="s">
        <v>3533</v>
      </c>
      <c r="H1115" s="850"/>
      <c r="I1115" s="850"/>
      <c r="J1115" s="833"/>
      <c r="K1115" s="833"/>
      <c r="L1115" s="850">
        <v>1</v>
      </c>
      <c r="M1115" s="850">
        <v>305.56</v>
      </c>
      <c r="N1115" s="833">
        <v>1</v>
      </c>
      <c r="O1115" s="833">
        <v>305.56</v>
      </c>
      <c r="P1115" s="850"/>
      <c r="Q1115" s="850"/>
      <c r="R1115" s="838"/>
      <c r="S1115" s="851"/>
    </row>
    <row r="1116" spans="1:19" ht="14.45" customHeight="1" x14ac:dyDescent="0.2">
      <c r="A1116" s="832"/>
      <c r="B1116" s="833" t="s">
        <v>3471</v>
      </c>
      <c r="C1116" s="833" t="s">
        <v>597</v>
      </c>
      <c r="D1116" s="833" t="s">
        <v>1494</v>
      </c>
      <c r="E1116" s="833" t="s">
        <v>3468</v>
      </c>
      <c r="F1116" s="833" t="s">
        <v>3542</v>
      </c>
      <c r="G1116" s="833" t="s">
        <v>3543</v>
      </c>
      <c r="H1116" s="850"/>
      <c r="I1116" s="850"/>
      <c r="J1116" s="833"/>
      <c r="K1116" s="833"/>
      <c r="L1116" s="850">
        <v>1</v>
      </c>
      <c r="M1116" s="850">
        <v>77.78</v>
      </c>
      <c r="N1116" s="833">
        <v>1</v>
      </c>
      <c r="O1116" s="833">
        <v>77.78</v>
      </c>
      <c r="P1116" s="850"/>
      <c r="Q1116" s="850"/>
      <c r="R1116" s="838"/>
      <c r="S1116" s="851"/>
    </row>
    <row r="1117" spans="1:19" ht="14.45" customHeight="1" x14ac:dyDescent="0.2">
      <c r="A1117" s="832"/>
      <c r="B1117" s="833" t="s">
        <v>3471</v>
      </c>
      <c r="C1117" s="833" t="s">
        <v>597</v>
      </c>
      <c r="D1117" s="833" t="s">
        <v>1494</v>
      </c>
      <c r="E1117" s="833" t="s">
        <v>3468</v>
      </c>
      <c r="F1117" s="833" t="s">
        <v>3546</v>
      </c>
      <c r="G1117" s="833" t="s">
        <v>3547</v>
      </c>
      <c r="H1117" s="850"/>
      <c r="I1117" s="850"/>
      <c r="J1117" s="833"/>
      <c r="K1117" s="833"/>
      <c r="L1117" s="850"/>
      <c r="M1117" s="850"/>
      <c r="N1117" s="833"/>
      <c r="O1117" s="833"/>
      <c r="P1117" s="850">
        <v>2</v>
      </c>
      <c r="Q1117" s="850">
        <v>188.88</v>
      </c>
      <c r="R1117" s="838"/>
      <c r="S1117" s="851">
        <v>94.44</v>
      </c>
    </row>
    <row r="1118" spans="1:19" ht="14.45" customHeight="1" x14ac:dyDescent="0.2">
      <c r="A1118" s="832"/>
      <c r="B1118" s="833" t="s">
        <v>3471</v>
      </c>
      <c r="C1118" s="833" t="s">
        <v>597</v>
      </c>
      <c r="D1118" s="833" t="s">
        <v>1494</v>
      </c>
      <c r="E1118" s="833" t="s">
        <v>3468</v>
      </c>
      <c r="F1118" s="833" t="s">
        <v>3562</v>
      </c>
      <c r="G1118" s="833" t="s">
        <v>3563</v>
      </c>
      <c r="H1118" s="850"/>
      <c r="I1118" s="850"/>
      <c r="J1118" s="833"/>
      <c r="K1118" s="833"/>
      <c r="L1118" s="850"/>
      <c r="M1118" s="850"/>
      <c r="N1118" s="833"/>
      <c r="O1118" s="833"/>
      <c r="P1118" s="850">
        <v>2</v>
      </c>
      <c r="Q1118" s="850">
        <v>266.67</v>
      </c>
      <c r="R1118" s="838"/>
      <c r="S1118" s="851">
        <v>133.33500000000001</v>
      </c>
    </row>
    <row r="1119" spans="1:19" ht="14.45" customHeight="1" x14ac:dyDescent="0.2">
      <c r="A1119" s="832"/>
      <c r="B1119" s="833" t="s">
        <v>3471</v>
      </c>
      <c r="C1119" s="833" t="s">
        <v>597</v>
      </c>
      <c r="D1119" s="833" t="s">
        <v>1494</v>
      </c>
      <c r="E1119" s="833" t="s">
        <v>3468</v>
      </c>
      <c r="F1119" s="833" t="s">
        <v>3469</v>
      </c>
      <c r="G1119" s="833" t="s">
        <v>3470</v>
      </c>
      <c r="H1119" s="850"/>
      <c r="I1119" s="850"/>
      <c r="J1119" s="833"/>
      <c r="K1119" s="833"/>
      <c r="L1119" s="850">
        <v>6</v>
      </c>
      <c r="M1119" s="850">
        <v>2066.66</v>
      </c>
      <c r="N1119" s="833">
        <v>1</v>
      </c>
      <c r="O1119" s="833">
        <v>344.44333333333333</v>
      </c>
      <c r="P1119" s="850">
        <v>12</v>
      </c>
      <c r="Q1119" s="850">
        <v>4133.33</v>
      </c>
      <c r="R1119" s="838">
        <v>2.0000048387252862</v>
      </c>
      <c r="S1119" s="851">
        <v>344.44416666666666</v>
      </c>
    </row>
    <row r="1120" spans="1:19" ht="14.45" customHeight="1" x14ac:dyDescent="0.2">
      <c r="A1120" s="832"/>
      <c r="B1120" s="833" t="s">
        <v>3471</v>
      </c>
      <c r="C1120" s="833" t="s">
        <v>597</v>
      </c>
      <c r="D1120" s="833" t="s">
        <v>1487</v>
      </c>
      <c r="E1120" s="833" t="s">
        <v>3468</v>
      </c>
      <c r="F1120" s="833" t="s">
        <v>3501</v>
      </c>
      <c r="G1120" s="833" t="s">
        <v>3502</v>
      </c>
      <c r="H1120" s="850"/>
      <c r="I1120" s="850"/>
      <c r="J1120" s="833"/>
      <c r="K1120" s="833"/>
      <c r="L1120" s="850"/>
      <c r="M1120" s="850"/>
      <c r="N1120" s="833"/>
      <c r="O1120" s="833"/>
      <c r="P1120" s="850">
        <v>19</v>
      </c>
      <c r="Q1120" s="850">
        <v>1477.7899999999997</v>
      </c>
      <c r="R1120" s="838"/>
      <c r="S1120" s="851">
        <v>77.778421052631572</v>
      </c>
    </row>
    <row r="1121" spans="1:19" ht="14.45" customHeight="1" x14ac:dyDescent="0.2">
      <c r="A1121" s="832"/>
      <c r="B1121" s="833" t="s">
        <v>3471</v>
      </c>
      <c r="C1121" s="833" t="s">
        <v>597</v>
      </c>
      <c r="D1121" s="833" t="s">
        <v>1487</v>
      </c>
      <c r="E1121" s="833" t="s">
        <v>3468</v>
      </c>
      <c r="F1121" s="833" t="s">
        <v>3505</v>
      </c>
      <c r="G1121" s="833" t="s">
        <v>3506</v>
      </c>
      <c r="H1121" s="850"/>
      <c r="I1121" s="850"/>
      <c r="J1121" s="833"/>
      <c r="K1121" s="833"/>
      <c r="L1121" s="850"/>
      <c r="M1121" s="850"/>
      <c r="N1121" s="833"/>
      <c r="O1121" s="833"/>
      <c r="P1121" s="850">
        <v>42</v>
      </c>
      <c r="Q1121" s="850">
        <v>4900</v>
      </c>
      <c r="R1121" s="838"/>
      <c r="S1121" s="851">
        <v>116.66666666666667</v>
      </c>
    </row>
    <row r="1122" spans="1:19" ht="14.45" customHeight="1" x14ac:dyDescent="0.2">
      <c r="A1122" s="832"/>
      <c r="B1122" s="833" t="s">
        <v>3471</v>
      </c>
      <c r="C1122" s="833" t="s">
        <v>597</v>
      </c>
      <c r="D1122" s="833" t="s">
        <v>1487</v>
      </c>
      <c r="E1122" s="833" t="s">
        <v>3468</v>
      </c>
      <c r="F1122" s="833" t="s">
        <v>3515</v>
      </c>
      <c r="G1122" s="833" t="s">
        <v>3516</v>
      </c>
      <c r="H1122" s="850"/>
      <c r="I1122" s="850"/>
      <c r="J1122" s="833"/>
      <c r="K1122" s="833"/>
      <c r="L1122" s="850"/>
      <c r="M1122" s="850"/>
      <c r="N1122" s="833"/>
      <c r="O1122" s="833"/>
      <c r="P1122" s="850">
        <v>24</v>
      </c>
      <c r="Q1122" s="850">
        <v>5333.329999999999</v>
      </c>
      <c r="R1122" s="838"/>
      <c r="S1122" s="851">
        <v>222.2220833333333</v>
      </c>
    </row>
    <row r="1123" spans="1:19" ht="14.45" customHeight="1" x14ac:dyDescent="0.2">
      <c r="A1123" s="832"/>
      <c r="B1123" s="833" t="s">
        <v>3471</v>
      </c>
      <c r="C1123" s="833" t="s">
        <v>597</v>
      </c>
      <c r="D1123" s="833" t="s">
        <v>1487</v>
      </c>
      <c r="E1123" s="833" t="s">
        <v>3468</v>
      </c>
      <c r="F1123" s="833" t="s">
        <v>3517</v>
      </c>
      <c r="G1123" s="833" t="s">
        <v>3518</v>
      </c>
      <c r="H1123" s="850"/>
      <c r="I1123" s="850"/>
      <c r="J1123" s="833"/>
      <c r="K1123" s="833"/>
      <c r="L1123" s="850"/>
      <c r="M1123" s="850"/>
      <c r="N1123" s="833"/>
      <c r="O1123" s="833"/>
      <c r="P1123" s="850">
        <v>11</v>
      </c>
      <c r="Q1123" s="850">
        <v>6416.66</v>
      </c>
      <c r="R1123" s="838"/>
      <c r="S1123" s="851">
        <v>583.33272727272731</v>
      </c>
    </row>
    <row r="1124" spans="1:19" ht="14.45" customHeight="1" x14ac:dyDescent="0.2">
      <c r="A1124" s="832"/>
      <c r="B1124" s="833" t="s">
        <v>3471</v>
      </c>
      <c r="C1124" s="833" t="s">
        <v>597</v>
      </c>
      <c r="D1124" s="833" t="s">
        <v>1487</v>
      </c>
      <c r="E1124" s="833" t="s">
        <v>3468</v>
      </c>
      <c r="F1124" s="833" t="s">
        <v>3521</v>
      </c>
      <c r="G1124" s="833" t="s">
        <v>3520</v>
      </c>
      <c r="H1124" s="850"/>
      <c r="I1124" s="850"/>
      <c r="J1124" s="833"/>
      <c r="K1124" s="833"/>
      <c r="L1124" s="850"/>
      <c r="M1124" s="850"/>
      <c r="N1124" s="833"/>
      <c r="O1124" s="833"/>
      <c r="P1124" s="850">
        <v>1</v>
      </c>
      <c r="Q1124" s="850">
        <v>1000</v>
      </c>
      <c r="R1124" s="838"/>
      <c r="S1124" s="851">
        <v>1000</v>
      </c>
    </row>
    <row r="1125" spans="1:19" ht="14.45" customHeight="1" x14ac:dyDescent="0.2">
      <c r="A1125" s="832"/>
      <c r="B1125" s="833" t="s">
        <v>3471</v>
      </c>
      <c r="C1125" s="833" t="s">
        <v>597</v>
      </c>
      <c r="D1125" s="833" t="s">
        <v>1487</v>
      </c>
      <c r="E1125" s="833" t="s">
        <v>3468</v>
      </c>
      <c r="F1125" s="833" t="s">
        <v>3524</v>
      </c>
      <c r="G1125" s="833" t="s">
        <v>3525</v>
      </c>
      <c r="H1125" s="850"/>
      <c r="I1125" s="850"/>
      <c r="J1125" s="833"/>
      <c r="K1125" s="833"/>
      <c r="L1125" s="850"/>
      <c r="M1125" s="850"/>
      <c r="N1125" s="833"/>
      <c r="O1125" s="833"/>
      <c r="P1125" s="850">
        <v>62</v>
      </c>
      <c r="Q1125" s="850">
        <v>3788.8900000000003</v>
      </c>
      <c r="R1125" s="838"/>
      <c r="S1125" s="851">
        <v>61.11112903225807</v>
      </c>
    </row>
    <row r="1126" spans="1:19" ht="14.45" customHeight="1" x14ac:dyDescent="0.2">
      <c r="A1126" s="832"/>
      <c r="B1126" s="833" t="s">
        <v>3471</v>
      </c>
      <c r="C1126" s="833" t="s">
        <v>597</v>
      </c>
      <c r="D1126" s="833" t="s">
        <v>1487</v>
      </c>
      <c r="E1126" s="833" t="s">
        <v>3468</v>
      </c>
      <c r="F1126" s="833" t="s">
        <v>3532</v>
      </c>
      <c r="G1126" s="833" t="s">
        <v>3533</v>
      </c>
      <c r="H1126" s="850"/>
      <c r="I1126" s="850"/>
      <c r="J1126" s="833"/>
      <c r="K1126" s="833"/>
      <c r="L1126" s="850"/>
      <c r="M1126" s="850"/>
      <c r="N1126" s="833"/>
      <c r="O1126" s="833"/>
      <c r="P1126" s="850">
        <v>3</v>
      </c>
      <c r="Q1126" s="850">
        <v>916.68000000000006</v>
      </c>
      <c r="R1126" s="838"/>
      <c r="S1126" s="851">
        <v>305.56</v>
      </c>
    </row>
    <row r="1127" spans="1:19" ht="14.45" customHeight="1" x14ac:dyDescent="0.2">
      <c r="A1127" s="832"/>
      <c r="B1127" s="833" t="s">
        <v>3471</v>
      </c>
      <c r="C1127" s="833" t="s">
        <v>597</v>
      </c>
      <c r="D1127" s="833" t="s">
        <v>1487</v>
      </c>
      <c r="E1127" s="833" t="s">
        <v>3468</v>
      </c>
      <c r="F1127" s="833" t="s">
        <v>3542</v>
      </c>
      <c r="G1127" s="833" t="s">
        <v>3543</v>
      </c>
      <c r="H1127" s="850"/>
      <c r="I1127" s="850"/>
      <c r="J1127" s="833"/>
      <c r="K1127" s="833"/>
      <c r="L1127" s="850"/>
      <c r="M1127" s="850"/>
      <c r="N1127" s="833"/>
      <c r="O1127" s="833"/>
      <c r="P1127" s="850">
        <v>2</v>
      </c>
      <c r="Q1127" s="850">
        <v>155.56</v>
      </c>
      <c r="R1127" s="838"/>
      <c r="S1127" s="851">
        <v>77.78</v>
      </c>
    </row>
    <row r="1128" spans="1:19" ht="14.45" customHeight="1" x14ac:dyDescent="0.2">
      <c r="A1128" s="832"/>
      <c r="B1128" s="833" t="s">
        <v>3471</v>
      </c>
      <c r="C1128" s="833" t="s">
        <v>597</v>
      </c>
      <c r="D1128" s="833" t="s">
        <v>1487</v>
      </c>
      <c r="E1128" s="833" t="s">
        <v>3468</v>
      </c>
      <c r="F1128" s="833" t="s">
        <v>3546</v>
      </c>
      <c r="G1128" s="833" t="s">
        <v>3547</v>
      </c>
      <c r="H1128" s="850"/>
      <c r="I1128" s="850"/>
      <c r="J1128" s="833"/>
      <c r="K1128" s="833"/>
      <c r="L1128" s="850"/>
      <c r="M1128" s="850"/>
      <c r="N1128" s="833"/>
      <c r="O1128" s="833"/>
      <c r="P1128" s="850">
        <v>46</v>
      </c>
      <c r="Q1128" s="850">
        <v>4344.45</v>
      </c>
      <c r="R1128" s="838"/>
      <c r="S1128" s="851">
        <v>94.4445652173913</v>
      </c>
    </row>
    <row r="1129" spans="1:19" ht="14.45" customHeight="1" x14ac:dyDescent="0.2">
      <c r="A1129" s="832"/>
      <c r="B1129" s="833" t="s">
        <v>3471</v>
      </c>
      <c r="C1129" s="833" t="s">
        <v>597</v>
      </c>
      <c r="D1129" s="833" t="s">
        <v>1487</v>
      </c>
      <c r="E1129" s="833" t="s">
        <v>3468</v>
      </c>
      <c r="F1129" s="833" t="s">
        <v>3550</v>
      </c>
      <c r="G1129" s="833" t="s">
        <v>3551</v>
      </c>
      <c r="H1129" s="850"/>
      <c r="I1129" s="850"/>
      <c r="J1129" s="833"/>
      <c r="K1129" s="833"/>
      <c r="L1129" s="850"/>
      <c r="M1129" s="850"/>
      <c r="N1129" s="833"/>
      <c r="O1129" s="833"/>
      <c r="P1129" s="850">
        <v>4</v>
      </c>
      <c r="Q1129" s="850">
        <v>386.67</v>
      </c>
      <c r="R1129" s="838"/>
      <c r="S1129" s="851">
        <v>96.667500000000004</v>
      </c>
    </row>
    <row r="1130" spans="1:19" ht="14.45" customHeight="1" x14ac:dyDescent="0.2">
      <c r="A1130" s="832"/>
      <c r="B1130" s="833" t="s">
        <v>3471</v>
      </c>
      <c r="C1130" s="833" t="s">
        <v>597</v>
      </c>
      <c r="D1130" s="833" t="s">
        <v>1487</v>
      </c>
      <c r="E1130" s="833" t="s">
        <v>3468</v>
      </c>
      <c r="F1130" s="833" t="s">
        <v>3552</v>
      </c>
      <c r="G1130" s="833" t="s">
        <v>3553</v>
      </c>
      <c r="H1130" s="850"/>
      <c r="I1130" s="850"/>
      <c r="J1130" s="833"/>
      <c r="K1130" s="833"/>
      <c r="L1130" s="850"/>
      <c r="M1130" s="850"/>
      <c r="N1130" s="833"/>
      <c r="O1130" s="833"/>
      <c r="P1130" s="850">
        <v>1</v>
      </c>
      <c r="Q1130" s="850">
        <v>333.33</v>
      </c>
      <c r="R1130" s="838"/>
      <c r="S1130" s="851">
        <v>333.33</v>
      </c>
    </row>
    <row r="1131" spans="1:19" ht="14.45" customHeight="1" x14ac:dyDescent="0.2">
      <c r="A1131" s="832"/>
      <c r="B1131" s="833" t="s">
        <v>3471</v>
      </c>
      <c r="C1131" s="833" t="s">
        <v>597</v>
      </c>
      <c r="D1131" s="833" t="s">
        <v>1487</v>
      </c>
      <c r="E1131" s="833" t="s">
        <v>3468</v>
      </c>
      <c r="F1131" s="833" t="s">
        <v>3562</v>
      </c>
      <c r="G1131" s="833" t="s">
        <v>3563</v>
      </c>
      <c r="H1131" s="850"/>
      <c r="I1131" s="850"/>
      <c r="J1131" s="833"/>
      <c r="K1131" s="833"/>
      <c r="L1131" s="850"/>
      <c r="M1131" s="850"/>
      <c r="N1131" s="833"/>
      <c r="O1131" s="833"/>
      <c r="P1131" s="850">
        <v>10</v>
      </c>
      <c r="Q1131" s="850">
        <v>1333.3300000000002</v>
      </c>
      <c r="R1131" s="838"/>
      <c r="S1131" s="851">
        <v>133.33300000000003</v>
      </c>
    </row>
    <row r="1132" spans="1:19" ht="14.45" customHeight="1" x14ac:dyDescent="0.2">
      <c r="A1132" s="832"/>
      <c r="B1132" s="833" t="s">
        <v>3471</v>
      </c>
      <c r="C1132" s="833" t="s">
        <v>597</v>
      </c>
      <c r="D1132" s="833" t="s">
        <v>1487</v>
      </c>
      <c r="E1132" s="833" t="s">
        <v>3468</v>
      </c>
      <c r="F1132" s="833" t="s">
        <v>3469</v>
      </c>
      <c r="G1132" s="833" t="s">
        <v>3470</v>
      </c>
      <c r="H1132" s="850"/>
      <c r="I1132" s="850"/>
      <c r="J1132" s="833"/>
      <c r="K1132" s="833"/>
      <c r="L1132" s="850"/>
      <c r="M1132" s="850"/>
      <c r="N1132" s="833"/>
      <c r="O1132" s="833"/>
      <c r="P1132" s="850">
        <v>172</v>
      </c>
      <c r="Q1132" s="850">
        <v>59244.44</v>
      </c>
      <c r="R1132" s="838"/>
      <c r="S1132" s="851">
        <v>344.44441860465116</v>
      </c>
    </row>
    <row r="1133" spans="1:19" ht="14.45" customHeight="1" x14ac:dyDescent="0.2">
      <c r="A1133" s="832"/>
      <c r="B1133" s="833" t="s">
        <v>3471</v>
      </c>
      <c r="C1133" s="833" t="s">
        <v>597</v>
      </c>
      <c r="D1133" s="833" t="s">
        <v>1489</v>
      </c>
      <c r="E1133" s="833" t="s">
        <v>3468</v>
      </c>
      <c r="F1133" s="833" t="s">
        <v>3501</v>
      </c>
      <c r="G1133" s="833" t="s">
        <v>3502</v>
      </c>
      <c r="H1133" s="850"/>
      <c r="I1133" s="850"/>
      <c r="J1133" s="833"/>
      <c r="K1133" s="833"/>
      <c r="L1133" s="850"/>
      <c r="M1133" s="850"/>
      <c r="N1133" s="833"/>
      <c r="O1133" s="833"/>
      <c r="P1133" s="850">
        <v>10</v>
      </c>
      <c r="Q1133" s="850">
        <v>777.78</v>
      </c>
      <c r="R1133" s="838"/>
      <c r="S1133" s="851">
        <v>77.777999999999992</v>
      </c>
    </row>
    <row r="1134" spans="1:19" ht="14.45" customHeight="1" x14ac:dyDescent="0.2">
      <c r="A1134" s="832"/>
      <c r="B1134" s="833" t="s">
        <v>3471</v>
      </c>
      <c r="C1134" s="833" t="s">
        <v>597</v>
      </c>
      <c r="D1134" s="833" t="s">
        <v>1489</v>
      </c>
      <c r="E1134" s="833" t="s">
        <v>3468</v>
      </c>
      <c r="F1134" s="833" t="s">
        <v>3505</v>
      </c>
      <c r="G1134" s="833" t="s">
        <v>3506</v>
      </c>
      <c r="H1134" s="850"/>
      <c r="I1134" s="850"/>
      <c r="J1134" s="833"/>
      <c r="K1134" s="833"/>
      <c r="L1134" s="850"/>
      <c r="M1134" s="850"/>
      <c r="N1134" s="833"/>
      <c r="O1134" s="833"/>
      <c r="P1134" s="850">
        <v>43</v>
      </c>
      <c r="Q1134" s="850">
        <v>5016.67</v>
      </c>
      <c r="R1134" s="838"/>
      <c r="S1134" s="851">
        <v>116.66674418604651</v>
      </c>
    </row>
    <row r="1135" spans="1:19" ht="14.45" customHeight="1" x14ac:dyDescent="0.2">
      <c r="A1135" s="832"/>
      <c r="B1135" s="833" t="s">
        <v>3471</v>
      </c>
      <c r="C1135" s="833" t="s">
        <v>597</v>
      </c>
      <c r="D1135" s="833" t="s">
        <v>1489</v>
      </c>
      <c r="E1135" s="833" t="s">
        <v>3468</v>
      </c>
      <c r="F1135" s="833" t="s">
        <v>3515</v>
      </c>
      <c r="G1135" s="833" t="s">
        <v>3516</v>
      </c>
      <c r="H1135" s="850"/>
      <c r="I1135" s="850"/>
      <c r="J1135" s="833"/>
      <c r="K1135" s="833"/>
      <c r="L1135" s="850"/>
      <c r="M1135" s="850"/>
      <c r="N1135" s="833"/>
      <c r="O1135" s="833"/>
      <c r="P1135" s="850">
        <v>35</v>
      </c>
      <c r="Q1135" s="850">
        <v>7777.77</v>
      </c>
      <c r="R1135" s="838"/>
      <c r="S1135" s="851">
        <v>222.22200000000001</v>
      </c>
    </row>
    <row r="1136" spans="1:19" ht="14.45" customHeight="1" x14ac:dyDescent="0.2">
      <c r="A1136" s="832"/>
      <c r="B1136" s="833" t="s">
        <v>3471</v>
      </c>
      <c r="C1136" s="833" t="s">
        <v>597</v>
      </c>
      <c r="D1136" s="833" t="s">
        <v>1489</v>
      </c>
      <c r="E1136" s="833" t="s">
        <v>3468</v>
      </c>
      <c r="F1136" s="833" t="s">
        <v>3517</v>
      </c>
      <c r="G1136" s="833" t="s">
        <v>3518</v>
      </c>
      <c r="H1136" s="850"/>
      <c r="I1136" s="850"/>
      <c r="J1136" s="833"/>
      <c r="K1136" s="833"/>
      <c r="L1136" s="850"/>
      <c r="M1136" s="850"/>
      <c r="N1136" s="833"/>
      <c r="O1136" s="833"/>
      <c r="P1136" s="850">
        <v>4</v>
      </c>
      <c r="Q1136" s="850">
        <v>2333.3200000000002</v>
      </c>
      <c r="R1136" s="838"/>
      <c r="S1136" s="851">
        <v>583.33000000000004</v>
      </c>
    </row>
    <row r="1137" spans="1:19" ht="14.45" customHeight="1" x14ac:dyDescent="0.2">
      <c r="A1137" s="832"/>
      <c r="B1137" s="833" t="s">
        <v>3471</v>
      </c>
      <c r="C1137" s="833" t="s">
        <v>597</v>
      </c>
      <c r="D1137" s="833" t="s">
        <v>1489</v>
      </c>
      <c r="E1137" s="833" t="s">
        <v>3468</v>
      </c>
      <c r="F1137" s="833" t="s">
        <v>3519</v>
      </c>
      <c r="G1137" s="833" t="s">
        <v>3520</v>
      </c>
      <c r="H1137" s="850"/>
      <c r="I1137" s="850"/>
      <c r="J1137" s="833"/>
      <c r="K1137" s="833"/>
      <c r="L1137" s="850"/>
      <c r="M1137" s="850"/>
      <c r="N1137" s="833"/>
      <c r="O1137" s="833"/>
      <c r="P1137" s="850">
        <v>1</v>
      </c>
      <c r="Q1137" s="850">
        <v>466.67</v>
      </c>
      <c r="R1137" s="838"/>
      <c r="S1137" s="851">
        <v>466.67</v>
      </c>
    </row>
    <row r="1138" spans="1:19" ht="14.45" customHeight="1" x14ac:dyDescent="0.2">
      <c r="A1138" s="832"/>
      <c r="B1138" s="833" t="s">
        <v>3471</v>
      </c>
      <c r="C1138" s="833" t="s">
        <v>597</v>
      </c>
      <c r="D1138" s="833" t="s">
        <v>1489</v>
      </c>
      <c r="E1138" s="833" t="s">
        <v>3468</v>
      </c>
      <c r="F1138" s="833" t="s">
        <v>3524</v>
      </c>
      <c r="G1138" s="833" t="s">
        <v>3525</v>
      </c>
      <c r="H1138" s="850"/>
      <c r="I1138" s="850"/>
      <c r="J1138" s="833"/>
      <c r="K1138" s="833"/>
      <c r="L1138" s="850"/>
      <c r="M1138" s="850"/>
      <c r="N1138" s="833"/>
      <c r="O1138" s="833"/>
      <c r="P1138" s="850">
        <v>47</v>
      </c>
      <c r="Q1138" s="850">
        <v>2872.22</v>
      </c>
      <c r="R1138" s="838"/>
      <c r="S1138" s="851">
        <v>61.111063829787227</v>
      </c>
    </row>
    <row r="1139" spans="1:19" ht="14.45" customHeight="1" x14ac:dyDescent="0.2">
      <c r="A1139" s="832"/>
      <c r="B1139" s="833" t="s">
        <v>3471</v>
      </c>
      <c r="C1139" s="833" t="s">
        <v>597</v>
      </c>
      <c r="D1139" s="833" t="s">
        <v>1489</v>
      </c>
      <c r="E1139" s="833" t="s">
        <v>3468</v>
      </c>
      <c r="F1139" s="833" t="s">
        <v>3532</v>
      </c>
      <c r="G1139" s="833" t="s">
        <v>3533</v>
      </c>
      <c r="H1139" s="850"/>
      <c r="I1139" s="850"/>
      <c r="J1139" s="833"/>
      <c r="K1139" s="833"/>
      <c r="L1139" s="850"/>
      <c r="M1139" s="850"/>
      <c r="N1139" s="833"/>
      <c r="O1139" s="833"/>
      <c r="P1139" s="850">
        <v>10</v>
      </c>
      <c r="Q1139" s="850">
        <v>3055.56</v>
      </c>
      <c r="R1139" s="838"/>
      <c r="S1139" s="851">
        <v>305.55599999999998</v>
      </c>
    </row>
    <row r="1140" spans="1:19" ht="14.45" customHeight="1" x14ac:dyDescent="0.2">
      <c r="A1140" s="832"/>
      <c r="B1140" s="833" t="s">
        <v>3471</v>
      </c>
      <c r="C1140" s="833" t="s">
        <v>597</v>
      </c>
      <c r="D1140" s="833" t="s">
        <v>1489</v>
      </c>
      <c r="E1140" s="833" t="s">
        <v>3468</v>
      </c>
      <c r="F1140" s="833" t="s">
        <v>3542</v>
      </c>
      <c r="G1140" s="833" t="s">
        <v>3543</v>
      </c>
      <c r="H1140" s="850"/>
      <c r="I1140" s="850"/>
      <c r="J1140" s="833"/>
      <c r="K1140" s="833"/>
      <c r="L1140" s="850"/>
      <c r="M1140" s="850"/>
      <c r="N1140" s="833"/>
      <c r="O1140" s="833"/>
      <c r="P1140" s="850">
        <v>10</v>
      </c>
      <c r="Q1140" s="850">
        <v>777.78</v>
      </c>
      <c r="R1140" s="838"/>
      <c r="S1140" s="851">
        <v>77.777999999999992</v>
      </c>
    </row>
    <row r="1141" spans="1:19" ht="14.45" customHeight="1" x14ac:dyDescent="0.2">
      <c r="A1141" s="832"/>
      <c r="B1141" s="833" t="s">
        <v>3471</v>
      </c>
      <c r="C1141" s="833" t="s">
        <v>597</v>
      </c>
      <c r="D1141" s="833" t="s">
        <v>1489</v>
      </c>
      <c r="E1141" s="833" t="s">
        <v>3468</v>
      </c>
      <c r="F1141" s="833" t="s">
        <v>3546</v>
      </c>
      <c r="G1141" s="833" t="s">
        <v>3547</v>
      </c>
      <c r="H1141" s="850"/>
      <c r="I1141" s="850"/>
      <c r="J1141" s="833"/>
      <c r="K1141" s="833"/>
      <c r="L1141" s="850"/>
      <c r="M1141" s="850"/>
      <c r="N1141" s="833"/>
      <c r="O1141" s="833"/>
      <c r="P1141" s="850">
        <v>45</v>
      </c>
      <c r="Q1141" s="850">
        <v>4249.99</v>
      </c>
      <c r="R1141" s="838"/>
      <c r="S1141" s="851">
        <v>94.444222222222223</v>
      </c>
    </row>
    <row r="1142" spans="1:19" ht="14.45" customHeight="1" x14ac:dyDescent="0.2">
      <c r="A1142" s="832"/>
      <c r="B1142" s="833" t="s">
        <v>3471</v>
      </c>
      <c r="C1142" s="833" t="s">
        <v>597</v>
      </c>
      <c r="D1142" s="833" t="s">
        <v>1489</v>
      </c>
      <c r="E1142" s="833" t="s">
        <v>3468</v>
      </c>
      <c r="F1142" s="833" t="s">
        <v>3550</v>
      </c>
      <c r="G1142" s="833" t="s">
        <v>3551</v>
      </c>
      <c r="H1142" s="850"/>
      <c r="I1142" s="850"/>
      <c r="J1142" s="833"/>
      <c r="K1142" s="833"/>
      <c r="L1142" s="850"/>
      <c r="M1142" s="850"/>
      <c r="N1142" s="833"/>
      <c r="O1142" s="833"/>
      <c r="P1142" s="850">
        <v>6</v>
      </c>
      <c r="Q1142" s="850">
        <v>580.01</v>
      </c>
      <c r="R1142" s="838"/>
      <c r="S1142" s="851">
        <v>96.668333333333337</v>
      </c>
    </row>
    <row r="1143" spans="1:19" ht="14.45" customHeight="1" x14ac:dyDescent="0.2">
      <c r="A1143" s="832"/>
      <c r="B1143" s="833" t="s">
        <v>3471</v>
      </c>
      <c r="C1143" s="833" t="s">
        <v>597</v>
      </c>
      <c r="D1143" s="833" t="s">
        <v>1489</v>
      </c>
      <c r="E1143" s="833" t="s">
        <v>3468</v>
      </c>
      <c r="F1143" s="833" t="s">
        <v>3554</v>
      </c>
      <c r="G1143" s="833" t="s">
        <v>3555</v>
      </c>
      <c r="H1143" s="850"/>
      <c r="I1143" s="850"/>
      <c r="J1143" s="833"/>
      <c r="K1143" s="833"/>
      <c r="L1143" s="850"/>
      <c r="M1143" s="850"/>
      <c r="N1143" s="833"/>
      <c r="O1143" s="833"/>
      <c r="P1143" s="850">
        <v>1</v>
      </c>
      <c r="Q1143" s="850">
        <v>433.33</v>
      </c>
      <c r="R1143" s="838"/>
      <c r="S1143" s="851">
        <v>433.33</v>
      </c>
    </row>
    <row r="1144" spans="1:19" ht="14.45" customHeight="1" x14ac:dyDescent="0.2">
      <c r="A1144" s="832"/>
      <c r="B1144" s="833" t="s">
        <v>3471</v>
      </c>
      <c r="C1144" s="833" t="s">
        <v>597</v>
      </c>
      <c r="D1144" s="833" t="s">
        <v>1489</v>
      </c>
      <c r="E1144" s="833" t="s">
        <v>3468</v>
      </c>
      <c r="F1144" s="833" t="s">
        <v>3562</v>
      </c>
      <c r="G1144" s="833" t="s">
        <v>3563</v>
      </c>
      <c r="H1144" s="850"/>
      <c r="I1144" s="850"/>
      <c r="J1144" s="833"/>
      <c r="K1144" s="833"/>
      <c r="L1144" s="850"/>
      <c r="M1144" s="850"/>
      <c r="N1144" s="833"/>
      <c r="O1144" s="833"/>
      <c r="P1144" s="850">
        <v>13</v>
      </c>
      <c r="Q1144" s="850">
        <v>1733.33</v>
      </c>
      <c r="R1144" s="838"/>
      <c r="S1144" s="851">
        <v>133.33307692307693</v>
      </c>
    </row>
    <row r="1145" spans="1:19" ht="14.45" customHeight="1" x14ac:dyDescent="0.2">
      <c r="A1145" s="832"/>
      <c r="B1145" s="833" t="s">
        <v>3471</v>
      </c>
      <c r="C1145" s="833" t="s">
        <v>597</v>
      </c>
      <c r="D1145" s="833" t="s">
        <v>1489</v>
      </c>
      <c r="E1145" s="833" t="s">
        <v>3468</v>
      </c>
      <c r="F1145" s="833" t="s">
        <v>3469</v>
      </c>
      <c r="G1145" s="833" t="s">
        <v>3470</v>
      </c>
      <c r="H1145" s="850"/>
      <c r="I1145" s="850"/>
      <c r="J1145" s="833"/>
      <c r="K1145" s="833"/>
      <c r="L1145" s="850"/>
      <c r="M1145" s="850"/>
      <c r="N1145" s="833"/>
      <c r="O1145" s="833"/>
      <c r="P1145" s="850">
        <v>187</v>
      </c>
      <c r="Q1145" s="850">
        <v>64411.119999999995</v>
      </c>
      <c r="R1145" s="838"/>
      <c r="S1145" s="851">
        <v>344.44449197860962</v>
      </c>
    </row>
    <row r="1146" spans="1:19" ht="14.45" customHeight="1" x14ac:dyDescent="0.2">
      <c r="A1146" s="832"/>
      <c r="B1146" s="833" t="s">
        <v>3471</v>
      </c>
      <c r="C1146" s="833" t="s">
        <v>597</v>
      </c>
      <c r="D1146" s="833" t="s">
        <v>1478</v>
      </c>
      <c r="E1146" s="833" t="s">
        <v>3468</v>
      </c>
      <c r="F1146" s="833" t="s">
        <v>3501</v>
      </c>
      <c r="G1146" s="833" t="s">
        <v>3502</v>
      </c>
      <c r="H1146" s="850">
        <v>5</v>
      </c>
      <c r="I1146" s="850">
        <v>388.9</v>
      </c>
      <c r="J1146" s="833">
        <v>0.62501004451730069</v>
      </c>
      <c r="K1146" s="833">
        <v>77.78</v>
      </c>
      <c r="L1146" s="850">
        <v>8</v>
      </c>
      <c r="M1146" s="850">
        <v>622.2299999999999</v>
      </c>
      <c r="N1146" s="833">
        <v>1</v>
      </c>
      <c r="O1146" s="833">
        <v>77.778749999999988</v>
      </c>
      <c r="P1146" s="850"/>
      <c r="Q1146" s="850"/>
      <c r="R1146" s="838"/>
      <c r="S1146" s="851"/>
    </row>
    <row r="1147" spans="1:19" ht="14.45" customHeight="1" x14ac:dyDescent="0.2">
      <c r="A1147" s="832"/>
      <c r="B1147" s="833" t="s">
        <v>3471</v>
      </c>
      <c r="C1147" s="833" t="s">
        <v>597</v>
      </c>
      <c r="D1147" s="833" t="s">
        <v>1478</v>
      </c>
      <c r="E1147" s="833" t="s">
        <v>3468</v>
      </c>
      <c r="F1147" s="833" t="s">
        <v>3505</v>
      </c>
      <c r="G1147" s="833" t="s">
        <v>3506</v>
      </c>
      <c r="H1147" s="850">
        <v>17</v>
      </c>
      <c r="I1147" s="850">
        <v>1983.34</v>
      </c>
      <c r="J1147" s="833">
        <v>0.99999999999999989</v>
      </c>
      <c r="K1147" s="833">
        <v>116.6670588235294</v>
      </c>
      <c r="L1147" s="850">
        <v>17</v>
      </c>
      <c r="M1147" s="850">
        <v>1983.3400000000001</v>
      </c>
      <c r="N1147" s="833">
        <v>1</v>
      </c>
      <c r="O1147" s="833">
        <v>116.66705882352942</v>
      </c>
      <c r="P1147" s="850"/>
      <c r="Q1147" s="850"/>
      <c r="R1147" s="838"/>
      <c r="S1147" s="851"/>
    </row>
    <row r="1148" spans="1:19" ht="14.45" customHeight="1" x14ac:dyDescent="0.2">
      <c r="A1148" s="832"/>
      <c r="B1148" s="833" t="s">
        <v>3471</v>
      </c>
      <c r="C1148" s="833" t="s">
        <v>597</v>
      </c>
      <c r="D1148" s="833" t="s">
        <v>1478</v>
      </c>
      <c r="E1148" s="833" t="s">
        <v>3468</v>
      </c>
      <c r="F1148" s="833" t="s">
        <v>3515</v>
      </c>
      <c r="G1148" s="833" t="s">
        <v>3516</v>
      </c>
      <c r="H1148" s="850">
        <v>14</v>
      </c>
      <c r="I1148" s="850">
        <v>2955.55</v>
      </c>
      <c r="J1148" s="833">
        <v>3.5000118421675905</v>
      </c>
      <c r="K1148" s="833">
        <v>211.11071428571429</v>
      </c>
      <c r="L1148" s="850">
        <v>4</v>
      </c>
      <c r="M1148" s="850">
        <v>844.44</v>
      </c>
      <c r="N1148" s="833">
        <v>1</v>
      </c>
      <c r="O1148" s="833">
        <v>211.11</v>
      </c>
      <c r="P1148" s="850"/>
      <c r="Q1148" s="850"/>
      <c r="R1148" s="838"/>
      <c r="S1148" s="851"/>
    </row>
    <row r="1149" spans="1:19" ht="14.45" customHeight="1" x14ac:dyDescent="0.2">
      <c r="A1149" s="832"/>
      <c r="B1149" s="833" t="s">
        <v>3471</v>
      </c>
      <c r="C1149" s="833" t="s">
        <v>597</v>
      </c>
      <c r="D1149" s="833" t="s">
        <v>1478</v>
      </c>
      <c r="E1149" s="833" t="s">
        <v>3468</v>
      </c>
      <c r="F1149" s="833" t="s">
        <v>3517</v>
      </c>
      <c r="G1149" s="833" t="s">
        <v>3518</v>
      </c>
      <c r="H1149" s="850">
        <v>11</v>
      </c>
      <c r="I1149" s="850">
        <v>6416.66</v>
      </c>
      <c r="J1149" s="833">
        <v>0.5238089795918367</v>
      </c>
      <c r="K1149" s="833">
        <v>583.33272727272731</v>
      </c>
      <c r="L1149" s="850">
        <v>21</v>
      </c>
      <c r="M1149" s="850">
        <v>12250</v>
      </c>
      <c r="N1149" s="833">
        <v>1</v>
      </c>
      <c r="O1149" s="833">
        <v>583.33333333333337</v>
      </c>
      <c r="P1149" s="850"/>
      <c r="Q1149" s="850"/>
      <c r="R1149" s="838"/>
      <c r="S1149" s="851"/>
    </row>
    <row r="1150" spans="1:19" ht="14.45" customHeight="1" x14ac:dyDescent="0.2">
      <c r="A1150" s="832"/>
      <c r="B1150" s="833" t="s">
        <v>3471</v>
      </c>
      <c r="C1150" s="833" t="s">
        <v>597</v>
      </c>
      <c r="D1150" s="833" t="s">
        <v>1478</v>
      </c>
      <c r="E1150" s="833" t="s">
        <v>3468</v>
      </c>
      <c r="F1150" s="833" t="s">
        <v>3524</v>
      </c>
      <c r="G1150" s="833" t="s">
        <v>3525</v>
      </c>
      <c r="H1150" s="850">
        <v>42</v>
      </c>
      <c r="I1150" s="850">
        <v>2100</v>
      </c>
      <c r="J1150" s="833">
        <v>1.4</v>
      </c>
      <c r="K1150" s="833">
        <v>50</v>
      </c>
      <c r="L1150" s="850">
        <v>30</v>
      </c>
      <c r="M1150" s="850">
        <v>1500</v>
      </c>
      <c r="N1150" s="833">
        <v>1</v>
      </c>
      <c r="O1150" s="833">
        <v>50</v>
      </c>
      <c r="P1150" s="850"/>
      <c r="Q1150" s="850"/>
      <c r="R1150" s="838"/>
      <c r="S1150" s="851"/>
    </row>
    <row r="1151" spans="1:19" ht="14.45" customHeight="1" x14ac:dyDescent="0.2">
      <c r="A1151" s="832"/>
      <c r="B1151" s="833" t="s">
        <v>3471</v>
      </c>
      <c r="C1151" s="833" t="s">
        <v>597</v>
      </c>
      <c r="D1151" s="833" t="s">
        <v>1478</v>
      </c>
      <c r="E1151" s="833" t="s">
        <v>3468</v>
      </c>
      <c r="F1151" s="833" t="s">
        <v>3532</v>
      </c>
      <c r="G1151" s="833" t="s">
        <v>3533</v>
      </c>
      <c r="H1151" s="850">
        <v>8</v>
      </c>
      <c r="I1151" s="850">
        <v>2444.46</v>
      </c>
      <c r="J1151" s="833">
        <v>1.1428638218889235</v>
      </c>
      <c r="K1151" s="833">
        <v>305.5575</v>
      </c>
      <c r="L1151" s="850">
        <v>7</v>
      </c>
      <c r="M1151" s="850">
        <v>2138.8900000000003</v>
      </c>
      <c r="N1151" s="833">
        <v>1</v>
      </c>
      <c r="O1151" s="833">
        <v>305.55571428571432</v>
      </c>
      <c r="P1151" s="850"/>
      <c r="Q1151" s="850"/>
      <c r="R1151" s="838"/>
      <c r="S1151" s="851"/>
    </row>
    <row r="1152" spans="1:19" ht="14.45" customHeight="1" x14ac:dyDescent="0.2">
      <c r="A1152" s="832"/>
      <c r="B1152" s="833" t="s">
        <v>3471</v>
      </c>
      <c r="C1152" s="833" t="s">
        <v>597</v>
      </c>
      <c r="D1152" s="833" t="s">
        <v>1478</v>
      </c>
      <c r="E1152" s="833" t="s">
        <v>3468</v>
      </c>
      <c r="F1152" s="833" t="s">
        <v>3542</v>
      </c>
      <c r="G1152" s="833" t="s">
        <v>3543</v>
      </c>
      <c r="H1152" s="850">
        <v>8</v>
      </c>
      <c r="I1152" s="850">
        <v>622.2299999999999</v>
      </c>
      <c r="J1152" s="833">
        <v>1.333311905374132</v>
      </c>
      <c r="K1152" s="833">
        <v>77.778749999999988</v>
      </c>
      <c r="L1152" s="850">
        <v>6</v>
      </c>
      <c r="M1152" s="850">
        <v>466.68</v>
      </c>
      <c r="N1152" s="833">
        <v>1</v>
      </c>
      <c r="O1152" s="833">
        <v>77.78</v>
      </c>
      <c r="P1152" s="850"/>
      <c r="Q1152" s="850"/>
      <c r="R1152" s="838"/>
      <c r="S1152" s="851"/>
    </row>
    <row r="1153" spans="1:19" ht="14.45" customHeight="1" x14ac:dyDescent="0.2">
      <c r="A1153" s="832"/>
      <c r="B1153" s="833" t="s">
        <v>3471</v>
      </c>
      <c r="C1153" s="833" t="s">
        <v>597</v>
      </c>
      <c r="D1153" s="833" t="s">
        <v>1478</v>
      </c>
      <c r="E1153" s="833" t="s">
        <v>3468</v>
      </c>
      <c r="F1153" s="833" t="s">
        <v>3546</v>
      </c>
      <c r="G1153" s="833" t="s">
        <v>3547</v>
      </c>
      <c r="H1153" s="850">
        <v>31</v>
      </c>
      <c r="I1153" s="850">
        <v>2927.7799999999997</v>
      </c>
      <c r="J1153" s="833">
        <v>1.148149019607843</v>
      </c>
      <c r="K1153" s="833">
        <v>94.444516129032252</v>
      </c>
      <c r="L1153" s="850">
        <v>27</v>
      </c>
      <c r="M1153" s="850">
        <v>2550</v>
      </c>
      <c r="N1153" s="833">
        <v>1</v>
      </c>
      <c r="O1153" s="833">
        <v>94.444444444444443</v>
      </c>
      <c r="P1153" s="850"/>
      <c r="Q1153" s="850"/>
      <c r="R1153" s="838"/>
      <c r="S1153" s="851"/>
    </row>
    <row r="1154" spans="1:19" ht="14.45" customHeight="1" x14ac:dyDescent="0.2">
      <c r="A1154" s="832"/>
      <c r="B1154" s="833" t="s">
        <v>3471</v>
      </c>
      <c r="C1154" s="833" t="s">
        <v>597</v>
      </c>
      <c r="D1154" s="833" t="s">
        <v>1478</v>
      </c>
      <c r="E1154" s="833" t="s">
        <v>3468</v>
      </c>
      <c r="F1154" s="833" t="s">
        <v>3550</v>
      </c>
      <c r="G1154" s="833" t="s">
        <v>3551</v>
      </c>
      <c r="H1154" s="850">
        <v>7</v>
      </c>
      <c r="I1154" s="850">
        <v>676.67</v>
      </c>
      <c r="J1154" s="833">
        <v>1.3999875863781188</v>
      </c>
      <c r="K1154" s="833">
        <v>96.667142857142849</v>
      </c>
      <c r="L1154" s="850">
        <v>5</v>
      </c>
      <c r="M1154" s="850">
        <v>483.34000000000003</v>
      </c>
      <c r="N1154" s="833">
        <v>1</v>
      </c>
      <c r="O1154" s="833">
        <v>96.668000000000006</v>
      </c>
      <c r="P1154" s="850"/>
      <c r="Q1154" s="850"/>
      <c r="R1154" s="838"/>
      <c r="S1154" s="851"/>
    </row>
    <row r="1155" spans="1:19" ht="14.45" customHeight="1" x14ac:dyDescent="0.2">
      <c r="A1155" s="832"/>
      <c r="B1155" s="833" t="s">
        <v>3471</v>
      </c>
      <c r="C1155" s="833" t="s">
        <v>597</v>
      </c>
      <c r="D1155" s="833" t="s">
        <v>1478</v>
      </c>
      <c r="E1155" s="833" t="s">
        <v>3468</v>
      </c>
      <c r="F1155" s="833" t="s">
        <v>3562</v>
      </c>
      <c r="G1155" s="833" t="s">
        <v>3563</v>
      </c>
      <c r="H1155" s="850">
        <v>3</v>
      </c>
      <c r="I1155" s="850">
        <v>350</v>
      </c>
      <c r="J1155" s="833">
        <v>1.4999571440815977</v>
      </c>
      <c r="K1155" s="833">
        <v>116.66666666666667</v>
      </c>
      <c r="L1155" s="850">
        <v>2</v>
      </c>
      <c r="M1155" s="850">
        <v>233.34</v>
      </c>
      <c r="N1155" s="833">
        <v>1</v>
      </c>
      <c r="O1155" s="833">
        <v>116.67</v>
      </c>
      <c r="P1155" s="850"/>
      <c r="Q1155" s="850"/>
      <c r="R1155" s="838"/>
      <c r="S1155" s="851"/>
    </row>
    <row r="1156" spans="1:19" ht="14.45" customHeight="1" x14ac:dyDescent="0.2">
      <c r="A1156" s="832"/>
      <c r="B1156" s="833" t="s">
        <v>3471</v>
      </c>
      <c r="C1156" s="833" t="s">
        <v>597</v>
      </c>
      <c r="D1156" s="833" t="s">
        <v>1478</v>
      </c>
      <c r="E1156" s="833" t="s">
        <v>3468</v>
      </c>
      <c r="F1156" s="833" t="s">
        <v>3469</v>
      </c>
      <c r="G1156" s="833" t="s">
        <v>3470</v>
      </c>
      <c r="H1156" s="850">
        <v>99</v>
      </c>
      <c r="I1156" s="850">
        <v>34099.999999999993</v>
      </c>
      <c r="J1156" s="833">
        <v>1.1647061917625552</v>
      </c>
      <c r="K1156" s="833">
        <v>344.44444444444434</v>
      </c>
      <c r="L1156" s="850">
        <v>85</v>
      </c>
      <c r="M1156" s="850">
        <v>29277.770000000004</v>
      </c>
      <c r="N1156" s="833">
        <v>1</v>
      </c>
      <c r="O1156" s="833">
        <v>344.44435294117653</v>
      </c>
      <c r="P1156" s="850"/>
      <c r="Q1156" s="850"/>
      <c r="R1156" s="838"/>
      <c r="S1156" s="851"/>
    </row>
    <row r="1157" spans="1:19" ht="14.45" customHeight="1" x14ac:dyDescent="0.2">
      <c r="A1157" s="832"/>
      <c r="B1157" s="833" t="s">
        <v>3471</v>
      </c>
      <c r="C1157" s="833" t="s">
        <v>597</v>
      </c>
      <c r="D1157" s="833" t="s">
        <v>1469</v>
      </c>
      <c r="E1157" s="833" t="s">
        <v>3468</v>
      </c>
      <c r="F1157" s="833" t="s">
        <v>3505</v>
      </c>
      <c r="G1157" s="833" t="s">
        <v>3506</v>
      </c>
      <c r="H1157" s="850"/>
      <c r="I1157" s="850"/>
      <c r="J1157" s="833"/>
      <c r="K1157" s="833"/>
      <c r="L1157" s="850"/>
      <c r="M1157" s="850"/>
      <c r="N1157" s="833"/>
      <c r="O1157" s="833"/>
      <c r="P1157" s="850">
        <v>1</v>
      </c>
      <c r="Q1157" s="850">
        <v>116.67</v>
      </c>
      <c r="R1157" s="838"/>
      <c r="S1157" s="851">
        <v>116.67</v>
      </c>
    </row>
    <row r="1158" spans="1:19" ht="14.45" customHeight="1" x14ac:dyDescent="0.2">
      <c r="A1158" s="832"/>
      <c r="B1158" s="833" t="s">
        <v>3471</v>
      </c>
      <c r="C1158" s="833" t="s">
        <v>597</v>
      </c>
      <c r="D1158" s="833" t="s">
        <v>1469</v>
      </c>
      <c r="E1158" s="833" t="s">
        <v>3468</v>
      </c>
      <c r="F1158" s="833" t="s">
        <v>3515</v>
      </c>
      <c r="G1158" s="833" t="s">
        <v>3516</v>
      </c>
      <c r="H1158" s="850"/>
      <c r="I1158" s="850"/>
      <c r="J1158" s="833"/>
      <c r="K1158" s="833"/>
      <c r="L1158" s="850"/>
      <c r="M1158" s="850"/>
      <c r="N1158" s="833"/>
      <c r="O1158" s="833"/>
      <c r="P1158" s="850">
        <v>1</v>
      </c>
      <c r="Q1158" s="850">
        <v>222.22</v>
      </c>
      <c r="R1158" s="838"/>
      <c r="S1158" s="851">
        <v>222.22</v>
      </c>
    </row>
    <row r="1159" spans="1:19" ht="14.45" customHeight="1" x14ac:dyDescent="0.2">
      <c r="A1159" s="832"/>
      <c r="B1159" s="833" t="s">
        <v>3471</v>
      </c>
      <c r="C1159" s="833" t="s">
        <v>597</v>
      </c>
      <c r="D1159" s="833" t="s">
        <v>1469</v>
      </c>
      <c r="E1159" s="833" t="s">
        <v>3468</v>
      </c>
      <c r="F1159" s="833" t="s">
        <v>3524</v>
      </c>
      <c r="G1159" s="833" t="s">
        <v>3525</v>
      </c>
      <c r="H1159" s="850"/>
      <c r="I1159" s="850"/>
      <c r="J1159" s="833"/>
      <c r="K1159" s="833"/>
      <c r="L1159" s="850"/>
      <c r="M1159" s="850"/>
      <c r="N1159" s="833"/>
      <c r="O1159" s="833"/>
      <c r="P1159" s="850">
        <v>4</v>
      </c>
      <c r="Q1159" s="850">
        <v>244.44</v>
      </c>
      <c r="R1159" s="838"/>
      <c r="S1159" s="851">
        <v>61.11</v>
      </c>
    </row>
    <row r="1160" spans="1:19" ht="14.45" customHeight="1" x14ac:dyDescent="0.2">
      <c r="A1160" s="832"/>
      <c r="B1160" s="833" t="s">
        <v>3471</v>
      </c>
      <c r="C1160" s="833" t="s">
        <v>597</v>
      </c>
      <c r="D1160" s="833" t="s">
        <v>1469</v>
      </c>
      <c r="E1160" s="833" t="s">
        <v>3468</v>
      </c>
      <c r="F1160" s="833" t="s">
        <v>3546</v>
      </c>
      <c r="G1160" s="833" t="s">
        <v>3547</v>
      </c>
      <c r="H1160" s="850"/>
      <c r="I1160" s="850"/>
      <c r="J1160" s="833"/>
      <c r="K1160" s="833"/>
      <c r="L1160" s="850"/>
      <c r="M1160" s="850"/>
      <c r="N1160" s="833"/>
      <c r="O1160" s="833"/>
      <c r="P1160" s="850">
        <v>1</v>
      </c>
      <c r="Q1160" s="850">
        <v>94.44</v>
      </c>
      <c r="R1160" s="838"/>
      <c r="S1160" s="851">
        <v>94.44</v>
      </c>
    </row>
    <row r="1161" spans="1:19" ht="14.45" customHeight="1" x14ac:dyDescent="0.2">
      <c r="A1161" s="832"/>
      <c r="B1161" s="833" t="s">
        <v>3471</v>
      </c>
      <c r="C1161" s="833" t="s">
        <v>597</v>
      </c>
      <c r="D1161" s="833" t="s">
        <v>1469</v>
      </c>
      <c r="E1161" s="833" t="s">
        <v>3468</v>
      </c>
      <c r="F1161" s="833" t="s">
        <v>3469</v>
      </c>
      <c r="G1161" s="833" t="s">
        <v>3470</v>
      </c>
      <c r="H1161" s="850"/>
      <c r="I1161" s="850"/>
      <c r="J1161" s="833"/>
      <c r="K1161" s="833"/>
      <c r="L1161" s="850"/>
      <c r="M1161" s="850"/>
      <c r="N1161" s="833"/>
      <c r="O1161" s="833"/>
      <c r="P1161" s="850">
        <v>5</v>
      </c>
      <c r="Q1161" s="850">
        <v>1722.22</v>
      </c>
      <c r="R1161" s="838"/>
      <c r="S1161" s="851">
        <v>344.44400000000002</v>
      </c>
    </row>
    <row r="1162" spans="1:19" ht="14.45" customHeight="1" x14ac:dyDescent="0.2">
      <c r="A1162" s="832"/>
      <c r="B1162" s="833" t="s">
        <v>3587</v>
      </c>
      <c r="C1162" s="833" t="s">
        <v>594</v>
      </c>
      <c r="D1162" s="833" t="s">
        <v>1462</v>
      </c>
      <c r="E1162" s="833" t="s">
        <v>3468</v>
      </c>
      <c r="F1162" s="833" t="s">
        <v>3501</v>
      </c>
      <c r="G1162" s="833" t="s">
        <v>3502</v>
      </c>
      <c r="H1162" s="850">
        <v>3</v>
      </c>
      <c r="I1162" s="850">
        <v>233.34</v>
      </c>
      <c r="J1162" s="833"/>
      <c r="K1162" s="833">
        <v>77.78</v>
      </c>
      <c r="L1162" s="850"/>
      <c r="M1162" s="850"/>
      <c r="N1162" s="833"/>
      <c r="O1162" s="833"/>
      <c r="P1162" s="850"/>
      <c r="Q1162" s="850"/>
      <c r="R1162" s="838"/>
      <c r="S1162" s="851"/>
    </row>
    <row r="1163" spans="1:19" ht="14.45" customHeight="1" x14ac:dyDescent="0.2">
      <c r="A1163" s="832"/>
      <c r="B1163" s="833" t="s">
        <v>3587</v>
      </c>
      <c r="C1163" s="833" t="s">
        <v>594</v>
      </c>
      <c r="D1163" s="833" t="s">
        <v>1462</v>
      </c>
      <c r="E1163" s="833" t="s">
        <v>3468</v>
      </c>
      <c r="F1163" s="833" t="s">
        <v>3505</v>
      </c>
      <c r="G1163" s="833" t="s">
        <v>3506</v>
      </c>
      <c r="H1163" s="850">
        <v>6</v>
      </c>
      <c r="I1163" s="850">
        <v>700</v>
      </c>
      <c r="J1163" s="833"/>
      <c r="K1163" s="833">
        <v>116.66666666666667</v>
      </c>
      <c r="L1163" s="850"/>
      <c r="M1163" s="850"/>
      <c r="N1163" s="833"/>
      <c r="O1163" s="833"/>
      <c r="P1163" s="850"/>
      <c r="Q1163" s="850"/>
      <c r="R1163" s="838"/>
      <c r="S1163" s="851"/>
    </row>
    <row r="1164" spans="1:19" ht="14.45" customHeight="1" x14ac:dyDescent="0.2">
      <c r="A1164" s="832"/>
      <c r="B1164" s="833" t="s">
        <v>3587</v>
      </c>
      <c r="C1164" s="833" t="s">
        <v>594</v>
      </c>
      <c r="D1164" s="833" t="s">
        <v>1462</v>
      </c>
      <c r="E1164" s="833" t="s">
        <v>3468</v>
      </c>
      <c r="F1164" s="833" t="s">
        <v>3515</v>
      </c>
      <c r="G1164" s="833" t="s">
        <v>3516</v>
      </c>
      <c r="H1164" s="850">
        <v>7</v>
      </c>
      <c r="I1164" s="850">
        <v>1477.77</v>
      </c>
      <c r="J1164" s="833"/>
      <c r="K1164" s="833">
        <v>211.10999999999999</v>
      </c>
      <c r="L1164" s="850"/>
      <c r="M1164" s="850"/>
      <c r="N1164" s="833"/>
      <c r="O1164" s="833"/>
      <c r="P1164" s="850"/>
      <c r="Q1164" s="850"/>
      <c r="R1164" s="838"/>
      <c r="S1164" s="851"/>
    </row>
    <row r="1165" spans="1:19" ht="14.45" customHeight="1" x14ac:dyDescent="0.2">
      <c r="A1165" s="832"/>
      <c r="B1165" s="833" t="s">
        <v>3587</v>
      </c>
      <c r="C1165" s="833" t="s">
        <v>594</v>
      </c>
      <c r="D1165" s="833" t="s">
        <v>1462</v>
      </c>
      <c r="E1165" s="833" t="s">
        <v>3468</v>
      </c>
      <c r="F1165" s="833" t="s">
        <v>3517</v>
      </c>
      <c r="G1165" s="833" t="s">
        <v>3518</v>
      </c>
      <c r="H1165" s="850">
        <v>1</v>
      </c>
      <c r="I1165" s="850">
        <v>583.33000000000004</v>
      </c>
      <c r="J1165" s="833"/>
      <c r="K1165" s="833">
        <v>583.33000000000004</v>
      </c>
      <c r="L1165" s="850"/>
      <c r="M1165" s="850"/>
      <c r="N1165" s="833"/>
      <c r="O1165" s="833"/>
      <c r="P1165" s="850"/>
      <c r="Q1165" s="850"/>
      <c r="R1165" s="838"/>
      <c r="S1165" s="851"/>
    </row>
    <row r="1166" spans="1:19" ht="14.45" customHeight="1" x14ac:dyDescent="0.2">
      <c r="A1166" s="832"/>
      <c r="B1166" s="833" t="s">
        <v>3587</v>
      </c>
      <c r="C1166" s="833" t="s">
        <v>594</v>
      </c>
      <c r="D1166" s="833" t="s">
        <v>1462</v>
      </c>
      <c r="E1166" s="833" t="s">
        <v>3468</v>
      </c>
      <c r="F1166" s="833" t="s">
        <v>3524</v>
      </c>
      <c r="G1166" s="833" t="s">
        <v>3525</v>
      </c>
      <c r="H1166" s="850">
        <v>8</v>
      </c>
      <c r="I1166" s="850">
        <v>400</v>
      </c>
      <c r="J1166" s="833"/>
      <c r="K1166" s="833">
        <v>50</v>
      </c>
      <c r="L1166" s="850"/>
      <c r="M1166" s="850"/>
      <c r="N1166" s="833"/>
      <c r="O1166" s="833"/>
      <c r="P1166" s="850"/>
      <c r="Q1166" s="850"/>
      <c r="R1166" s="838"/>
      <c r="S1166" s="851"/>
    </row>
    <row r="1167" spans="1:19" ht="14.45" customHeight="1" x14ac:dyDescent="0.2">
      <c r="A1167" s="832"/>
      <c r="B1167" s="833" t="s">
        <v>3587</v>
      </c>
      <c r="C1167" s="833" t="s">
        <v>594</v>
      </c>
      <c r="D1167" s="833" t="s">
        <v>1462</v>
      </c>
      <c r="E1167" s="833" t="s">
        <v>3468</v>
      </c>
      <c r="F1167" s="833" t="s">
        <v>3538</v>
      </c>
      <c r="G1167" s="833" t="s">
        <v>3539</v>
      </c>
      <c r="H1167" s="850">
        <v>42</v>
      </c>
      <c r="I1167" s="850">
        <v>0</v>
      </c>
      <c r="J1167" s="833"/>
      <c r="K1167" s="833">
        <v>0</v>
      </c>
      <c r="L1167" s="850"/>
      <c r="M1167" s="850"/>
      <c r="N1167" s="833"/>
      <c r="O1167" s="833"/>
      <c r="P1167" s="850"/>
      <c r="Q1167" s="850"/>
      <c r="R1167" s="838"/>
      <c r="S1167" s="851"/>
    </row>
    <row r="1168" spans="1:19" ht="14.45" customHeight="1" x14ac:dyDescent="0.2">
      <c r="A1168" s="832"/>
      <c r="B1168" s="833" t="s">
        <v>3587</v>
      </c>
      <c r="C1168" s="833" t="s">
        <v>594</v>
      </c>
      <c r="D1168" s="833" t="s">
        <v>1462</v>
      </c>
      <c r="E1168" s="833" t="s">
        <v>3468</v>
      </c>
      <c r="F1168" s="833" t="s">
        <v>3546</v>
      </c>
      <c r="G1168" s="833" t="s">
        <v>3547</v>
      </c>
      <c r="H1168" s="850">
        <v>22</v>
      </c>
      <c r="I1168" s="850">
        <v>2077.7799999999997</v>
      </c>
      <c r="J1168" s="833"/>
      <c r="K1168" s="833">
        <v>94.444545454545448</v>
      </c>
      <c r="L1168" s="850"/>
      <c r="M1168" s="850"/>
      <c r="N1168" s="833"/>
      <c r="O1168" s="833"/>
      <c r="P1168" s="850"/>
      <c r="Q1168" s="850"/>
      <c r="R1168" s="838"/>
      <c r="S1168" s="851"/>
    </row>
    <row r="1169" spans="1:19" ht="14.45" customHeight="1" x14ac:dyDescent="0.2">
      <c r="A1169" s="832"/>
      <c r="B1169" s="833" t="s">
        <v>3587</v>
      </c>
      <c r="C1169" s="833" t="s">
        <v>594</v>
      </c>
      <c r="D1169" s="833" t="s">
        <v>1462</v>
      </c>
      <c r="E1169" s="833" t="s">
        <v>3468</v>
      </c>
      <c r="F1169" s="833" t="s">
        <v>3550</v>
      </c>
      <c r="G1169" s="833" t="s">
        <v>3551</v>
      </c>
      <c r="H1169" s="850">
        <v>6</v>
      </c>
      <c r="I1169" s="850">
        <v>580</v>
      </c>
      <c r="J1169" s="833"/>
      <c r="K1169" s="833">
        <v>96.666666666666671</v>
      </c>
      <c r="L1169" s="850"/>
      <c r="M1169" s="850"/>
      <c r="N1169" s="833"/>
      <c r="O1169" s="833"/>
      <c r="P1169" s="850"/>
      <c r="Q1169" s="850"/>
      <c r="R1169" s="838"/>
      <c r="S1169" s="851"/>
    </row>
    <row r="1170" spans="1:19" ht="14.45" customHeight="1" x14ac:dyDescent="0.2">
      <c r="A1170" s="832"/>
      <c r="B1170" s="833" t="s">
        <v>3587</v>
      </c>
      <c r="C1170" s="833" t="s">
        <v>594</v>
      </c>
      <c r="D1170" s="833" t="s">
        <v>1462</v>
      </c>
      <c r="E1170" s="833" t="s">
        <v>3468</v>
      </c>
      <c r="F1170" s="833" t="s">
        <v>3562</v>
      </c>
      <c r="G1170" s="833" t="s">
        <v>3563</v>
      </c>
      <c r="H1170" s="850">
        <v>2</v>
      </c>
      <c r="I1170" s="850">
        <v>233.34</v>
      </c>
      <c r="J1170" s="833"/>
      <c r="K1170" s="833">
        <v>116.67</v>
      </c>
      <c r="L1170" s="850"/>
      <c r="M1170" s="850"/>
      <c r="N1170" s="833"/>
      <c r="O1170" s="833"/>
      <c r="P1170" s="850"/>
      <c r="Q1170" s="850"/>
      <c r="R1170" s="838"/>
      <c r="S1170" s="851"/>
    </row>
    <row r="1171" spans="1:19" ht="14.45" customHeight="1" x14ac:dyDescent="0.2">
      <c r="A1171" s="832"/>
      <c r="B1171" s="833" t="s">
        <v>3587</v>
      </c>
      <c r="C1171" s="833" t="s">
        <v>594</v>
      </c>
      <c r="D1171" s="833" t="s">
        <v>1462</v>
      </c>
      <c r="E1171" s="833" t="s">
        <v>3468</v>
      </c>
      <c r="F1171" s="833" t="s">
        <v>3469</v>
      </c>
      <c r="G1171" s="833" t="s">
        <v>3470</v>
      </c>
      <c r="H1171" s="850">
        <v>42</v>
      </c>
      <c r="I1171" s="850">
        <v>14466.66</v>
      </c>
      <c r="J1171" s="833"/>
      <c r="K1171" s="833">
        <v>344.44428571428568</v>
      </c>
      <c r="L1171" s="850"/>
      <c r="M1171" s="850"/>
      <c r="N1171" s="833"/>
      <c r="O1171" s="833"/>
      <c r="P1171" s="850"/>
      <c r="Q1171" s="850"/>
      <c r="R1171" s="838"/>
      <c r="S1171" s="851"/>
    </row>
    <row r="1172" spans="1:19" ht="14.45" customHeight="1" x14ac:dyDescent="0.2">
      <c r="A1172" s="832"/>
      <c r="B1172" s="833" t="s">
        <v>3587</v>
      </c>
      <c r="C1172" s="833" t="s">
        <v>594</v>
      </c>
      <c r="D1172" s="833" t="s">
        <v>1463</v>
      </c>
      <c r="E1172" s="833" t="s">
        <v>3468</v>
      </c>
      <c r="F1172" s="833" t="s">
        <v>3505</v>
      </c>
      <c r="G1172" s="833" t="s">
        <v>3506</v>
      </c>
      <c r="H1172" s="850">
        <v>83</v>
      </c>
      <c r="I1172" s="850">
        <v>9683.34</v>
      </c>
      <c r="J1172" s="833"/>
      <c r="K1172" s="833">
        <v>116.66674698795181</v>
      </c>
      <c r="L1172" s="850"/>
      <c r="M1172" s="850"/>
      <c r="N1172" s="833"/>
      <c r="O1172" s="833"/>
      <c r="P1172" s="850"/>
      <c r="Q1172" s="850"/>
      <c r="R1172" s="838"/>
      <c r="S1172" s="851"/>
    </row>
    <row r="1173" spans="1:19" ht="14.45" customHeight="1" x14ac:dyDescent="0.2">
      <c r="A1173" s="832"/>
      <c r="B1173" s="833" t="s">
        <v>3587</v>
      </c>
      <c r="C1173" s="833" t="s">
        <v>594</v>
      </c>
      <c r="D1173" s="833" t="s">
        <v>1463</v>
      </c>
      <c r="E1173" s="833" t="s">
        <v>3468</v>
      </c>
      <c r="F1173" s="833" t="s">
        <v>3515</v>
      </c>
      <c r="G1173" s="833" t="s">
        <v>3516</v>
      </c>
      <c r="H1173" s="850">
        <v>46</v>
      </c>
      <c r="I1173" s="850">
        <v>9711.1099999999988</v>
      </c>
      <c r="J1173" s="833"/>
      <c r="K1173" s="833">
        <v>211.11108695652172</v>
      </c>
      <c r="L1173" s="850"/>
      <c r="M1173" s="850"/>
      <c r="N1173" s="833"/>
      <c r="O1173" s="833"/>
      <c r="P1173" s="850"/>
      <c r="Q1173" s="850"/>
      <c r="R1173" s="838"/>
      <c r="S1173" s="851"/>
    </row>
    <row r="1174" spans="1:19" ht="14.45" customHeight="1" x14ac:dyDescent="0.2">
      <c r="A1174" s="832"/>
      <c r="B1174" s="833" t="s">
        <v>3587</v>
      </c>
      <c r="C1174" s="833" t="s">
        <v>594</v>
      </c>
      <c r="D1174" s="833" t="s">
        <v>1463</v>
      </c>
      <c r="E1174" s="833" t="s">
        <v>3468</v>
      </c>
      <c r="F1174" s="833" t="s">
        <v>3517</v>
      </c>
      <c r="G1174" s="833" t="s">
        <v>3518</v>
      </c>
      <c r="H1174" s="850">
        <v>5</v>
      </c>
      <c r="I1174" s="850">
        <v>2916.67</v>
      </c>
      <c r="J1174" s="833"/>
      <c r="K1174" s="833">
        <v>583.33400000000006</v>
      </c>
      <c r="L1174" s="850"/>
      <c r="M1174" s="850"/>
      <c r="N1174" s="833"/>
      <c r="O1174" s="833"/>
      <c r="P1174" s="850"/>
      <c r="Q1174" s="850"/>
      <c r="R1174" s="838"/>
      <c r="S1174" s="851"/>
    </row>
    <row r="1175" spans="1:19" ht="14.45" customHeight="1" x14ac:dyDescent="0.2">
      <c r="A1175" s="832"/>
      <c r="B1175" s="833" t="s">
        <v>3587</v>
      </c>
      <c r="C1175" s="833" t="s">
        <v>594</v>
      </c>
      <c r="D1175" s="833" t="s">
        <v>1463</v>
      </c>
      <c r="E1175" s="833" t="s">
        <v>3468</v>
      </c>
      <c r="F1175" s="833" t="s">
        <v>3519</v>
      </c>
      <c r="G1175" s="833" t="s">
        <v>3520</v>
      </c>
      <c r="H1175" s="850">
        <v>1</v>
      </c>
      <c r="I1175" s="850">
        <v>466.67</v>
      </c>
      <c r="J1175" s="833"/>
      <c r="K1175" s="833">
        <v>466.67</v>
      </c>
      <c r="L1175" s="850"/>
      <c r="M1175" s="850"/>
      <c r="N1175" s="833"/>
      <c r="O1175" s="833"/>
      <c r="P1175" s="850"/>
      <c r="Q1175" s="850"/>
      <c r="R1175" s="838"/>
      <c r="S1175" s="851"/>
    </row>
    <row r="1176" spans="1:19" ht="14.45" customHeight="1" x14ac:dyDescent="0.2">
      <c r="A1176" s="832"/>
      <c r="B1176" s="833" t="s">
        <v>3587</v>
      </c>
      <c r="C1176" s="833" t="s">
        <v>594</v>
      </c>
      <c r="D1176" s="833" t="s">
        <v>1463</v>
      </c>
      <c r="E1176" s="833" t="s">
        <v>3468</v>
      </c>
      <c r="F1176" s="833" t="s">
        <v>3524</v>
      </c>
      <c r="G1176" s="833" t="s">
        <v>3525</v>
      </c>
      <c r="H1176" s="850">
        <v>59</v>
      </c>
      <c r="I1176" s="850">
        <v>2950</v>
      </c>
      <c r="J1176" s="833"/>
      <c r="K1176" s="833">
        <v>50</v>
      </c>
      <c r="L1176" s="850"/>
      <c r="M1176" s="850"/>
      <c r="N1176" s="833"/>
      <c r="O1176" s="833"/>
      <c r="P1176" s="850"/>
      <c r="Q1176" s="850"/>
      <c r="R1176" s="838"/>
      <c r="S1176" s="851"/>
    </row>
    <row r="1177" spans="1:19" ht="14.45" customHeight="1" x14ac:dyDescent="0.2">
      <c r="A1177" s="832"/>
      <c r="B1177" s="833" t="s">
        <v>3587</v>
      </c>
      <c r="C1177" s="833" t="s">
        <v>594</v>
      </c>
      <c r="D1177" s="833" t="s">
        <v>1463</v>
      </c>
      <c r="E1177" s="833" t="s">
        <v>3468</v>
      </c>
      <c r="F1177" s="833" t="s">
        <v>3592</v>
      </c>
      <c r="G1177" s="833" t="s">
        <v>3593</v>
      </c>
      <c r="H1177" s="850">
        <v>1</v>
      </c>
      <c r="I1177" s="850">
        <v>0</v>
      </c>
      <c r="J1177" s="833"/>
      <c r="K1177" s="833">
        <v>0</v>
      </c>
      <c r="L1177" s="850"/>
      <c r="M1177" s="850"/>
      <c r="N1177" s="833"/>
      <c r="O1177" s="833"/>
      <c r="P1177" s="850"/>
      <c r="Q1177" s="850"/>
      <c r="R1177" s="838"/>
      <c r="S1177" s="851"/>
    </row>
    <row r="1178" spans="1:19" ht="14.45" customHeight="1" x14ac:dyDescent="0.2">
      <c r="A1178" s="832"/>
      <c r="B1178" s="833" t="s">
        <v>3587</v>
      </c>
      <c r="C1178" s="833" t="s">
        <v>594</v>
      </c>
      <c r="D1178" s="833" t="s">
        <v>1463</v>
      </c>
      <c r="E1178" s="833" t="s">
        <v>3468</v>
      </c>
      <c r="F1178" s="833" t="s">
        <v>3538</v>
      </c>
      <c r="G1178" s="833" t="s">
        <v>3539</v>
      </c>
      <c r="H1178" s="850">
        <v>235</v>
      </c>
      <c r="I1178" s="850">
        <v>0</v>
      </c>
      <c r="J1178" s="833"/>
      <c r="K1178" s="833">
        <v>0</v>
      </c>
      <c r="L1178" s="850"/>
      <c r="M1178" s="850"/>
      <c r="N1178" s="833"/>
      <c r="O1178" s="833"/>
      <c r="P1178" s="850"/>
      <c r="Q1178" s="850"/>
      <c r="R1178" s="838"/>
      <c r="S1178" s="851"/>
    </row>
    <row r="1179" spans="1:19" ht="14.45" customHeight="1" x14ac:dyDescent="0.2">
      <c r="A1179" s="832"/>
      <c r="B1179" s="833" t="s">
        <v>3587</v>
      </c>
      <c r="C1179" s="833" t="s">
        <v>594</v>
      </c>
      <c r="D1179" s="833" t="s">
        <v>1463</v>
      </c>
      <c r="E1179" s="833" t="s">
        <v>3468</v>
      </c>
      <c r="F1179" s="833" t="s">
        <v>3546</v>
      </c>
      <c r="G1179" s="833" t="s">
        <v>3547</v>
      </c>
      <c r="H1179" s="850">
        <v>41</v>
      </c>
      <c r="I1179" s="850">
        <v>3872.21</v>
      </c>
      <c r="J1179" s="833"/>
      <c r="K1179" s="833">
        <v>94.444146341463409</v>
      </c>
      <c r="L1179" s="850"/>
      <c r="M1179" s="850"/>
      <c r="N1179" s="833"/>
      <c r="O1179" s="833"/>
      <c r="P1179" s="850"/>
      <c r="Q1179" s="850"/>
      <c r="R1179" s="838"/>
      <c r="S1179" s="851"/>
    </row>
    <row r="1180" spans="1:19" ht="14.45" customHeight="1" x14ac:dyDescent="0.2">
      <c r="A1180" s="832"/>
      <c r="B1180" s="833" t="s">
        <v>3587</v>
      </c>
      <c r="C1180" s="833" t="s">
        <v>594</v>
      </c>
      <c r="D1180" s="833" t="s">
        <v>1463</v>
      </c>
      <c r="E1180" s="833" t="s">
        <v>3468</v>
      </c>
      <c r="F1180" s="833" t="s">
        <v>3550</v>
      </c>
      <c r="G1180" s="833" t="s">
        <v>3551</v>
      </c>
      <c r="H1180" s="850">
        <v>7</v>
      </c>
      <c r="I1180" s="850">
        <v>676.67000000000007</v>
      </c>
      <c r="J1180" s="833"/>
      <c r="K1180" s="833">
        <v>96.667142857142863</v>
      </c>
      <c r="L1180" s="850"/>
      <c r="M1180" s="850"/>
      <c r="N1180" s="833"/>
      <c r="O1180" s="833"/>
      <c r="P1180" s="850"/>
      <c r="Q1180" s="850"/>
      <c r="R1180" s="838"/>
      <c r="S1180" s="851"/>
    </row>
    <row r="1181" spans="1:19" ht="14.45" customHeight="1" x14ac:dyDescent="0.2">
      <c r="A1181" s="832"/>
      <c r="B1181" s="833" t="s">
        <v>3587</v>
      </c>
      <c r="C1181" s="833" t="s">
        <v>594</v>
      </c>
      <c r="D1181" s="833" t="s">
        <v>1463</v>
      </c>
      <c r="E1181" s="833" t="s">
        <v>3468</v>
      </c>
      <c r="F1181" s="833" t="s">
        <v>3562</v>
      </c>
      <c r="G1181" s="833" t="s">
        <v>3563</v>
      </c>
      <c r="H1181" s="850">
        <v>10</v>
      </c>
      <c r="I1181" s="850">
        <v>1166.67</v>
      </c>
      <c r="J1181" s="833"/>
      <c r="K1181" s="833">
        <v>116.667</v>
      </c>
      <c r="L1181" s="850"/>
      <c r="M1181" s="850"/>
      <c r="N1181" s="833"/>
      <c r="O1181" s="833"/>
      <c r="P1181" s="850"/>
      <c r="Q1181" s="850"/>
      <c r="R1181" s="838"/>
      <c r="S1181" s="851"/>
    </row>
    <row r="1182" spans="1:19" ht="14.45" customHeight="1" x14ac:dyDescent="0.2">
      <c r="A1182" s="832"/>
      <c r="B1182" s="833" t="s">
        <v>3587</v>
      </c>
      <c r="C1182" s="833" t="s">
        <v>594</v>
      </c>
      <c r="D1182" s="833" t="s">
        <v>1463</v>
      </c>
      <c r="E1182" s="833" t="s">
        <v>3468</v>
      </c>
      <c r="F1182" s="833" t="s">
        <v>3469</v>
      </c>
      <c r="G1182" s="833" t="s">
        <v>3470</v>
      </c>
      <c r="H1182" s="850">
        <v>240</v>
      </c>
      <c r="I1182" s="850">
        <v>82666.67</v>
      </c>
      <c r="J1182" s="833"/>
      <c r="K1182" s="833">
        <v>344.44445833333333</v>
      </c>
      <c r="L1182" s="850"/>
      <c r="M1182" s="850"/>
      <c r="N1182" s="833"/>
      <c r="O1182" s="833"/>
      <c r="P1182" s="850"/>
      <c r="Q1182" s="850"/>
      <c r="R1182" s="838"/>
      <c r="S1182" s="851"/>
    </row>
    <row r="1183" spans="1:19" ht="14.45" customHeight="1" x14ac:dyDescent="0.2">
      <c r="A1183" s="832"/>
      <c r="B1183" s="833" t="s">
        <v>3587</v>
      </c>
      <c r="C1183" s="833" t="s">
        <v>594</v>
      </c>
      <c r="D1183" s="833" t="s">
        <v>1465</v>
      </c>
      <c r="E1183" s="833" t="s">
        <v>3468</v>
      </c>
      <c r="F1183" s="833" t="s">
        <v>3501</v>
      </c>
      <c r="G1183" s="833" t="s">
        <v>3502</v>
      </c>
      <c r="H1183" s="850">
        <v>5</v>
      </c>
      <c r="I1183" s="850">
        <v>388.89</v>
      </c>
      <c r="J1183" s="833">
        <v>0.83332976193027186</v>
      </c>
      <c r="K1183" s="833">
        <v>77.777999999999992</v>
      </c>
      <c r="L1183" s="850">
        <v>6</v>
      </c>
      <c r="M1183" s="850">
        <v>466.67</v>
      </c>
      <c r="N1183" s="833">
        <v>1</v>
      </c>
      <c r="O1183" s="833">
        <v>77.778333333333336</v>
      </c>
      <c r="P1183" s="850">
        <v>69</v>
      </c>
      <c r="Q1183" s="850">
        <v>5366.67</v>
      </c>
      <c r="R1183" s="838">
        <v>11.499925000535709</v>
      </c>
      <c r="S1183" s="851">
        <v>77.777826086956523</v>
      </c>
    </row>
    <row r="1184" spans="1:19" ht="14.45" customHeight="1" x14ac:dyDescent="0.2">
      <c r="A1184" s="832"/>
      <c r="B1184" s="833" t="s">
        <v>3587</v>
      </c>
      <c r="C1184" s="833" t="s">
        <v>594</v>
      </c>
      <c r="D1184" s="833" t="s">
        <v>1465</v>
      </c>
      <c r="E1184" s="833" t="s">
        <v>3468</v>
      </c>
      <c r="F1184" s="833" t="s">
        <v>3505</v>
      </c>
      <c r="G1184" s="833" t="s">
        <v>3506</v>
      </c>
      <c r="H1184" s="850">
        <v>24</v>
      </c>
      <c r="I1184" s="850">
        <v>2800.01</v>
      </c>
      <c r="J1184" s="833">
        <v>0.61538681318681321</v>
      </c>
      <c r="K1184" s="833">
        <v>116.66708333333334</v>
      </c>
      <c r="L1184" s="850">
        <v>39</v>
      </c>
      <c r="M1184" s="850">
        <v>4550</v>
      </c>
      <c r="N1184" s="833">
        <v>1</v>
      </c>
      <c r="O1184" s="833">
        <v>116.66666666666667</v>
      </c>
      <c r="P1184" s="850">
        <v>92</v>
      </c>
      <c r="Q1184" s="850">
        <v>10733.33</v>
      </c>
      <c r="R1184" s="838">
        <v>2.3589736263736265</v>
      </c>
      <c r="S1184" s="851">
        <v>116.6666304347826</v>
      </c>
    </row>
    <row r="1185" spans="1:19" ht="14.45" customHeight="1" x14ac:dyDescent="0.2">
      <c r="A1185" s="832"/>
      <c r="B1185" s="833" t="s">
        <v>3587</v>
      </c>
      <c r="C1185" s="833" t="s">
        <v>594</v>
      </c>
      <c r="D1185" s="833" t="s">
        <v>1465</v>
      </c>
      <c r="E1185" s="833" t="s">
        <v>3468</v>
      </c>
      <c r="F1185" s="833" t="s">
        <v>3515</v>
      </c>
      <c r="G1185" s="833" t="s">
        <v>3516</v>
      </c>
      <c r="H1185" s="850">
        <v>4</v>
      </c>
      <c r="I1185" s="850">
        <v>844.44</v>
      </c>
      <c r="J1185" s="833"/>
      <c r="K1185" s="833">
        <v>211.11</v>
      </c>
      <c r="L1185" s="850"/>
      <c r="M1185" s="850"/>
      <c r="N1185" s="833"/>
      <c r="O1185" s="833"/>
      <c r="P1185" s="850">
        <v>2</v>
      </c>
      <c r="Q1185" s="850">
        <v>444.44</v>
      </c>
      <c r="R1185" s="838"/>
      <c r="S1185" s="851">
        <v>222.22</v>
      </c>
    </row>
    <row r="1186" spans="1:19" ht="14.45" customHeight="1" x14ac:dyDescent="0.2">
      <c r="A1186" s="832"/>
      <c r="B1186" s="833" t="s">
        <v>3587</v>
      </c>
      <c r="C1186" s="833" t="s">
        <v>594</v>
      </c>
      <c r="D1186" s="833" t="s">
        <v>1465</v>
      </c>
      <c r="E1186" s="833" t="s">
        <v>3468</v>
      </c>
      <c r="F1186" s="833" t="s">
        <v>3517</v>
      </c>
      <c r="G1186" s="833" t="s">
        <v>3518</v>
      </c>
      <c r="H1186" s="850">
        <v>33</v>
      </c>
      <c r="I1186" s="850">
        <v>19249.990000000005</v>
      </c>
      <c r="J1186" s="833">
        <v>0.80487751848396982</v>
      </c>
      <c r="K1186" s="833">
        <v>583.33303030303045</v>
      </c>
      <c r="L1186" s="850">
        <v>41</v>
      </c>
      <c r="M1186" s="850">
        <v>23916.67</v>
      </c>
      <c r="N1186" s="833">
        <v>1</v>
      </c>
      <c r="O1186" s="833">
        <v>583.33341463414627</v>
      </c>
      <c r="P1186" s="850">
        <v>134</v>
      </c>
      <c r="Q1186" s="850">
        <v>78166.66</v>
      </c>
      <c r="R1186" s="838">
        <v>3.2682919486701119</v>
      </c>
      <c r="S1186" s="851">
        <v>583.33328358208962</v>
      </c>
    </row>
    <row r="1187" spans="1:19" ht="14.45" customHeight="1" x14ac:dyDescent="0.2">
      <c r="A1187" s="832"/>
      <c r="B1187" s="833" t="s">
        <v>3587</v>
      </c>
      <c r="C1187" s="833" t="s">
        <v>594</v>
      </c>
      <c r="D1187" s="833" t="s">
        <v>1465</v>
      </c>
      <c r="E1187" s="833" t="s">
        <v>3468</v>
      </c>
      <c r="F1187" s="833" t="s">
        <v>3519</v>
      </c>
      <c r="G1187" s="833" t="s">
        <v>3520</v>
      </c>
      <c r="H1187" s="850">
        <v>3</v>
      </c>
      <c r="I1187" s="850">
        <v>1400</v>
      </c>
      <c r="J1187" s="833">
        <v>0.9999928571938772</v>
      </c>
      <c r="K1187" s="833">
        <v>466.66666666666669</v>
      </c>
      <c r="L1187" s="850">
        <v>3</v>
      </c>
      <c r="M1187" s="850">
        <v>1400.01</v>
      </c>
      <c r="N1187" s="833">
        <v>1</v>
      </c>
      <c r="O1187" s="833">
        <v>466.67</v>
      </c>
      <c r="P1187" s="850">
        <v>9</v>
      </c>
      <c r="Q1187" s="850">
        <v>4200</v>
      </c>
      <c r="R1187" s="838">
        <v>2.9999785715816314</v>
      </c>
      <c r="S1187" s="851">
        <v>466.66666666666669</v>
      </c>
    </row>
    <row r="1188" spans="1:19" ht="14.45" customHeight="1" x14ac:dyDescent="0.2">
      <c r="A1188" s="832"/>
      <c r="B1188" s="833" t="s">
        <v>3587</v>
      </c>
      <c r="C1188" s="833" t="s">
        <v>594</v>
      </c>
      <c r="D1188" s="833" t="s">
        <v>1465</v>
      </c>
      <c r="E1188" s="833" t="s">
        <v>3468</v>
      </c>
      <c r="F1188" s="833" t="s">
        <v>3522</v>
      </c>
      <c r="G1188" s="833" t="s">
        <v>3523</v>
      </c>
      <c r="H1188" s="850"/>
      <c r="I1188" s="850"/>
      <c r="J1188" s="833"/>
      <c r="K1188" s="833"/>
      <c r="L1188" s="850"/>
      <c r="M1188" s="850"/>
      <c r="N1188" s="833"/>
      <c r="O1188" s="833"/>
      <c r="P1188" s="850">
        <v>1</v>
      </c>
      <c r="Q1188" s="850">
        <v>666.67</v>
      </c>
      <c r="R1188" s="838"/>
      <c r="S1188" s="851">
        <v>666.67</v>
      </c>
    </row>
    <row r="1189" spans="1:19" ht="14.45" customHeight="1" x14ac:dyDescent="0.2">
      <c r="A1189" s="832"/>
      <c r="B1189" s="833" t="s">
        <v>3587</v>
      </c>
      <c r="C1189" s="833" t="s">
        <v>594</v>
      </c>
      <c r="D1189" s="833" t="s">
        <v>1465</v>
      </c>
      <c r="E1189" s="833" t="s">
        <v>3468</v>
      </c>
      <c r="F1189" s="833" t="s">
        <v>3524</v>
      </c>
      <c r="G1189" s="833" t="s">
        <v>3525</v>
      </c>
      <c r="H1189" s="850">
        <v>31</v>
      </c>
      <c r="I1189" s="850">
        <v>1550</v>
      </c>
      <c r="J1189" s="833">
        <v>2.2142857142857144</v>
      </c>
      <c r="K1189" s="833">
        <v>50</v>
      </c>
      <c r="L1189" s="850">
        <v>14</v>
      </c>
      <c r="M1189" s="850">
        <v>700</v>
      </c>
      <c r="N1189" s="833">
        <v>1</v>
      </c>
      <c r="O1189" s="833">
        <v>50</v>
      </c>
      <c r="P1189" s="850">
        <v>66</v>
      </c>
      <c r="Q1189" s="850">
        <v>4033.33</v>
      </c>
      <c r="R1189" s="838">
        <v>5.7618999999999998</v>
      </c>
      <c r="S1189" s="851">
        <v>61.111060606060605</v>
      </c>
    </row>
    <row r="1190" spans="1:19" ht="14.45" customHeight="1" x14ac:dyDescent="0.2">
      <c r="A1190" s="832"/>
      <c r="B1190" s="833" t="s">
        <v>3587</v>
      </c>
      <c r="C1190" s="833" t="s">
        <v>594</v>
      </c>
      <c r="D1190" s="833" t="s">
        <v>1465</v>
      </c>
      <c r="E1190" s="833" t="s">
        <v>3468</v>
      </c>
      <c r="F1190" s="833" t="s">
        <v>3592</v>
      </c>
      <c r="G1190" s="833" t="s">
        <v>3593</v>
      </c>
      <c r="H1190" s="850"/>
      <c r="I1190" s="850"/>
      <c r="J1190" s="833"/>
      <c r="K1190" s="833"/>
      <c r="L1190" s="850"/>
      <c r="M1190" s="850"/>
      <c r="N1190" s="833"/>
      <c r="O1190" s="833"/>
      <c r="P1190" s="850">
        <v>1</v>
      </c>
      <c r="Q1190" s="850">
        <v>0</v>
      </c>
      <c r="R1190" s="838"/>
      <c r="S1190" s="851">
        <v>0</v>
      </c>
    </row>
    <row r="1191" spans="1:19" ht="14.45" customHeight="1" x14ac:dyDescent="0.2">
      <c r="A1191" s="832"/>
      <c r="B1191" s="833" t="s">
        <v>3587</v>
      </c>
      <c r="C1191" s="833" t="s">
        <v>594</v>
      </c>
      <c r="D1191" s="833" t="s">
        <v>1465</v>
      </c>
      <c r="E1191" s="833" t="s">
        <v>3468</v>
      </c>
      <c r="F1191" s="833" t="s">
        <v>3538</v>
      </c>
      <c r="G1191" s="833" t="s">
        <v>3539</v>
      </c>
      <c r="H1191" s="850">
        <v>127</v>
      </c>
      <c r="I1191" s="850">
        <v>0</v>
      </c>
      <c r="J1191" s="833"/>
      <c r="K1191" s="833">
        <v>0</v>
      </c>
      <c r="L1191" s="850">
        <v>122</v>
      </c>
      <c r="M1191" s="850">
        <v>0</v>
      </c>
      <c r="N1191" s="833"/>
      <c r="O1191" s="833">
        <v>0</v>
      </c>
      <c r="P1191" s="850">
        <v>350</v>
      </c>
      <c r="Q1191" s="850">
        <v>0</v>
      </c>
      <c r="R1191" s="838"/>
      <c r="S1191" s="851">
        <v>0</v>
      </c>
    </row>
    <row r="1192" spans="1:19" ht="14.45" customHeight="1" x14ac:dyDescent="0.2">
      <c r="A1192" s="832"/>
      <c r="B1192" s="833" t="s">
        <v>3587</v>
      </c>
      <c r="C1192" s="833" t="s">
        <v>594</v>
      </c>
      <c r="D1192" s="833" t="s">
        <v>1465</v>
      </c>
      <c r="E1192" s="833" t="s">
        <v>3468</v>
      </c>
      <c r="F1192" s="833" t="s">
        <v>3542</v>
      </c>
      <c r="G1192" s="833" t="s">
        <v>3543</v>
      </c>
      <c r="H1192" s="850"/>
      <c r="I1192" s="850"/>
      <c r="J1192" s="833"/>
      <c r="K1192" s="833"/>
      <c r="L1192" s="850"/>
      <c r="M1192" s="850"/>
      <c r="N1192" s="833"/>
      <c r="O1192" s="833"/>
      <c r="P1192" s="850">
        <v>1</v>
      </c>
      <c r="Q1192" s="850">
        <v>77.78</v>
      </c>
      <c r="R1192" s="838"/>
      <c r="S1192" s="851">
        <v>77.78</v>
      </c>
    </row>
    <row r="1193" spans="1:19" ht="14.45" customHeight="1" x14ac:dyDescent="0.2">
      <c r="A1193" s="832"/>
      <c r="B1193" s="833" t="s">
        <v>3587</v>
      </c>
      <c r="C1193" s="833" t="s">
        <v>594</v>
      </c>
      <c r="D1193" s="833" t="s">
        <v>1465</v>
      </c>
      <c r="E1193" s="833" t="s">
        <v>3468</v>
      </c>
      <c r="F1193" s="833" t="s">
        <v>3546</v>
      </c>
      <c r="G1193" s="833" t="s">
        <v>3547</v>
      </c>
      <c r="H1193" s="850">
        <v>47</v>
      </c>
      <c r="I1193" s="850">
        <v>4438.8900000000003</v>
      </c>
      <c r="J1193" s="833">
        <v>0.88679188742118764</v>
      </c>
      <c r="K1193" s="833">
        <v>94.444468085106394</v>
      </c>
      <c r="L1193" s="850">
        <v>53</v>
      </c>
      <c r="M1193" s="850">
        <v>5005.5600000000004</v>
      </c>
      <c r="N1193" s="833">
        <v>1</v>
      </c>
      <c r="O1193" s="833">
        <v>94.444528301886805</v>
      </c>
      <c r="P1193" s="850">
        <v>166</v>
      </c>
      <c r="Q1193" s="850">
        <v>15677.77</v>
      </c>
      <c r="R1193" s="838">
        <v>3.1320711368957719</v>
      </c>
      <c r="S1193" s="851">
        <v>94.444397590361447</v>
      </c>
    </row>
    <row r="1194" spans="1:19" ht="14.45" customHeight="1" x14ac:dyDescent="0.2">
      <c r="A1194" s="832"/>
      <c r="B1194" s="833" t="s">
        <v>3587</v>
      </c>
      <c r="C1194" s="833" t="s">
        <v>594</v>
      </c>
      <c r="D1194" s="833" t="s">
        <v>1465</v>
      </c>
      <c r="E1194" s="833" t="s">
        <v>3468</v>
      </c>
      <c r="F1194" s="833" t="s">
        <v>3550</v>
      </c>
      <c r="G1194" s="833" t="s">
        <v>3551</v>
      </c>
      <c r="H1194" s="850">
        <v>7</v>
      </c>
      <c r="I1194" s="850">
        <v>676.67000000000007</v>
      </c>
      <c r="J1194" s="833">
        <v>1.1666522990982915</v>
      </c>
      <c r="K1194" s="833">
        <v>96.667142857142863</v>
      </c>
      <c r="L1194" s="850">
        <v>6</v>
      </c>
      <c r="M1194" s="850">
        <v>580.01</v>
      </c>
      <c r="N1194" s="833">
        <v>1</v>
      </c>
      <c r="O1194" s="833">
        <v>96.668333333333337</v>
      </c>
      <c r="P1194" s="850">
        <v>21</v>
      </c>
      <c r="Q1194" s="850">
        <v>2030</v>
      </c>
      <c r="R1194" s="838">
        <v>3.499939656212824</v>
      </c>
      <c r="S1194" s="851">
        <v>96.666666666666671</v>
      </c>
    </row>
    <row r="1195" spans="1:19" ht="14.45" customHeight="1" x14ac:dyDescent="0.2">
      <c r="A1195" s="832"/>
      <c r="B1195" s="833" t="s">
        <v>3587</v>
      </c>
      <c r="C1195" s="833" t="s">
        <v>594</v>
      </c>
      <c r="D1195" s="833" t="s">
        <v>1465</v>
      </c>
      <c r="E1195" s="833" t="s">
        <v>3468</v>
      </c>
      <c r="F1195" s="833" t="s">
        <v>3560</v>
      </c>
      <c r="G1195" s="833" t="s">
        <v>3561</v>
      </c>
      <c r="H1195" s="850"/>
      <c r="I1195" s="850"/>
      <c r="J1195" s="833"/>
      <c r="K1195" s="833"/>
      <c r="L1195" s="850"/>
      <c r="M1195" s="850"/>
      <c r="N1195" s="833"/>
      <c r="O1195" s="833"/>
      <c r="P1195" s="850">
        <v>1</v>
      </c>
      <c r="Q1195" s="850">
        <v>466.67</v>
      </c>
      <c r="R1195" s="838"/>
      <c r="S1195" s="851">
        <v>466.67</v>
      </c>
    </row>
    <row r="1196" spans="1:19" ht="14.45" customHeight="1" x14ac:dyDescent="0.2">
      <c r="A1196" s="832"/>
      <c r="B1196" s="833" t="s">
        <v>3587</v>
      </c>
      <c r="C1196" s="833" t="s">
        <v>594</v>
      </c>
      <c r="D1196" s="833" t="s">
        <v>1465</v>
      </c>
      <c r="E1196" s="833" t="s">
        <v>3468</v>
      </c>
      <c r="F1196" s="833" t="s">
        <v>3562</v>
      </c>
      <c r="G1196" s="833" t="s">
        <v>3563</v>
      </c>
      <c r="H1196" s="850">
        <v>7</v>
      </c>
      <c r="I1196" s="850">
        <v>816.67</v>
      </c>
      <c r="J1196" s="833">
        <v>0.70000085714040805</v>
      </c>
      <c r="K1196" s="833">
        <v>116.66714285714285</v>
      </c>
      <c r="L1196" s="850">
        <v>10</v>
      </c>
      <c r="M1196" s="850">
        <v>1166.67</v>
      </c>
      <c r="N1196" s="833">
        <v>1</v>
      </c>
      <c r="O1196" s="833">
        <v>116.667</v>
      </c>
      <c r="P1196" s="850">
        <v>22</v>
      </c>
      <c r="Q1196" s="850">
        <v>2933.34</v>
      </c>
      <c r="R1196" s="838">
        <v>2.5142842449021572</v>
      </c>
      <c r="S1196" s="851">
        <v>133.33363636363637</v>
      </c>
    </row>
    <row r="1197" spans="1:19" ht="14.45" customHeight="1" x14ac:dyDescent="0.2">
      <c r="A1197" s="832"/>
      <c r="B1197" s="833" t="s">
        <v>3587</v>
      </c>
      <c r="C1197" s="833" t="s">
        <v>594</v>
      </c>
      <c r="D1197" s="833" t="s">
        <v>1465</v>
      </c>
      <c r="E1197" s="833" t="s">
        <v>3468</v>
      </c>
      <c r="F1197" s="833" t="s">
        <v>3469</v>
      </c>
      <c r="G1197" s="833" t="s">
        <v>3470</v>
      </c>
      <c r="H1197" s="850">
        <v>128</v>
      </c>
      <c r="I1197" s="850">
        <v>44088.89</v>
      </c>
      <c r="J1197" s="833">
        <v>1.0158730414746544</v>
      </c>
      <c r="K1197" s="833">
        <v>344.444453125</v>
      </c>
      <c r="L1197" s="850">
        <v>126</v>
      </c>
      <c r="M1197" s="850">
        <v>43400</v>
      </c>
      <c r="N1197" s="833">
        <v>1</v>
      </c>
      <c r="O1197" s="833">
        <v>344.44444444444446</v>
      </c>
      <c r="P1197" s="850">
        <v>364</v>
      </c>
      <c r="Q1197" s="850">
        <v>125377.78</v>
      </c>
      <c r="R1197" s="838">
        <v>2.888888940092166</v>
      </c>
      <c r="S1197" s="851">
        <v>344.44445054945055</v>
      </c>
    </row>
    <row r="1198" spans="1:19" ht="14.45" customHeight="1" x14ac:dyDescent="0.2">
      <c r="A1198" s="832"/>
      <c r="B1198" s="833" t="s">
        <v>3587</v>
      </c>
      <c r="C1198" s="833" t="s">
        <v>594</v>
      </c>
      <c r="D1198" s="833" t="s">
        <v>1465</v>
      </c>
      <c r="E1198" s="833" t="s">
        <v>3468</v>
      </c>
      <c r="F1198" s="833" t="s">
        <v>3564</v>
      </c>
      <c r="G1198" s="833" t="s">
        <v>3565</v>
      </c>
      <c r="H1198" s="850"/>
      <c r="I1198" s="850"/>
      <c r="J1198" s="833"/>
      <c r="K1198" s="833"/>
      <c r="L1198" s="850"/>
      <c r="M1198" s="850"/>
      <c r="N1198" s="833"/>
      <c r="O1198" s="833"/>
      <c r="P1198" s="850">
        <v>2</v>
      </c>
      <c r="Q1198" s="850">
        <v>1666.67</v>
      </c>
      <c r="R1198" s="838"/>
      <c r="S1198" s="851">
        <v>833.33500000000004</v>
      </c>
    </row>
    <row r="1199" spans="1:19" ht="14.45" customHeight="1" x14ac:dyDescent="0.2">
      <c r="A1199" s="832"/>
      <c r="B1199" s="833" t="s">
        <v>3587</v>
      </c>
      <c r="C1199" s="833" t="s">
        <v>594</v>
      </c>
      <c r="D1199" s="833" t="s">
        <v>3445</v>
      </c>
      <c r="E1199" s="833" t="s">
        <v>3468</v>
      </c>
      <c r="F1199" s="833" t="s">
        <v>3501</v>
      </c>
      <c r="G1199" s="833" t="s">
        <v>3502</v>
      </c>
      <c r="H1199" s="850"/>
      <c r="I1199" s="850"/>
      <c r="J1199" s="833"/>
      <c r="K1199" s="833"/>
      <c r="L1199" s="850">
        <v>43</v>
      </c>
      <c r="M1199" s="850">
        <v>3344.4599999999996</v>
      </c>
      <c r="N1199" s="833">
        <v>1</v>
      </c>
      <c r="O1199" s="833">
        <v>77.778139534883707</v>
      </c>
      <c r="P1199" s="850">
        <v>98</v>
      </c>
      <c r="Q1199" s="850">
        <v>7622.2199999999993</v>
      </c>
      <c r="R1199" s="838">
        <v>2.2790585027179278</v>
      </c>
      <c r="S1199" s="851">
        <v>77.777755102040814</v>
      </c>
    </row>
    <row r="1200" spans="1:19" ht="14.45" customHeight="1" x14ac:dyDescent="0.2">
      <c r="A1200" s="832"/>
      <c r="B1200" s="833" t="s">
        <v>3587</v>
      </c>
      <c r="C1200" s="833" t="s">
        <v>594</v>
      </c>
      <c r="D1200" s="833" t="s">
        <v>3445</v>
      </c>
      <c r="E1200" s="833" t="s">
        <v>3468</v>
      </c>
      <c r="F1200" s="833" t="s">
        <v>3505</v>
      </c>
      <c r="G1200" s="833" t="s">
        <v>3506</v>
      </c>
      <c r="H1200" s="850"/>
      <c r="I1200" s="850"/>
      <c r="J1200" s="833"/>
      <c r="K1200" s="833"/>
      <c r="L1200" s="850">
        <v>45</v>
      </c>
      <c r="M1200" s="850">
        <v>5249.99</v>
      </c>
      <c r="N1200" s="833">
        <v>1</v>
      </c>
      <c r="O1200" s="833">
        <v>116.66644444444444</v>
      </c>
      <c r="P1200" s="850">
        <v>227</v>
      </c>
      <c r="Q1200" s="850">
        <v>26483.35</v>
      </c>
      <c r="R1200" s="838">
        <v>5.0444572275375759</v>
      </c>
      <c r="S1200" s="851">
        <v>116.66674008810573</v>
      </c>
    </row>
    <row r="1201" spans="1:19" ht="14.45" customHeight="1" x14ac:dyDescent="0.2">
      <c r="A1201" s="832"/>
      <c r="B1201" s="833" t="s">
        <v>3587</v>
      </c>
      <c r="C1201" s="833" t="s">
        <v>594</v>
      </c>
      <c r="D1201" s="833" t="s">
        <v>3445</v>
      </c>
      <c r="E1201" s="833" t="s">
        <v>3468</v>
      </c>
      <c r="F1201" s="833" t="s">
        <v>3515</v>
      </c>
      <c r="G1201" s="833" t="s">
        <v>3516</v>
      </c>
      <c r="H1201" s="850"/>
      <c r="I1201" s="850"/>
      <c r="J1201" s="833"/>
      <c r="K1201" s="833"/>
      <c r="L1201" s="850">
        <v>27</v>
      </c>
      <c r="M1201" s="850">
        <v>5699.99</v>
      </c>
      <c r="N1201" s="833">
        <v>1</v>
      </c>
      <c r="O1201" s="833">
        <v>211.11074074074074</v>
      </c>
      <c r="P1201" s="850">
        <v>168</v>
      </c>
      <c r="Q1201" s="850">
        <v>37333.32</v>
      </c>
      <c r="R1201" s="838">
        <v>6.549716753889042</v>
      </c>
      <c r="S1201" s="851">
        <v>222.22214285714284</v>
      </c>
    </row>
    <row r="1202" spans="1:19" ht="14.45" customHeight="1" x14ac:dyDescent="0.2">
      <c r="A1202" s="832"/>
      <c r="B1202" s="833" t="s">
        <v>3587</v>
      </c>
      <c r="C1202" s="833" t="s">
        <v>594</v>
      </c>
      <c r="D1202" s="833" t="s">
        <v>3445</v>
      </c>
      <c r="E1202" s="833" t="s">
        <v>3468</v>
      </c>
      <c r="F1202" s="833" t="s">
        <v>3517</v>
      </c>
      <c r="G1202" s="833" t="s">
        <v>3518</v>
      </c>
      <c r="H1202" s="850"/>
      <c r="I1202" s="850"/>
      <c r="J1202" s="833"/>
      <c r="K1202" s="833"/>
      <c r="L1202" s="850">
        <v>6</v>
      </c>
      <c r="M1202" s="850">
        <v>3500</v>
      </c>
      <c r="N1202" s="833">
        <v>1</v>
      </c>
      <c r="O1202" s="833">
        <v>583.33333333333337</v>
      </c>
      <c r="P1202" s="850">
        <v>17</v>
      </c>
      <c r="Q1202" s="850">
        <v>9916.67</v>
      </c>
      <c r="R1202" s="838">
        <v>2.8333342857142858</v>
      </c>
      <c r="S1202" s="851">
        <v>583.33352941176474</v>
      </c>
    </row>
    <row r="1203" spans="1:19" ht="14.45" customHeight="1" x14ac:dyDescent="0.2">
      <c r="A1203" s="832"/>
      <c r="B1203" s="833" t="s">
        <v>3587</v>
      </c>
      <c r="C1203" s="833" t="s">
        <v>594</v>
      </c>
      <c r="D1203" s="833" t="s">
        <v>3445</v>
      </c>
      <c r="E1203" s="833" t="s">
        <v>3468</v>
      </c>
      <c r="F1203" s="833" t="s">
        <v>3519</v>
      </c>
      <c r="G1203" s="833" t="s">
        <v>3520</v>
      </c>
      <c r="H1203" s="850"/>
      <c r="I1203" s="850"/>
      <c r="J1203" s="833"/>
      <c r="K1203" s="833"/>
      <c r="L1203" s="850">
        <v>1</v>
      </c>
      <c r="M1203" s="850">
        <v>466.67</v>
      </c>
      <c r="N1203" s="833">
        <v>1</v>
      </c>
      <c r="O1203" s="833">
        <v>466.67</v>
      </c>
      <c r="P1203" s="850">
        <v>8</v>
      </c>
      <c r="Q1203" s="850">
        <v>3733.34</v>
      </c>
      <c r="R1203" s="838">
        <v>7.9999571431632628</v>
      </c>
      <c r="S1203" s="851">
        <v>466.66750000000002</v>
      </c>
    </row>
    <row r="1204" spans="1:19" ht="14.45" customHeight="1" x14ac:dyDescent="0.2">
      <c r="A1204" s="832"/>
      <c r="B1204" s="833" t="s">
        <v>3587</v>
      </c>
      <c r="C1204" s="833" t="s">
        <v>594</v>
      </c>
      <c r="D1204" s="833" t="s">
        <v>3445</v>
      </c>
      <c r="E1204" s="833" t="s">
        <v>3468</v>
      </c>
      <c r="F1204" s="833" t="s">
        <v>3521</v>
      </c>
      <c r="G1204" s="833" t="s">
        <v>3520</v>
      </c>
      <c r="H1204" s="850"/>
      <c r="I1204" s="850"/>
      <c r="J1204" s="833"/>
      <c r="K1204" s="833"/>
      <c r="L1204" s="850">
        <v>1</v>
      </c>
      <c r="M1204" s="850">
        <v>1000</v>
      </c>
      <c r="N1204" s="833">
        <v>1</v>
      </c>
      <c r="O1204" s="833">
        <v>1000</v>
      </c>
      <c r="P1204" s="850"/>
      <c r="Q1204" s="850"/>
      <c r="R1204" s="838"/>
      <c r="S1204" s="851"/>
    </row>
    <row r="1205" spans="1:19" ht="14.45" customHeight="1" x14ac:dyDescent="0.2">
      <c r="A1205" s="832"/>
      <c r="B1205" s="833" t="s">
        <v>3587</v>
      </c>
      <c r="C1205" s="833" t="s">
        <v>594</v>
      </c>
      <c r="D1205" s="833" t="s">
        <v>3445</v>
      </c>
      <c r="E1205" s="833" t="s">
        <v>3468</v>
      </c>
      <c r="F1205" s="833" t="s">
        <v>3524</v>
      </c>
      <c r="G1205" s="833" t="s">
        <v>3525</v>
      </c>
      <c r="H1205" s="850"/>
      <c r="I1205" s="850"/>
      <c r="J1205" s="833"/>
      <c r="K1205" s="833"/>
      <c r="L1205" s="850">
        <v>28</v>
      </c>
      <c r="M1205" s="850">
        <v>1400</v>
      </c>
      <c r="N1205" s="833">
        <v>1</v>
      </c>
      <c r="O1205" s="833">
        <v>50</v>
      </c>
      <c r="P1205" s="850">
        <v>121</v>
      </c>
      <c r="Q1205" s="850">
        <v>7394.4499999999989</v>
      </c>
      <c r="R1205" s="838">
        <v>5.2817499999999988</v>
      </c>
      <c r="S1205" s="851">
        <v>61.111157024793378</v>
      </c>
    </row>
    <row r="1206" spans="1:19" ht="14.45" customHeight="1" x14ac:dyDescent="0.2">
      <c r="A1206" s="832"/>
      <c r="B1206" s="833" t="s">
        <v>3587</v>
      </c>
      <c r="C1206" s="833" t="s">
        <v>594</v>
      </c>
      <c r="D1206" s="833" t="s">
        <v>3445</v>
      </c>
      <c r="E1206" s="833" t="s">
        <v>3468</v>
      </c>
      <c r="F1206" s="833" t="s">
        <v>3592</v>
      </c>
      <c r="G1206" s="833" t="s">
        <v>3593</v>
      </c>
      <c r="H1206" s="850"/>
      <c r="I1206" s="850"/>
      <c r="J1206" s="833"/>
      <c r="K1206" s="833"/>
      <c r="L1206" s="850"/>
      <c r="M1206" s="850"/>
      <c r="N1206" s="833"/>
      <c r="O1206" s="833"/>
      <c r="P1206" s="850">
        <v>1</v>
      </c>
      <c r="Q1206" s="850">
        <v>0</v>
      </c>
      <c r="R1206" s="838"/>
      <c r="S1206" s="851">
        <v>0</v>
      </c>
    </row>
    <row r="1207" spans="1:19" ht="14.45" customHeight="1" x14ac:dyDescent="0.2">
      <c r="A1207" s="832"/>
      <c r="B1207" s="833" t="s">
        <v>3587</v>
      </c>
      <c r="C1207" s="833" t="s">
        <v>594</v>
      </c>
      <c r="D1207" s="833" t="s">
        <v>3445</v>
      </c>
      <c r="E1207" s="833" t="s">
        <v>3468</v>
      </c>
      <c r="F1207" s="833" t="s">
        <v>3538</v>
      </c>
      <c r="G1207" s="833" t="s">
        <v>3539</v>
      </c>
      <c r="H1207" s="850">
        <v>1</v>
      </c>
      <c r="I1207" s="850">
        <v>0</v>
      </c>
      <c r="J1207" s="833"/>
      <c r="K1207" s="833">
        <v>0</v>
      </c>
      <c r="L1207" s="850">
        <v>141</v>
      </c>
      <c r="M1207" s="850">
        <v>0</v>
      </c>
      <c r="N1207" s="833"/>
      <c r="O1207" s="833">
        <v>0</v>
      </c>
      <c r="P1207" s="850">
        <v>581</v>
      </c>
      <c r="Q1207" s="850">
        <v>0</v>
      </c>
      <c r="R1207" s="838"/>
      <c r="S1207" s="851">
        <v>0</v>
      </c>
    </row>
    <row r="1208" spans="1:19" ht="14.45" customHeight="1" x14ac:dyDescent="0.2">
      <c r="A1208" s="832"/>
      <c r="B1208" s="833" t="s">
        <v>3587</v>
      </c>
      <c r="C1208" s="833" t="s">
        <v>594</v>
      </c>
      <c r="D1208" s="833" t="s">
        <v>3445</v>
      </c>
      <c r="E1208" s="833" t="s">
        <v>3468</v>
      </c>
      <c r="F1208" s="833" t="s">
        <v>3540</v>
      </c>
      <c r="G1208" s="833" t="s">
        <v>3541</v>
      </c>
      <c r="H1208" s="850"/>
      <c r="I1208" s="850"/>
      <c r="J1208" s="833"/>
      <c r="K1208" s="833"/>
      <c r="L1208" s="850"/>
      <c r="M1208" s="850"/>
      <c r="N1208" s="833"/>
      <c r="O1208" s="833"/>
      <c r="P1208" s="850">
        <v>2</v>
      </c>
      <c r="Q1208" s="850">
        <v>117.78</v>
      </c>
      <c r="R1208" s="838"/>
      <c r="S1208" s="851">
        <v>58.89</v>
      </c>
    </row>
    <row r="1209" spans="1:19" ht="14.45" customHeight="1" x14ac:dyDescent="0.2">
      <c r="A1209" s="832"/>
      <c r="B1209" s="833" t="s">
        <v>3587</v>
      </c>
      <c r="C1209" s="833" t="s">
        <v>594</v>
      </c>
      <c r="D1209" s="833" t="s">
        <v>3445</v>
      </c>
      <c r="E1209" s="833" t="s">
        <v>3468</v>
      </c>
      <c r="F1209" s="833" t="s">
        <v>3546</v>
      </c>
      <c r="G1209" s="833" t="s">
        <v>3547</v>
      </c>
      <c r="H1209" s="850"/>
      <c r="I1209" s="850"/>
      <c r="J1209" s="833"/>
      <c r="K1209" s="833"/>
      <c r="L1209" s="850">
        <v>43</v>
      </c>
      <c r="M1209" s="850">
        <v>4061.12</v>
      </c>
      <c r="N1209" s="833">
        <v>1</v>
      </c>
      <c r="O1209" s="833">
        <v>94.444651162790692</v>
      </c>
      <c r="P1209" s="850">
        <v>234</v>
      </c>
      <c r="Q1209" s="850">
        <v>22100.010000000002</v>
      </c>
      <c r="R1209" s="838">
        <v>5.4418510164683642</v>
      </c>
      <c r="S1209" s="851">
        <v>94.444487179487183</v>
      </c>
    </row>
    <row r="1210" spans="1:19" ht="14.45" customHeight="1" x14ac:dyDescent="0.2">
      <c r="A1210" s="832"/>
      <c r="B1210" s="833" t="s">
        <v>3587</v>
      </c>
      <c r="C1210" s="833" t="s">
        <v>594</v>
      </c>
      <c r="D1210" s="833" t="s">
        <v>3445</v>
      </c>
      <c r="E1210" s="833" t="s">
        <v>3468</v>
      </c>
      <c r="F1210" s="833" t="s">
        <v>3550</v>
      </c>
      <c r="G1210" s="833" t="s">
        <v>3551</v>
      </c>
      <c r="H1210" s="850"/>
      <c r="I1210" s="850"/>
      <c r="J1210" s="833"/>
      <c r="K1210" s="833"/>
      <c r="L1210" s="850">
        <v>17</v>
      </c>
      <c r="M1210" s="850">
        <v>1643.33</v>
      </c>
      <c r="N1210" s="833">
        <v>1</v>
      </c>
      <c r="O1210" s="833">
        <v>96.666470588235285</v>
      </c>
      <c r="P1210" s="850">
        <v>61</v>
      </c>
      <c r="Q1210" s="850">
        <v>5896.66</v>
      </c>
      <c r="R1210" s="838">
        <v>3.5882385156967866</v>
      </c>
      <c r="S1210" s="851">
        <v>96.666557377049173</v>
      </c>
    </row>
    <row r="1211" spans="1:19" ht="14.45" customHeight="1" x14ac:dyDescent="0.2">
      <c r="A1211" s="832"/>
      <c r="B1211" s="833" t="s">
        <v>3587</v>
      </c>
      <c r="C1211" s="833" t="s">
        <v>594</v>
      </c>
      <c r="D1211" s="833" t="s">
        <v>3445</v>
      </c>
      <c r="E1211" s="833" t="s">
        <v>3468</v>
      </c>
      <c r="F1211" s="833" t="s">
        <v>3552</v>
      </c>
      <c r="G1211" s="833" t="s">
        <v>3553</v>
      </c>
      <c r="H1211" s="850"/>
      <c r="I1211" s="850"/>
      <c r="J1211" s="833"/>
      <c r="K1211" s="833"/>
      <c r="L1211" s="850"/>
      <c r="M1211" s="850"/>
      <c r="N1211" s="833"/>
      <c r="O1211" s="833"/>
      <c r="P1211" s="850">
        <v>1</v>
      </c>
      <c r="Q1211" s="850">
        <v>333.33</v>
      </c>
      <c r="R1211" s="838"/>
      <c r="S1211" s="851">
        <v>333.33</v>
      </c>
    </row>
    <row r="1212" spans="1:19" ht="14.45" customHeight="1" x14ac:dyDescent="0.2">
      <c r="A1212" s="832"/>
      <c r="B1212" s="833" t="s">
        <v>3587</v>
      </c>
      <c r="C1212" s="833" t="s">
        <v>594</v>
      </c>
      <c r="D1212" s="833" t="s">
        <v>3445</v>
      </c>
      <c r="E1212" s="833" t="s">
        <v>3468</v>
      </c>
      <c r="F1212" s="833" t="s">
        <v>3556</v>
      </c>
      <c r="G1212" s="833" t="s">
        <v>3557</v>
      </c>
      <c r="H1212" s="850"/>
      <c r="I1212" s="850"/>
      <c r="J1212" s="833"/>
      <c r="K1212" s="833"/>
      <c r="L1212" s="850"/>
      <c r="M1212" s="850"/>
      <c r="N1212" s="833"/>
      <c r="O1212" s="833"/>
      <c r="P1212" s="850">
        <v>0</v>
      </c>
      <c r="Q1212" s="850">
        <v>0</v>
      </c>
      <c r="R1212" s="838"/>
      <c r="S1212" s="851"/>
    </row>
    <row r="1213" spans="1:19" ht="14.45" customHeight="1" x14ac:dyDescent="0.2">
      <c r="A1213" s="832"/>
      <c r="B1213" s="833" t="s">
        <v>3587</v>
      </c>
      <c r="C1213" s="833" t="s">
        <v>594</v>
      </c>
      <c r="D1213" s="833" t="s">
        <v>3445</v>
      </c>
      <c r="E1213" s="833" t="s">
        <v>3468</v>
      </c>
      <c r="F1213" s="833" t="s">
        <v>3560</v>
      </c>
      <c r="G1213" s="833" t="s">
        <v>3561</v>
      </c>
      <c r="H1213" s="850"/>
      <c r="I1213" s="850"/>
      <c r="J1213" s="833"/>
      <c r="K1213" s="833"/>
      <c r="L1213" s="850"/>
      <c r="M1213" s="850"/>
      <c r="N1213" s="833"/>
      <c r="O1213" s="833"/>
      <c r="P1213" s="850">
        <v>1</v>
      </c>
      <c r="Q1213" s="850">
        <v>466.67</v>
      </c>
      <c r="R1213" s="838"/>
      <c r="S1213" s="851">
        <v>466.67</v>
      </c>
    </row>
    <row r="1214" spans="1:19" ht="14.45" customHeight="1" x14ac:dyDescent="0.2">
      <c r="A1214" s="832"/>
      <c r="B1214" s="833" t="s">
        <v>3587</v>
      </c>
      <c r="C1214" s="833" t="s">
        <v>594</v>
      </c>
      <c r="D1214" s="833" t="s">
        <v>3445</v>
      </c>
      <c r="E1214" s="833" t="s">
        <v>3468</v>
      </c>
      <c r="F1214" s="833" t="s">
        <v>3562</v>
      </c>
      <c r="G1214" s="833" t="s">
        <v>3563</v>
      </c>
      <c r="H1214" s="850"/>
      <c r="I1214" s="850"/>
      <c r="J1214" s="833"/>
      <c r="K1214" s="833"/>
      <c r="L1214" s="850">
        <v>3</v>
      </c>
      <c r="M1214" s="850">
        <v>350.01</v>
      </c>
      <c r="N1214" s="833">
        <v>1</v>
      </c>
      <c r="O1214" s="833">
        <v>116.67</v>
      </c>
      <c r="P1214" s="850">
        <v>48</v>
      </c>
      <c r="Q1214" s="850">
        <v>6399.99</v>
      </c>
      <c r="R1214" s="838">
        <v>18.285163281049112</v>
      </c>
      <c r="S1214" s="851">
        <v>133.333125</v>
      </c>
    </row>
    <row r="1215" spans="1:19" ht="14.45" customHeight="1" x14ac:dyDescent="0.2">
      <c r="A1215" s="832"/>
      <c r="B1215" s="833" t="s">
        <v>3587</v>
      </c>
      <c r="C1215" s="833" t="s">
        <v>594</v>
      </c>
      <c r="D1215" s="833" t="s">
        <v>3445</v>
      </c>
      <c r="E1215" s="833" t="s">
        <v>3468</v>
      </c>
      <c r="F1215" s="833" t="s">
        <v>3469</v>
      </c>
      <c r="G1215" s="833" t="s">
        <v>3470</v>
      </c>
      <c r="H1215" s="850">
        <v>1</v>
      </c>
      <c r="I1215" s="850">
        <v>344.44</v>
      </c>
      <c r="J1215" s="833">
        <v>6.8492279008798762E-3</v>
      </c>
      <c r="K1215" s="833">
        <v>344.44</v>
      </c>
      <c r="L1215" s="850">
        <v>146</v>
      </c>
      <c r="M1215" s="850">
        <v>50288.880000000005</v>
      </c>
      <c r="N1215" s="833">
        <v>1</v>
      </c>
      <c r="O1215" s="833">
        <v>344.44438356164386</v>
      </c>
      <c r="P1215" s="850">
        <v>644</v>
      </c>
      <c r="Q1215" s="850">
        <v>221822.21000000002</v>
      </c>
      <c r="R1215" s="838">
        <v>4.4109594407352084</v>
      </c>
      <c r="S1215" s="851">
        <v>344.44442546583855</v>
      </c>
    </row>
    <row r="1216" spans="1:19" ht="14.45" customHeight="1" x14ac:dyDescent="0.2">
      <c r="A1216" s="832"/>
      <c r="B1216" s="833" t="s">
        <v>3587</v>
      </c>
      <c r="C1216" s="833" t="s">
        <v>594</v>
      </c>
      <c r="D1216" s="833" t="s">
        <v>3445</v>
      </c>
      <c r="E1216" s="833" t="s">
        <v>3468</v>
      </c>
      <c r="F1216" s="833" t="s">
        <v>3577</v>
      </c>
      <c r="G1216" s="833" t="s">
        <v>3578</v>
      </c>
      <c r="H1216" s="850"/>
      <c r="I1216" s="850"/>
      <c r="J1216" s="833"/>
      <c r="K1216" s="833"/>
      <c r="L1216" s="850"/>
      <c r="M1216" s="850"/>
      <c r="N1216" s="833"/>
      <c r="O1216" s="833"/>
      <c r="P1216" s="850">
        <v>5</v>
      </c>
      <c r="Q1216" s="850">
        <v>583.33000000000004</v>
      </c>
      <c r="R1216" s="838"/>
      <c r="S1216" s="851">
        <v>116.66600000000001</v>
      </c>
    </row>
    <row r="1217" spans="1:19" ht="14.45" customHeight="1" x14ac:dyDescent="0.2">
      <c r="A1217" s="832"/>
      <c r="B1217" s="833" t="s">
        <v>3587</v>
      </c>
      <c r="C1217" s="833" t="s">
        <v>594</v>
      </c>
      <c r="D1217" s="833" t="s">
        <v>3451</v>
      </c>
      <c r="E1217" s="833" t="s">
        <v>3468</v>
      </c>
      <c r="F1217" s="833" t="s">
        <v>3501</v>
      </c>
      <c r="G1217" s="833" t="s">
        <v>3502</v>
      </c>
      <c r="H1217" s="850">
        <v>2</v>
      </c>
      <c r="I1217" s="850">
        <v>155.56</v>
      </c>
      <c r="J1217" s="833"/>
      <c r="K1217" s="833">
        <v>77.78</v>
      </c>
      <c r="L1217" s="850"/>
      <c r="M1217" s="850"/>
      <c r="N1217" s="833"/>
      <c r="O1217" s="833"/>
      <c r="P1217" s="850"/>
      <c r="Q1217" s="850"/>
      <c r="R1217" s="838"/>
      <c r="S1217" s="851"/>
    </row>
    <row r="1218" spans="1:19" ht="14.45" customHeight="1" x14ac:dyDescent="0.2">
      <c r="A1218" s="832"/>
      <c r="B1218" s="833" t="s">
        <v>3587</v>
      </c>
      <c r="C1218" s="833" t="s">
        <v>594</v>
      </c>
      <c r="D1218" s="833" t="s">
        <v>3451</v>
      </c>
      <c r="E1218" s="833" t="s">
        <v>3468</v>
      </c>
      <c r="F1218" s="833" t="s">
        <v>3505</v>
      </c>
      <c r="G1218" s="833" t="s">
        <v>3506</v>
      </c>
      <c r="H1218" s="850">
        <v>21</v>
      </c>
      <c r="I1218" s="850">
        <v>2450.0100000000002</v>
      </c>
      <c r="J1218" s="833"/>
      <c r="K1218" s="833">
        <v>116.66714285714286</v>
      </c>
      <c r="L1218" s="850"/>
      <c r="M1218" s="850"/>
      <c r="N1218" s="833"/>
      <c r="O1218" s="833"/>
      <c r="P1218" s="850"/>
      <c r="Q1218" s="850"/>
      <c r="R1218" s="838"/>
      <c r="S1218" s="851"/>
    </row>
    <row r="1219" spans="1:19" ht="14.45" customHeight="1" x14ac:dyDescent="0.2">
      <c r="A1219" s="832"/>
      <c r="B1219" s="833" t="s">
        <v>3587</v>
      </c>
      <c r="C1219" s="833" t="s">
        <v>594</v>
      </c>
      <c r="D1219" s="833" t="s">
        <v>3451</v>
      </c>
      <c r="E1219" s="833" t="s">
        <v>3468</v>
      </c>
      <c r="F1219" s="833" t="s">
        <v>3515</v>
      </c>
      <c r="G1219" s="833" t="s">
        <v>3516</v>
      </c>
      <c r="H1219" s="850">
        <v>1</v>
      </c>
      <c r="I1219" s="850">
        <v>211.11</v>
      </c>
      <c r="J1219" s="833"/>
      <c r="K1219" s="833">
        <v>211.11</v>
      </c>
      <c r="L1219" s="850"/>
      <c r="M1219" s="850"/>
      <c r="N1219" s="833"/>
      <c r="O1219" s="833"/>
      <c r="P1219" s="850"/>
      <c r="Q1219" s="850"/>
      <c r="R1219" s="838"/>
      <c r="S1219" s="851"/>
    </row>
    <row r="1220" spans="1:19" ht="14.45" customHeight="1" x14ac:dyDescent="0.2">
      <c r="A1220" s="832"/>
      <c r="B1220" s="833" t="s">
        <v>3587</v>
      </c>
      <c r="C1220" s="833" t="s">
        <v>594</v>
      </c>
      <c r="D1220" s="833" t="s">
        <v>3451</v>
      </c>
      <c r="E1220" s="833" t="s">
        <v>3468</v>
      </c>
      <c r="F1220" s="833" t="s">
        <v>3517</v>
      </c>
      <c r="G1220" s="833" t="s">
        <v>3518</v>
      </c>
      <c r="H1220" s="850">
        <v>16</v>
      </c>
      <c r="I1220" s="850">
        <v>9333.34</v>
      </c>
      <c r="J1220" s="833"/>
      <c r="K1220" s="833">
        <v>583.33375000000001</v>
      </c>
      <c r="L1220" s="850"/>
      <c r="M1220" s="850"/>
      <c r="N1220" s="833"/>
      <c r="O1220" s="833"/>
      <c r="P1220" s="850"/>
      <c r="Q1220" s="850"/>
      <c r="R1220" s="838"/>
      <c r="S1220" s="851"/>
    </row>
    <row r="1221" spans="1:19" ht="14.45" customHeight="1" x14ac:dyDescent="0.2">
      <c r="A1221" s="832"/>
      <c r="B1221" s="833" t="s">
        <v>3587</v>
      </c>
      <c r="C1221" s="833" t="s">
        <v>594</v>
      </c>
      <c r="D1221" s="833" t="s">
        <v>3451</v>
      </c>
      <c r="E1221" s="833" t="s">
        <v>3468</v>
      </c>
      <c r="F1221" s="833" t="s">
        <v>3519</v>
      </c>
      <c r="G1221" s="833" t="s">
        <v>3520</v>
      </c>
      <c r="H1221" s="850">
        <v>1</v>
      </c>
      <c r="I1221" s="850">
        <v>466.67</v>
      </c>
      <c r="J1221" s="833"/>
      <c r="K1221" s="833">
        <v>466.67</v>
      </c>
      <c r="L1221" s="850"/>
      <c r="M1221" s="850"/>
      <c r="N1221" s="833"/>
      <c r="O1221" s="833"/>
      <c r="P1221" s="850"/>
      <c r="Q1221" s="850"/>
      <c r="R1221" s="838"/>
      <c r="S1221" s="851"/>
    </row>
    <row r="1222" spans="1:19" ht="14.45" customHeight="1" x14ac:dyDescent="0.2">
      <c r="A1222" s="832"/>
      <c r="B1222" s="833" t="s">
        <v>3587</v>
      </c>
      <c r="C1222" s="833" t="s">
        <v>594</v>
      </c>
      <c r="D1222" s="833" t="s">
        <v>3451</v>
      </c>
      <c r="E1222" s="833" t="s">
        <v>3468</v>
      </c>
      <c r="F1222" s="833" t="s">
        <v>3524</v>
      </c>
      <c r="G1222" s="833" t="s">
        <v>3525</v>
      </c>
      <c r="H1222" s="850">
        <v>4</v>
      </c>
      <c r="I1222" s="850">
        <v>200</v>
      </c>
      <c r="J1222" s="833"/>
      <c r="K1222" s="833">
        <v>50</v>
      </c>
      <c r="L1222" s="850"/>
      <c r="M1222" s="850"/>
      <c r="N1222" s="833"/>
      <c r="O1222" s="833"/>
      <c r="P1222" s="850"/>
      <c r="Q1222" s="850"/>
      <c r="R1222" s="838"/>
      <c r="S1222" s="851"/>
    </row>
    <row r="1223" spans="1:19" ht="14.45" customHeight="1" x14ac:dyDescent="0.2">
      <c r="A1223" s="832"/>
      <c r="B1223" s="833" t="s">
        <v>3587</v>
      </c>
      <c r="C1223" s="833" t="s">
        <v>594</v>
      </c>
      <c r="D1223" s="833" t="s">
        <v>3451</v>
      </c>
      <c r="E1223" s="833" t="s">
        <v>3468</v>
      </c>
      <c r="F1223" s="833" t="s">
        <v>3538</v>
      </c>
      <c r="G1223" s="833" t="s">
        <v>3539</v>
      </c>
      <c r="H1223" s="850">
        <v>58</v>
      </c>
      <c r="I1223" s="850">
        <v>0</v>
      </c>
      <c r="J1223" s="833"/>
      <c r="K1223" s="833">
        <v>0</v>
      </c>
      <c r="L1223" s="850"/>
      <c r="M1223" s="850"/>
      <c r="N1223" s="833"/>
      <c r="O1223" s="833"/>
      <c r="P1223" s="850"/>
      <c r="Q1223" s="850"/>
      <c r="R1223" s="838"/>
      <c r="S1223" s="851"/>
    </row>
    <row r="1224" spans="1:19" ht="14.45" customHeight="1" x14ac:dyDescent="0.2">
      <c r="A1224" s="832"/>
      <c r="B1224" s="833" t="s">
        <v>3587</v>
      </c>
      <c r="C1224" s="833" t="s">
        <v>594</v>
      </c>
      <c r="D1224" s="833" t="s">
        <v>3451</v>
      </c>
      <c r="E1224" s="833" t="s">
        <v>3468</v>
      </c>
      <c r="F1224" s="833" t="s">
        <v>3546</v>
      </c>
      <c r="G1224" s="833" t="s">
        <v>3547</v>
      </c>
      <c r="H1224" s="850">
        <v>28</v>
      </c>
      <c r="I1224" s="850">
        <v>2644.4300000000003</v>
      </c>
      <c r="J1224" s="833"/>
      <c r="K1224" s="833">
        <v>94.443928571428586</v>
      </c>
      <c r="L1224" s="850"/>
      <c r="M1224" s="850"/>
      <c r="N1224" s="833"/>
      <c r="O1224" s="833"/>
      <c r="P1224" s="850"/>
      <c r="Q1224" s="850"/>
      <c r="R1224" s="838"/>
      <c r="S1224" s="851"/>
    </row>
    <row r="1225" spans="1:19" ht="14.45" customHeight="1" x14ac:dyDescent="0.2">
      <c r="A1225" s="832"/>
      <c r="B1225" s="833" t="s">
        <v>3587</v>
      </c>
      <c r="C1225" s="833" t="s">
        <v>594</v>
      </c>
      <c r="D1225" s="833" t="s">
        <v>3451</v>
      </c>
      <c r="E1225" s="833" t="s">
        <v>3468</v>
      </c>
      <c r="F1225" s="833" t="s">
        <v>3550</v>
      </c>
      <c r="G1225" s="833" t="s">
        <v>3551</v>
      </c>
      <c r="H1225" s="850">
        <v>11</v>
      </c>
      <c r="I1225" s="850">
        <v>1063.33</v>
      </c>
      <c r="J1225" s="833"/>
      <c r="K1225" s="833">
        <v>96.666363636363627</v>
      </c>
      <c r="L1225" s="850"/>
      <c r="M1225" s="850"/>
      <c r="N1225" s="833"/>
      <c r="O1225" s="833"/>
      <c r="P1225" s="850"/>
      <c r="Q1225" s="850"/>
      <c r="R1225" s="838"/>
      <c r="S1225" s="851"/>
    </row>
    <row r="1226" spans="1:19" ht="14.45" customHeight="1" x14ac:dyDescent="0.2">
      <c r="A1226" s="832"/>
      <c r="B1226" s="833" t="s">
        <v>3587</v>
      </c>
      <c r="C1226" s="833" t="s">
        <v>594</v>
      </c>
      <c r="D1226" s="833" t="s">
        <v>3451</v>
      </c>
      <c r="E1226" s="833" t="s">
        <v>3468</v>
      </c>
      <c r="F1226" s="833" t="s">
        <v>3558</v>
      </c>
      <c r="G1226" s="833" t="s">
        <v>3559</v>
      </c>
      <c r="H1226" s="850">
        <v>1</v>
      </c>
      <c r="I1226" s="850">
        <v>1283.33</v>
      </c>
      <c r="J1226" s="833"/>
      <c r="K1226" s="833">
        <v>1283.33</v>
      </c>
      <c r="L1226" s="850"/>
      <c r="M1226" s="850"/>
      <c r="N1226" s="833"/>
      <c r="O1226" s="833"/>
      <c r="P1226" s="850"/>
      <c r="Q1226" s="850"/>
      <c r="R1226" s="838"/>
      <c r="S1226" s="851"/>
    </row>
    <row r="1227" spans="1:19" ht="14.45" customHeight="1" x14ac:dyDescent="0.2">
      <c r="A1227" s="832"/>
      <c r="B1227" s="833" t="s">
        <v>3587</v>
      </c>
      <c r="C1227" s="833" t="s">
        <v>594</v>
      </c>
      <c r="D1227" s="833" t="s">
        <v>3451</v>
      </c>
      <c r="E1227" s="833" t="s">
        <v>3468</v>
      </c>
      <c r="F1227" s="833" t="s">
        <v>3562</v>
      </c>
      <c r="G1227" s="833" t="s">
        <v>3563</v>
      </c>
      <c r="H1227" s="850">
        <v>3</v>
      </c>
      <c r="I1227" s="850">
        <v>350.01</v>
      </c>
      <c r="J1227" s="833"/>
      <c r="K1227" s="833">
        <v>116.67</v>
      </c>
      <c r="L1227" s="850"/>
      <c r="M1227" s="850"/>
      <c r="N1227" s="833"/>
      <c r="O1227" s="833"/>
      <c r="P1227" s="850"/>
      <c r="Q1227" s="850"/>
      <c r="R1227" s="838"/>
      <c r="S1227" s="851"/>
    </row>
    <row r="1228" spans="1:19" ht="14.45" customHeight="1" x14ac:dyDescent="0.2">
      <c r="A1228" s="832"/>
      <c r="B1228" s="833" t="s">
        <v>3587</v>
      </c>
      <c r="C1228" s="833" t="s">
        <v>594</v>
      </c>
      <c r="D1228" s="833" t="s">
        <v>3451</v>
      </c>
      <c r="E1228" s="833" t="s">
        <v>3468</v>
      </c>
      <c r="F1228" s="833" t="s">
        <v>3469</v>
      </c>
      <c r="G1228" s="833" t="s">
        <v>3470</v>
      </c>
      <c r="H1228" s="850">
        <v>58</v>
      </c>
      <c r="I1228" s="850">
        <v>19977.759999999998</v>
      </c>
      <c r="J1228" s="833"/>
      <c r="K1228" s="833">
        <v>344.44413793103445</v>
      </c>
      <c r="L1228" s="850"/>
      <c r="M1228" s="850"/>
      <c r="N1228" s="833"/>
      <c r="O1228" s="833"/>
      <c r="P1228" s="850"/>
      <c r="Q1228" s="850"/>
      <c r="R1228" s="838"/>
      <c r="S1228" s="851"/>
    </row>
    <row r="1229" spans="1:19" ht="14.45" customHeight="1" x14ac:dyDescent="0.2">
      <c r="A1229" s="832"/>
      <c r="B1229" s="833" t="s">
        <v>3587</v>
      </c>
      <c r="C1229" s="833" t="s">
        <v>594</v>
      </c>
      <c r="D1229" s="833" t="s">
        <v>1467</v>
      </c>
      <c r="E1229" s="833" t="s">
        <v>3468</v>
      </c>
      <c r="F1229" s="833" t="s">
        <v>3501</v>
      </c>
      <c r="G1229" s="833" t="s">
        <v>3502</v>
      </c>
      <c r="H1229" s="850">
        <v>51</v>
      </c>
      <c r="I1229" s="850">
        <v>3966.67</v>
      </c>
      <c r="J1229" s="833">
        <v>1.0199979428630204</v>
      </c>
      <c r="K1229" s="833">
        <v>77.777843137254905</v>
      </c>
      <c r="L1229" s="850">
        <v>50</v>
      </c>
      <c r="M1229" s="850">
        <v>3888.9</v>
      </c>
      <c r="N1229" s="833">
        <v>1</v>
      </c>
      <c r="O1229" s="833">
        <v>77.778000000000006</v>
      </c>
      <c r="P1229" s="850">
        <v>63</v>
      </c>
      <c r="Q1229" s="850">
        <v>4900.0099999999993</v>
      </c>
      <c r="R1229" s="838">
        <v>1.2599989714315101</v>
      </c>
      <c r="S1229" s="851">
        <v>77.777936507936502</v>
      </c>
    </row>
    <row r="1230" spans="1:19" ht="14.45" customHeight="1" x14ac:dyDescent="0.2">
      <c r="A1230" s="832"/>
      <c r="B1230" s="833" t="s">
        <v>3587</v>
      </c>
      <c r="C1230" s="833" t="s">
        <v>594</v>
      </c>
      <c r="D1230" s="833" t="s">
        <v>1467</v>
      </c>
      <c r="E1230" s="833" t="s">
        <v>3468</v>
      </c>
      <c r="F1230" s="833" t="s">
        <v>3505</v>
      </c>
      <c r="G1230" s="833" t="s">
        <v>3506</v>
      </c>
      <c r="H1230" s="850">
        <v>140</v>
      </c>
      <c r="I1230" s="850">
        <v>16333.33</v>
      </c>
      <c r="J1230" s="833">
        <v>1.0071938320259337</v>
      </c>
      <c r="K1230" s="833">
        <v>116.66664285714286</v>
      </c>
      <c r="L1230" s="850">
        <v>139</v>
      </c>
      <c r="M1230" s="850">
        <v>16216.67</v>
      </c>
      <c r="N1230" s="833">
        <v>1</v>
      </c>
      <c r="O1230" s="833">
        <v>116.66669064748201</v>
      </c>
      <c r="P1230" s="850">
        <v>109</v>
      </c>
      <c r="Q1230" s="850">
        <v>12716.66</v>
      </c>
      <c r="R1230" s="838">
        <v>0.7841720895843598</v>
      </c>
      <c r="S1230" s="851">
        <v>116.66660550458715</v>
      </c>
    </row>
    <row r="1231" spans="1:19" ht="14.45" customHeight="1" x14ac:dyDescent="0.2">
      <c r="A1231" s="832"/>
      <c r="B1231" s="833" t="s">
        <v>3587</v>
      </c>
      <c r="C1231" s="833" t="s">
        <v>594</v>
      </c>
      <c r="D1231" s="833" t="s">
        <v>1467</v>
      </c>
      <c r="E1231" s="833" t="s">
        <v>3468</v>
      </c>
      <c r="F1231" s="833" t="s">
        <v>3515</v>
      </c>
      <c r="G1231" s="833" t="s">
        <v>3516</v>
      </c>
      <c r="H1231" s="850">
        <v>118</v>
      </c>
      <c r="I1231" s="850">
        <v>24911.090000000004</v>
      </c>
      <c r="J1231" s="833">
        <v>1.2291654228346345</v>
      </c>
      <c r="K1231" s="833">
        <v>211.11093220338986</v>
      </c>
      <c r="L1231" s="850">
        <v>96</v>
      </c>
      <c r="M1231" s="850">
        <v>20266.670000000002</v>
      </c>
      <c r="N1231" s="833">
        <v>1</v>
      </c>
      <c r="O1231" s="833">
        <v>211.11114583333335</v>
      </c>
      <c r="P1231" s="850">
        <v>117</v>
      </c>
      <c r="Q1231" s="850">
        <v>25999.989999999998</v>
      </c>
      <c r="R1231" s="838">
        <v>1.2828940324187446</v>
      </c>
      <c r="S1231" s="851">
        <v>222.22213675213675</v>
      </c>
    </row>
    <row r="1232" spans="1:19" ht="14.45" customHeight="1" x14ac:dyDescent="0.2">
      <c r="A1232" s="832"/>
      <c r="B1232" s="833" t="s">
        <v>3587</v>
      </c>
      <c r="C1232" s="833" t="s">
        <v>594</v>
      </c>
      <c r="D1232" s="833" t="s">
        <v>1467</v>
      </c>
      <c r="E1232" s="833" t="s">
        <v>3468</v>
      </c>
      <c r="F1232" s="833" t="s">
        <v>3517</v>
      </c>
      <c r="G1232" s="833" t="s">
        <v>3518</v>
      </c>
      <c r="H1232" s="850">
        <v>5</v>
      </c>
      <c r="I1232" s="850">
        <v>2916.67</v>
      </c>
      <c r="J1232" s="833">
        <v>0.62500026785695151</v>
      </c>
      <c r="K1232" s="833">
        <v>583.33400000000006</v>
      </c>
      <c r="L1232" s="850">
        <v>8</v>
      </c>
      <c r="M1232" s="850">
        <v>4666.67</v>
      </c>
      <c r="N1232" s="833">
        <v>1</v>
      </c>
      <c r="O1232" s="833">
        <v>583.33375000000001</v>
      </c>
      <c r="P1232" s="850">
        <v>11</v>
      </c>
      <c r="Q1232" s="850">
        <v>6416.67</v>
      </c>
      <c r="R1232" s="838">
        <v>1.3749997321430485</v>
      </c>
      <c r="S1232" s="851">
        <v>583.3336363636364</v>
      </c>
    </row>
    <row r="1233" spans="1:19" ht="14.45" customHeight="1" x14ac:dyDescent="0.2">
      <c r="A1233" s="832"/>
      <c r="B1233" s="833" t="s">
        <v>3587</v>
      </c>
      <c r="C1233" s="833" t="s">
        <v>594</v>
      </c>
      <c r="D1233" s="833" t="s">
        <v>1467</v>
      </c>
      <c r="E1233" s="833" t="s">
        <v>3468</v>
      </c>
      <c r="F1233" s="833" t="s">
        <v>3519</v>
      </c>
      <c r="G1233" s="833" t="s">
        <v>3520</v>
      </c>
      <c r="H1233" s="850">
        <v>6</v>
      </c>
      <c r="I1233" s="850">
        <v>2800</v>
      </c>
      <c r="J1233" s="833">
        <v>0.99999642858418358</v>
      </c>
      <c r="K1233" s="833">
        <v>466.66666666666669</v>
      </c>
      <c r="L1233" s="850">
        <v>6</v>
      </c>
      <c r="M1233" s="850">
        <v>2800.01</v>
      </c>
      <c r="N1233" s="833">
        <v>1</v>
      </c>
      <c r="O1233" s="833">
        <v>466.66833333333335</v>
      </c>
      <c r="P1233" s="850">
        <v>5</v>
      </c>
      <c r="Q1233" s="850">
        <v>2333.33</v>
      </c>
      <c r="R1233" s="838">
        <v>0.83332916668154744</v>
      </c>
      <c r="S1233" s="851">
        <v>466.666</v>
      </c>
    </row>
    <row r="1234" spans="1:19" ht="14.45" customHeight="1" x14ac:dyDescent="0.2">
      <c r="A1234" s="832"/>
      <c r="B1234" s="833" t="s">
        <v>3587</v>
      </c>
      <c r="C1234" s="833" t="s">
        <v>594</v>
      </c>
      <c r="D1234" s="833" t="s">
        <v>1467</v>
      </c>
      <c r="E1234" s="833" t="s">
        <v>3468</v>
      </c>
      <c r="F1234" s="833" t="s">
        <v>3524</v>
      </c>
      <c r="G1234" s="833" t="s">
        <v>3525</v>
      </c>
      <c r="H1234" s="850">
        <v>81</v>
      </c>
      <c r="I1234" s="850">
        <v>4050</v>
      </c>
      <c r="J1234" s="833">
        <v>0.78640776699029125</v>
      </c>
      <c r="K1234" s="833">
        <v>50</v>
      </c>
      <c r="L1234" s="850">
        <v>103</v>
      </c>
      <c r="M1234" s="850">
        <v>5150</v>
      </c>
      <c r="N1234" s="833">
        <v>1</v>
      </c>
      <c r="O1234" s="833">
        <v>50</v>
      </c>
      <c r="P1234" s="850">
        <v>99</v>
      </c>
      <c r="Q1234" s="850">
        <v>6049.99</v>
      </c>
      <c r="R1234" s="838">
        <v>1.1747553398058252</v>
      </c>
      <c r="S1234" s="851">
        <v>61.111010101010102</v>
      </c>
    </row>
    <row r="1235" spans="1:19" ht="14.45" customHeight="1" x14ac:dyDescent="0.2">
      <c r="A1235" s="832"/>
      <c r="B1235" s="833" t="s">
        <v>3587</v>
      </c>
      <c r="C1235" s="833" t="s">
        <v>594</v>
      </c>
      <c r="D1235" s="833" t="s">
        <v>1467</v>
      </c>
      <c r="E1235" s="833" t="s">
        <v>3468</v>
      </c>
      <c r="F1235" s="833" t="s">
        <v>3528</v>
      </c>
      <c r="G1235" s="833" t="s">
        <v>3529</v>
      </c>
      <c r="H1235" s="850"/>
      <c r="I1235" s="850"/>
      <c r="J1235" s="833"/>
      <c r="K1235" s="833"/>
      <c r="L1235" s="850">
        <v>1</v>
      </c>
      <c r="M1235" s="850">
        <v>101.11</v>
      </c>
      <c r="N1235" s="833">
        <v>1</v>
      </c>
      <c r="O1235" s="833">
        <v>101.11</v>
      </c>
      <c r="P1235" s="850">
        <v>3</v>
      </c>
      <c r="Q1235" s="850">
        <v>383.34000000000003</v>
      </c>
      <c r="R1235" s="838">
        <v>3.7913163880921772</v>
      </c>
      <c r="S1235" s="851">
        <v>127.78000000000002</v>
      </c>
    </row>
    <row r="1236" spans="1:19" ht="14.45" customHeight="1" x14ac:dyDescent="0.2">
      <c r="A1236" s="832"/>
      <c r="B1236" s="833" t="s">
        <v>3587</v>
      </c>
      <c r="C1236" s="833" t="s">
        <v>594</v>
      </c>
      <c r="D1236" s="833" t="s">
        <v>1467</v>
      </c>
      <c r="E1236" s="833" t="s">
        <v>3468</v>
      </c>
      <c r="F1236" s="833" t="s">
        <v>3538</v>
      </c>
      <c r="G1236" s="833" t="s">
        <v>3539</v>
      </c>
      <c r="H1236" s="850">
        <v>461</v>
      </c>
      <c r="I1236" s="850">
        <v>0</v>
      </c>
      <c r="J1236" s="833"/>
      <c r="K1236" s="833">
        <v>0</v>
      </c>
      <c r="L1236" s="850">
        <v>490</v>
      </c>
      <c r="M1236" s="850">
        <v>0</v>
      </c>
      <c r="N1236" s="833"/>
      <c r="O1236" s="833">
        <v>0</v>
      </c>
      <c r="P1236" s="850">
        <v>479</v>
      </c>
      <c r="Q1236" s="850">
        <v>0</v>
      </c>
      <c r="R1236" s="838"/>
      <c r="S1236" s="851">
        <v>0</v>
      </c>
    </row>
    <row r="1237" spans="1:19" ht="14.45" customHeight="1" x14ac:dyDescent="0.2">
      <c r="A1237" s="832"/>
      <c r="B1237" s="833" t="s">
        <v>3587</v>
      </c>
      <c r="C1237" s="833" t="s">
        <v>594</v>
      </c>
      <c r="D1237" s="833" t="s">
        <v>1467</v>
      </c>
      <c r="E1237" s="833" t="s">
        <v>3468</v>
      </c>
      <c r="F1237" s="833" t="s">
        <v>3540</v>
      </c>
      <c r="G1237" s="833" t="s">
        <v>3541</v>
      </c>
      <c r="H1237" s="850">
        <v>1</v>
      </c>
      <c r="I1237" s="850">
        <v>58.89</v>
      </c>
      <c r="J1237" s="833"/>
      <c r="K1237" s="833">
        <v>58.89</v>
      </c>
      <c r="L1237" s="850"/>
      <c r="M1237" s="850"/>
      <c r="N1237" s="833"/>
      <c r="O1237" s="833"/>
      <c r="P1237" s="850"/>
      <c r="Q1237" s="850"/>
      <c r="R1237" s="838"/>
      <c r="S1237" s="851"/>
    </row>
    <row r="1238" spans="1:19" ht="14.45" customHeight="1" x14ac:dyDescent="0.2">
      <c r="A1238" s="832"/>
      <c r="B1238" s="833" t="s">
        <v>3587</v>
      </c>
      <c r="C1238" s="833" t="s">
        <v>594</v>
      </c>
      <c r="D1238" s="833" t="s">
        <v>1467</v>
      </c>
      <c r="E1238" s="833" t="s">
        <v>3468</v>
      </c>
      <c r="F1238" s="833" t="s">
        <v>3542</v>
      </c>
      <c r="G1238" s="833" t="s">
        <v>3543</v>
      </c>
      <c r="H1238" s="850"/>
      <c r="I1238" s="850"/>
      <c r="J1238" s="833"/>
      <c r="K1238" s="833"/>
      <c r="L1238" s="850">
        <v>1</v>
      </c>
      <c r="M1238" s="850">
        <v>77.78</v>
      </c>
      <c r="N1238" s="833">
        <v>1</v>
      </c>
      <c r="O1238" s="833">
        <v>77.78</v>
      </c>
      <c r="P1238" s="850"/>
      <c r="Q1238" s="850"/>
      <c r="R1238" s="838"/>
      <c r="S1238" s="851"/>
    </row>
    <row r="1239" spans="1:19" ht="14.45" customHeight="1" x14ac:dyDescent="0.2">
      <c r="A1239" s="832"/>
      <c r="B1239" s="833" t="s">
        <v>3587</v>
      </c>
      <c r="C1239" s="833" t="s">
        <v>594</v>
      </c>
      <c r="D1239" s="833" t="s">
        <v>1467</v>
      </c>
      <c r="E1239" s="833" t="s">
        <v>3468</v>
      </c>
      <c r="F1239" s="833" t="s">
        <v>3546</v>
      </c>
      <c r="G1239" s="833" t="s">
        <v>3547</v>
      </c>
      <c r="H1239" s="850">
        <v>183</v>
      </c>
      <c r="I1239" s="850">
        <v>17283.34</v>
      </c>
      <c r="J1239" s="833">
        <v>1.0892859056122046</v>
      </c>
      <c r="K1239" s="833">
        <v>94.444480874316938</v>
      </c>
      <c r="L1239" s="850">
        <v>168</v>
      </c>
      <c r="M1239" s="850">
        <v>15866.67</v>
      </c>
      <c r="N1239" s="833">
        <v>1</v>
      </c>
      <c r="O1239" s="833">
        <v>94.44446428571429</v>
      </c>
      <c r="P1239" s="850">
        <v>199</v>
      </c>
      <c r="Q1239" s="850">
        <v>18794.46</v>
      </c>
      <c r="R1239" s="838">
        <v>1.1845245410662728</v>
      </c>
      <c r="S1239" s="851">
        <v>94.444522613065317</v>
      </c>
    </row>
    <row r="1240" spans="1:19" ht="14.45" customHeight="1" x14ac:dyDescent="0.2">
      <c r="A1240" s="832"/>
      <c r="B1240" s="833" t="s">
        <v>3587</v>
      </c>
      <c r="C1240" s="833" t="s">
        <v>594</v>
      </c>
      <c r="D1240" s="833" t="s">
        <v>1467</v>
      </c>
      <c r="E1240" s="833" t="s">
        <v>3468</v>
      </c>
      <c r="F1240" s="833" t="s">
        <v>3550</v>
      </c>
      <c r="G1240" s="833" t="s">
        <v>3551</v>
      </c>
      <c r="H1240" s="850">
        <v>28</v>
      </c>
      <c r="I1240" s="850">
        <v>2706.66</v>
      </c>
      <c r="J1240" s="833">
        <v>1.1200003310353959</v>
      </c>
      <c r="K1240" s="833">
        <v>96.666428571428568</v>
      </c>
      <c r="L1240" s="850">
        <v>25</v>
      </c>
      <c r="M1240" s="850">
        <v>2416.66</v>
      </c>
      <c r="N1240" s="833">
        <v>1</v>
      </c>
      <c r="O1240" s="833">
        <v>96.666399999999996</v>
      </c>
      <c r="P1240" s="850">
        <v>23</v>
      </c>
      <c r="Q1240" s="850">
        <v>2223.34</v>
      </c>
      <c r="R1240" s="838">
        <v>0.92000529656633545</v>
      </c>
      <c r="S1240" s="851">
        <v>96.666956521739138</v>
      </c>
    </row>
    <row r="1241" spans="1:19" ht="14.45" customHeight="1" x14ac:dyDescent="0.2">
      <c r="A1241" s="832"/>
      <c r="B1241" s="833" t="s">
        <v>3587</v>
      </c>
      <c r="C1241" s="833" t="s">
        <v>594</v>
      </c>
      <c r="D1241" s="833" t="s">
        <v>1467</v>
      </c>
      <c r="E1241" s="833" t="s">
        <v>3468</v>
      </c>
      <c r="F1241" s="833" t="s">
        <v>3558</v>
      </c>
      <c r="G1241" s="833" t="s">
        <v>3559</v>
      </c>
      <c r="H1241" s="850">
        <v>1</v>
      </c>
      <c r="I1241" s="850">
        <v>1283.33</v>
      </c>
      <c r="J1241" s="833"/>
      <c r="K1241" s="833">
        <v>1283.33</v>
      </c>
      <c r="L1241" s="850"/>
      <c r="M1241" s="850"/>
      <c r="N1241" s="833"/>
      <c r="O1241" s="833"/>
      <c r="P1241" s="850"/>
      <c r="Q1241" s="850"/>
      <c r="R1241" s="838"/>
      <c r="S1241" s="851"/>
    </row>
    <row r="1242" spans="1:19" ht="14.45" customHeight="1" x14ac:dyDescent="0.2">
      <c r="A1242" s="832"/>
      <c r="B1242" s="833" t="s">
        <v>3587</v>
      </c>
      <c r="C1242" s="833" t="s">
        <v>594</v>
      </c>
      <c r="D1242" s="833" t="s">
        <v>1467</v>
      </c>
      <c r="E1242" s="833" t="s">
        <v>3468</v>
      </c>
      <c r="F1242" s="833" t="s">
        <v>3560</v>
      </c>
      <c r="G1242" s="833" t="s">
        <v>3561</v>
      </c>
      <c r="H1242" s="850">
        <v>1</v>
      </c>
      <c r="I1242" s="850">
        <v>466.67</v>
      </c>
      <c r="J1242" s="833"/>
      <c r="K1242" s="833">
        <v>466.67</v>
      </c>
      <c r="L1242" s="850"/>
      <c r="M1242" s="850"/>
      <c r="N1242" s="833"/>
      <c r="O1242" s="833"/>
      <c r="P1242" s="850">
        <v>1</v>
      </c>
      <c r="Q1242" s="850">
        <v>466.67</v>
      </c>
      <c r="R1242" s="838"/>
      <c r="S1242" s="851">
        <v>466.67</v>
      </c>
    </row>
    <row r="1243" spans="1:19" ht="14.45" customHeight="1" x14ac:dyDescent="0.2">
      <c r="A1243" s="832"/>
      <c r="B1243" s="833" t="s">
        <v>3587</v>
      </c>
      <c r="C1243" s="833" t="s">
        <v>594</v>
      </c>
      <c r="D1243" s="833" t="s">
        <v>1467</v>
      </c>
      <c r="E1243" s="833" t="s">
        <v>3468</v>
      </c>
      <c r="F1243" s="833" t="s">
        <v>3562</v>
      </c>
      <c r="G1243" s="833" t="s">
        <v>3563</v>
      </c>
      <c r="H1243" s="850">
        <v>22</v>
      </c>
      <c r="I1243" s="850">
        <v>2566.6800000000003</v>
      </c>
      <c r="J1243" s="833">
        <v>0.84615917160348542</v>
      </c>
      <c r="K1243" s="833">
        <v>116.66727272727275</v>
      </c>
      <c r="L1243" s="850">
        <v>26</v>
      </c>
      <c r="M1243" s="850">
        <v>3033.33</v>
      </c>
      <c r="N1243" s="833">
        <v>1</v>
      </c>
      <c r="O1243" s="833">
        <v>116.66653846153847</v>
      </c>
      <c r="P1243" s="850">
        <v>33</v>
      </c>
      <c r="Q1243" s="850">
        <v>4400</v>
      </c>
      <c r="R1243" s="838">
        <v>1.4505510445615875</v>
      </c>
      <c r="S1243" s="851">
        <v>133.33333333333334</v>
      </c>
    </row>
    <row r="1244" spans="1:19" ht="14.45" customHeight="1" x14ac:dyDescent="0.2">
      <c r="A1244" s="832"/>
      <c r="B1244" s="833" t="s">
        <v>3587</v>
      </c>
      <c r="C1244" s="833" t="s">
        <v>594</v>
      </c>
      <c r="D1244" s="833" t="s">
        <v>1467</v>
      </c>
      <c r="E1244" s="833" t="s">
        <v>3468</v>
      </c>
      <c r="F1244" s="833" t="s">
        <v>3469</v>
      </c>
      <c r="G1244" s="833" t="s">
        <v>3470</v>
      </c>
      <c r="H1244" s="850">
        <v>470</v>
      </c>
      <c r="I1244" s="850">
        <v>161888.89000000001</v>
      </c>
      <c r="J1244" s="833">
        <v>0.94377507019918117</v>
      </c>
      <c r="K1244" s="833">
        <v>344.44444680851069</v>
      </c>
      <c r="L1244" s="850">
        <v>498</v>
      </c>
      <c r="M1244" s="850">
        <v>171533.34</v>
      </c>
      <c r="N1244" s="833">
        <v>1</v>
      </c>
      <c r="O1244" s="833">
        <v>344.44445783132528</v>
      </c>
      <c r="P1244" s="850">
        <v>484</v>
      </c>
      <c r="Q1244" s="850">
        <v>166711.12</v>
      </c>
      <c r="R1244" s="838">
        <v>0.97188756424844291</v>
      </c>
      <c r="S1244" s="851">
        <v>344.44446280991735</v>
      </c>
    </row>
    <row r="1245" spans="1:19" ht="14.45" customHeight="1" x14ac:dyDescent="0.2">
      <c r="A1245" s="832"/>
      <c r="B1245" s="833" t="s">
        <v>3587</v>
      </c>
      <c r="C1245" s="833" t="s">
        <v>594</v>
      </c>
      <c r="D1245" s="833" t="s">
        <v>1468</v>
      </c>
      <c r="E1245" s="833" t="s">
        <v>3468</v>
      </c>
      <c r="F1245" s="833" t="s">
        <v>3501</v>
      </c>
      <c r="G1245" s="833" t="s">
        <v>3502</v>
      </c>
      <c r="H1245" s="850">
        <v>23</v>
      </c>
      <c r="I1245" s="850">
        <v>1788.8999999999999</v>
      </c>
      <c r="J1245" s="833">
        <v>0.43396519351223373</v>
      </c>
      <c r="K1245" s="833">
        <v>77.778260869565216</v>
      </c>
      <c r="L1245" s="850">
        <v>53</v>
      </c>
      <c r="M1245" s="850">
        <v>4122.2199999999993</v>
      </c>
      <c r="N1245" s="833">
        <v>1</v>
      </c>
      <c r="O1245" s="833">
        <v>77.777735849056597</v>
      </c>
      <c r="P1245" s="850">
        <v>43</v>
      </c>
      <c r="Q1245" s="850">
        <v>3344.45</v>
      </c>
      <c r="R1245" s="838">
        <v>0.81132253979651747</v>
      </c>
      <c r="S1245" s="851">
        <v>77.777906976744177</v>
      </c>
    </row>
    <row r="1246" spans="1:19" ht="14.45" customHeight="1" x14ac:dyDescent="0.2">
      <c r="A1246" s="832"/>
      <c r="B1246" s="833" t="s">
        <v>3587</v>
      </c>
      <c r="C1246" s="833" t="s">
        <v>594</v>
      </c>
      <c r="D1246" s="833" t="s">
        <v>1468</v>
      </c>
      <c r="E1246" s="833" t="s">
        <v>3468</v>
      </c>
      <c r="F1246" s="833" t="s">
        <v>3505</v>
      </c>
      <c r="G1246" s="833" t="s">
        <v>3506</v>
      </c>
      <c r="H1246" s="850">
        <v>89</v>
      </c>
      <c r="I1246" s="850">
        <v>10383.34</v>
      </c>
      <c r="J1246" s="833">
        <v>0.85576931001686263</v>
      </c>
      <c r="K1246" s="833">
        <v>116.6667415730337</v>
      </c>
      <c r="L1246" s="850">
        <v>104</v>
      </c>
      <c r="M1246" s="850">
        <v>12133.34</v>
      </c>
      <c r="N1246" s="833">
        <v>1</v>
      </c>
      <c r="O1246" s="833">
        <v>116.66673076923077</v>
      </c>
      <c r="P1246" s="850">
        <v>132</v>
      </c>
      <c r="Q1246" s="850">
        <v>15400</v>
      </c>
      <c r="R1246" s="838">
        <v>1.269230071851609</v>
      </c>
      <c r="S1246" s="851">
        <v>116.66666666666667</v>
      </c>
    </row>
    <row r="1247" spans="1:19" ht="14.45" customHeight="1" x14ac:dyDescent="0.2">
      <c r="A1247" s="832"/>
      <c r="B1247" s="833" t="s">
        <v>3587</v>
      </c>
      <c r="C1247" s="833" t="s">
        <v>594</v>
      </c>
      <c r="D1247" s="833" t="s">
        <v>1468</v>
      </c>
      <c r="E1247" s="833" t="s">
        <v>3468</v>
      </c>
      <c r="F1247" s="833" t="s">
        <v>3515</v>
      </c>
      <c r="G1247" s="833" t="s">
        <v>3516</v>
      </c>
      <c r="H1247" s="850">
        <v>74</v>
      </c>
      <c r="I1247" s="850">
        <v>15622.220000000001</v>
      </c>
      <c r="J1247" s="833">
        <v>2.6428617347025094</v>
      </c>
      <c r="K1247" s="833">
        <v>211.1110810810811</v>
      </c>
      <c r="L1247" s="850">
        <v>28</v>
      </c>
      <c r="M1247" s="850">
        <v>5911.0999999999995</v>
      </c>
      <c r="N1247" s="833">
        <v>1</v>
      </c>
      <c r="O1247" s="833">
        <v>211.11071428571427</v>
      </c>
      <c r="P1247" s="850">
        <v>28</v>
      </c>
      <c r="Q1247" s="850">
        <v>6222.22</v>
      </c>
      <c r="R1247" s="838">
        <v>1.052633181641319</v>
      </c>
      <c r="S1247" s="851">
        <v>222.22214285714287</v>
      </c>
    </row>
    <row r="1248" spans="1:19" ht="14.45" customHeight="1" x14ac:dyDescent="0.2">
      <c r="A1248" s="832"/>
      <c r="B1248" s="833" t="s">
        <v>3587</v>
      </c>
      <c r="C1248" s="833" t="s">
        <v>594</v>
      </c>
      <c r="D1248" s="833" t="s">
        <v>1468</v>
      </c>
      <c r="E1248" s="833" t="s">
        <v>3468</v>
      </c>
      <c r="F1248" s="833" t="s">
        <v>3517</v>
      </c>
      <c r="G1248" s="833" t="s">
        <v>3518</v>
      </c>
      <c r="H1248" s="850">
        <v>88</v>
      </c>
      <c r="I1248" s="850">
        <v>51333.33</v>
      </c>
      <c r="J1248" s="833">
        <v>0.63309351009634163</v>
      </c>
      <c r="K1248" s="833">
        <v>583.33329545454546</v>
      </c>
      <c r="L1248" s="850">
        <v>139</v>
      </c>
      <c r="M1248" s="850">
        <v>81083.33</v>
      </c>
      <c r="N1248" s="833">
        <v>1</v>
      </c>
      <c r="O1248" s="833">
        <v>583.33330935251797</v>
      </c>
      <c r="P1248" s="850">
        <v>134</v>
      </c>
      <c r="Q1248" s="850">
        <v>78166.67</v>
      </c>
      <c r="R1248" s="838">
        <v>0.96402885771958302</v>
      </c>
      <c r="S1248" s="851">
        <v>583.33335820895525</v>
      </c>
    </row>
    <row r="1249" spans="1:19" ht="14.45" customHeight="1" x14ac:dyDescent="0.2">
      <c r="A1249" s="832"/>
      <c r="B1249" s="833" t="s">
        <v>3587</v>
      </c>
      <c r="C1249" s="833" t="s">
        <v>594</v>
      </c>
      <c r="D1249" s="833" t="s">
        <v>1468</v>
      </c>
      <c r="E1249" s="833" t="s">
        <v>3468</v>
      </c>
      <c r="F1249" s="833" t="s">
        <v>3519</v>
      </c>
      <c r="G1249" s="833" t="s">
        <v>3520</v>
      </c>
      <c r="H1249" s="850">
        <v>14</v>
      </c>
      <c r="I1249" s="850">
        <v>6533.34</v>
      </c>
      <c r="J1249" s="833">
        <v>1.4000034285763265</v>
      </c>
      <c r="K1249" s="833">
        <v>466.66714285714289</v>
      </c>
      <c r="L1249" s="850">
        <v>10</v>
      </c>
      <c r="M1249" s="850">
        <v>4666.66</v>
      </c>
      <c r="N1249" s="833">
        <v>1</v>
      </c>
      <c r="O1249" s="833">
        <v>466.666</v>
      </c>
      <c r="P1249" s="850">
        <v>18</v>
      </c>
      <c r="Q1249" s="850">
        <v>8400.01</v>
      </c>
      <c r="R1249" s="838">
        <v>1.8000047142924491</v>
      </c>
      <c r="S1249" s="851">
        <v>466.66722222222222</v>
      </c>
    </row>
    <row r="1250" spans="1:19" ht="14.45" customHeight="1" x14ac:dyDescent="0.2">
      <c r="A1250" s="832"/>
      <c r="B1250" s="833" t="s">
        <v>3587</v>
      </c>
      <c r="C1250" s="833" t="s">
        <v>594</v>
      </c>
      <c r="D1250" s="833" t="s">
        <v>1468</v>
      </c>
      <c r="E1250" s="833" t="s">
        <v>3468</v>
      </c>
      <c r="F1250" s="833" t="s">
        <v>3521</v>
      </c>
      <c r="G1250" s="833" t="s">
        <v>3520</v>
      </c>
      <c r="H1250" s="850">
        <v>1</v>
      </c>
      <c r="I1250" s="850">
        <v>1000</v>
      </c>
      <c r="J1250" s="833">
        <v>0.33333333333333331</v>
      </c>
      <c r="K1250" s="833">
        <v>1000</v>
      </c>
      <c r="L1250" s="850">
        <v>3</v>
      </c>
      <c r="M1250" s="850">
        <v>3000</v>
      </c>
      <c r="N1250" s="833">
        <v>1</v>
      </c>
      <c r="O1250" s="833">
        <v>1000</v>
      </c>
      <c r="P1250" s="850"/>
      <c r="Q1250" s="850"/>
      <c r="R1250" s="838"/>
      <c r="S1250" s="851"/>
    </row>
    <row r="1251" spans="1:19" ht="14.45" customHeight="1" x14ac:dyDescent="0.2">
      <c r="A1251" s="832"/>
      <c r="B1251" s="833" t="s">
        <v>3587</v>
      </c>
      <c r="C1251" s="833" t="s">
        <v>594</v>
      </c>
      <c r="D1251" s="833" t="s">
        <v>1468</v>
      </c>
      <c r="E1251" s="833" t="s">
        <v>3468</v>
      </c>
      <c r="F1251" s="833" t="s">
        <v>3522</v>
      </c>
      <c r="G1251" s="833" t="s">
        <v>3523</v>
      </c>
      <c r="H1251" s="850"/>
      <c r="I1251" s="850"/>
      <c r="J1251" s="833"/>
      <c r="K1251" s="833"/>
      <c r="L1251" s="850">
        <v>1</v>
      </c>
      <c r="M1251" s="850">
        <v>666.67</v>
      </c>
      <c r="N1251" s="833">
        <v>1</v>
      </c>
      <c r="O1251" s="833">
        <v>666.67</v>
      </c>
      <c r="P1251" s="850">
        <v>2</v>
      </c>
      <c r="Q1251" s="850">
        <v>1333.34</v>
      </c>
      <c r="R1251" s="838">
        <v>2</v>
      </c>
      <c r="S1251" s="851">
        <v>666.67</v>
      </c>
    </row>
    <row r="1252" spans="1:19" ht="14.45" customHeight="1" x14ac:dyDescent="0.2">
      <c r="A1252" s="832"/>
      <c r="B1252" s="833" t="s">
        <v>3587</v>
      </c>
      <c r="C1252" s="833" t="s">
        <v>594</v>
      </c>
      <c r="D1252" s="833" t="s">
        <v>1468</v>
      </c>
      <c r="E1252" s="833" t="s">
        <v>3468</v>
      </c>
      <c r="F1252" s="833" t="s">
        <v>3524</v>
      </c>
      <c r="G1252" s="833" t="s">
        <v>3525</v>
      </c>
      <c r="H1252" s="850">
        <v>130</v>
      </c>
      <c r="I1252" s="850">
        <v>6500</v>
      </c>
      <c r="J1252" s="833">
        <v>0.74712643678160917</v>
      </c>
      <c r="K1252" s="833">
        <v>50</v>
      </c>
      <c r="L1252" s="850">
        <v>174</v>
      </c>
      <c r="M1252" s="850">
        <v>8700</v>
      </c>
      <c r="N1252" s="833">
        <v>1</v>
      </c>
      <c r="O1252" s="833">
        <v>50</v>
      </c>
      <c r="P1252" s="850">
        <v>141</v>
      </c>
      <c r="Q1252" s="850">
        <v>8616.67</v>
      </c>
      <c r="R1252" s="838">
        <v>0.99042183908045978</v>
      </c>
      <c r="S1252" s="851">
        <v>61.111134751773051</v>
      </c>
    </row>
    <row r="1253" spans="1:19" ht="14.45" customHeight="1" x14ac:dyDescent="0.2">
      <c r="A1253" s="832"/>
      <c r="B1253" s="833" t="s">
        <v>3587</v>
      </c>
      <c r="C1253" s="833" t="s">
        <v>594</v>
      </c>
      <c r="D1253" s="833" t="s">
        <v>1468</v>
      </c>
      <c r="E1253" s="833" t="s">
        <v>3468</v>
      </c>
      <c r="F1253" s="833" t="s">
        <v>3528</v>
      </c>
      <c r="G1253" s="833" t="s">
        <v>3529</v>
      </c>
      <c r="H1253" s="850"/>
      <c r="I1253" s="850"/>
      <c r="J1253" s="833"/>
      <c r="K1253" s="833"/>
      <c r="L1253" s="850">
        <v>1</v>
      </c>
      <c r="M1253" s="850">
        <v>101.11</v>
      </c>
      <c r="N1253" s="833">
        <v>1</v>
      </c>
      <c r="O1253" s="833">
        <v>101.11</v>
      </c>
      <c r="P1253" s="850">
        <v>1</v>
      </c>
      <c r="Q1253" s="850">
        <v>127.78</v>
      </c>
      <c r="R1253" s="838">
        <v>1.2637721293640589</v>
      </c>
      <c r="S1253" s="851">
        <v>127.78</v>
      </c>
    </row>
    <row r="1254" spans="1:19" ht="14.45" customHeight="1" x14ac:dyDescent="0.2">
      <c r="A1254" s="832"/>
      <c r="B1254" s="833" t="s">
        <v>3587</v>
      </c>
      <c r="C1254" s="833" t="s">
        <v>594</v>
      </c>
      <c r="D1254" s="833" t="s">
        <v>1468</v>
      </c>
      <c r="E1254" s="833" t="s">
        <v>3468</v>
      </c>
      <c r="F1254" s="833" t="s">
        <v>3592</v>
      </c>
      <c r="G1254" s="833" t="s">
        <v>3593</v>
      </c>
      <c r="H1254" s="850">
        <v>2</v>
      </c>
      <c r="I1254" s="850">
        <v>0</v>
      </c>
      <c r="J1254" s="833"/>
      <c r="K1254" s="833">
        <v>0</v>
      </c>
      <c r="L1254" s="850"/>
      <c r="M1254" s="850"/>
      <c r="N1254" s="833"/>
      <c r="O1254" s="833"/>
      <c r="P1254" s="850">
        <v>1</v>
      </c>
      <c r="Q1254" s="850">
        <v>0</v>
      </c>
      <c r="R1254" s="838"/>
      <c r="S1254" s="851">
        <v>0</v>
      </c>
    </row>
    <row r="1255" spans="1:19" ht="14.45" customHeight="1" x14ac:dyDescent="0.2">
      <c r="A1255" s="832"/>
      <c r="B1255" s="833" t="s">
        <v>3587</v>
      </c>
      <c r="C1255" s="833" t="s">
        <v>594</v>
      </c>
      <c r="D1255" s="833" t="s">
        <v>1468</v>
      </c>
      <c r="E1255" s="833" t="s">
        <v>3468</v>
      </c>
      <c r="F1255" s="833" t="s">
        <v>3538</v>
      </c>
      <c r="G1255" s="833" t="s">
        <v>3539</v>
      </c>
      <c r="H1255" s="850">
        <v>523</v>
      </c>
      <c r="I1255" s="850">
        <v>0</v>
      </c>
      <c r="J1255" s="833"/>
      <c r="K1255" s="833">
        <v>0</v>
      </c>
      <c r="L1255" s="850">
        <v>708</v>
      </c>
      <c r="M1255" s="850">
        <v>0</v>
      </c>
      <c r="N1255" s="833"/>
      <c r="O1255" s="833">
        <v>0</v>
      </c>
      <c r="P1255" s="850">
        <v>564</v>
      </c>
      <c r="Q1255" s="850">
        <v>0</v>
      </c>
      <c r="R1255" s="838"/>
      <c r="S1255" s="851">
        <v>0</v>
      </c>
    </row>
    <row r="1256" spans="1:19" ht="14.45" customHeight="1" x14ac:dyDescent="0.2">
      <c r="A1256" s="832"/>
      <c r="B1256" s="833" t="s">
        <v>3587</v>
      </c>
      <c r="C1256" s="833" t="s">
        <v>594</v>
      </c>
      <c r="D1256" s="833" t="s">
        <v>1468</v>
      </c>
      <c r="E1256" s="833" t="s">
        <v>3468</v>
      </c>
      <c r="F1256" s="833" t="s">
        <v>3540</v>
      </c>
      <c r="G1256" s="833" t="s">
        <v>3541</v>
      </c>
      <c r="H1256" s="850"/>
      <c r="I1256" s="850"/>
      <c r="J1256" s="833"/>
      <c r="K1256" s="833"/>
      <c r="L1256" s="850"/>
      <c r="M1256" s="850"/>
      <c r="N1256" s="833"/>
      <c r="O1256" s="833"/>
      <c r="P1256" s="850">
        <v>1</v>
      </c>
      <c r="Q1256" s="850">
        <v>58.89</v>
      </c>
      <c r="R1256" s="838"/>
      <c r="S1256" s="851">
        <v>58.89</v>
      </c>
    </row>
    <row r="1257" spans="1:19" ht="14.45" customHeight="1" x14ac:dyDescent="0.2">
      <c r="A1257" s="832"/>
      <c r="B1257" s="833" t="s">
        <v>3587</v>
      </c>
      <c r="C1257" s="833" t="s">
        <v>594</v>
      </c>
      <c r="D1257" s="833" t="s">
        <v>1468</v>
      </c>
      <c r="E1257" s="833" t="s">
        <v>3468</v>
      </c>
      <c r="F1257" s="833" t="s">
        <v>3542</v>
      </c>
      <c r="G1257" s="833" t="s">
        <v>3543</v>
      </c>
      <c r="H1257" s="850">
        <v>2</v>
      </c>
      <c r="I1257" s="850">
        <v>155.56</v>
      </c>
      <c r="J1257" s="833">
        <v>1</v>
      </c>
      <c r="K1257" s="833">
        <v>77.78</v>
      </c>
      <c r="L1257" s="850">
        <v>2</v>
      </c>
      <c r="M1257" s="850">
        <v>155.56</v>
      </c>
      <c r="N1257" s="833">
        <v>1</v>
      </c>
      <c r="O1257" s="833">
        <v>77.78</v>
      </c>
      <c r="P1257" s="850"/>
      <c r="Q1257" s="850"/>
      <c r="R1257" s="838"/>
      <c r="S1257" s="851"/>
    </row>
    <row r="1258" spans="1:19" ht="14.45" customHeight="1" x14ac:dyDescent="0.2">
      <c r="A1258" s="832"/>
      <c r="B1258" s="833" t="s">
        <v>3587</v>
      </c>
      <c r="C1258" s="833" t="s">
        <v>594</v>
      </c>
      <c r="D1258" s="833" t="s">
        <v>1468</v>
      </c>
      <c r="E1258" s="833" t="s">
        <v>3468</v>
      </c>
      <c r="F1258" s="833" t="s">
        <v>3546</v>
      </c>
      <c r="G1258" s="833" t="s">
        <v>3547</v>
      </c>
      <c r="H1258" s="850">
        <v>210</v>
      </c>
      <c r="I1258" s="850">
        <v>19833.329999999998</v>
      </c>
      <c r="J1258" s="833">
        <v>0.57534223924590899</v>
      </c>
      <c r="K1258" s="833">
        <v>94.44442857142856</v>
      </c>
      <c r="L1258" s="850">
        <v>365</v>
      </c>
      <c r="M1258" s="850">
        <v>34472.229999999996</v>
      </c>
      <c r="N1258" s="833">
        <v>1</v>
      </c>
      <c r="O1258" s="833">
        <v>94.444465753424652</v>
      </c>
      <c r="P1258" s="850">
        <v>256</v>
      </c>
      <c r="Q1258" s="850">
        <v>24177.78</v>
      </c>
      <c r="R1258" s="838">
        <v>0.70136976923163952</v>
      </c>
      <c r="S1258" s="851">
        <v>94.444453124999995</v>
      </c>
    </row>
    <row r="1259" spans="1:19" ht="14.45" customHeight="1" x14ac:dyDescent="0.2">
      <c r="A1259" s="832"/>
      <c r="B1259" s="833" t="s">
        <v>3587</v>
      </c>
      <c r="C1259" s="833" t="s">
        <v>594</v>
      </c>
      <c r="D1259" s="833" t="s">
        <v>1468</v>
      </c>
      <c r="E1259" s="833" t="s">
        <v>3468</v>
      </c>
      <c r="F1259" s="833" t="s">
        <v>3550</v>
      </c>
      <c r="G1259" s="833" t="s">
        <v>3551</v>
      </c>
      <c r="H1259" s="850">
        <v>37</v>
      </c>
      <c r="I1259" s="850">
        <v>3576.6800000000003</v>
      </c>
      <c r="J1259" s="833">
        <v>0.6607159350788977</v>
      </c>
      <c r="K1259" s="833">
        <v>96.667027027027032</v>
      </c>
      <c r="L1259" s="850">
        <v>56</v>
      </c>
      <c r="M1259" s="850">
        <v>5413.34</v>
      </c>
      <c r="N1259" s="833">
        <v>1</v>
      </c>
      <c r="O1259" s="833">
        <v>96.666785714285723</v>
      </c>
      <c r="P1259" s="850">
        <v>28</v>
      </c>
      <c r="Q1259" s="850">
        <v>2706.67</v>
      </c>
      <c r="R1259" s="838">
        <v>0.5</v>
      </c>
      <c r="S1259" s="851">
        <v>96.666785714285723</v>
      </c>
    </row>
    <row r="1260" spans="1:19" ht="14.45" customHeight="1" x14ac:dyDescent="0.2">
      <c r="A1260" s="832"/>
      <c r="B1260" s="833" t="s">
        <v>3587</v>
      </c>
      <c r="C1260" s="833" t="s">
        <v>594</v>
      </c>
      <c r="D1260" s="833" t="s">
        <v>1468</v>
      </c>
      <c r="E1260" s="833" t="s">
        <v>3468</v>
      </c>
      <c r="F1260" s="833" t="s">
        <v>3552</v>
      </c>
      <c r="G1260" s="833" t="s">
        <v>3553</v>
      </c>
      <c r="H1260" s="850"/>
      <c r="I1260" s="850"/>
      <c r="J1260" s="833"/>
      <c r="K1260" s="833"/>
      <c r="L1260" s="850">
        <v>2</v>
      </c>
      <c r="M1260" s="850">
        <v>666.66</v>
      </c>
      <c r="N1260" s="833">
        <v>1</v>
      </c>
      <c r="O1260" s="833">
        <v>333.33</v>
      </c>
      <c r="P1260" s="850">
        <v>1</v>
      </c>
      <c r="Q1260" s="850">
        <v>333.33</v>
      </c>
      <c r="R1260" s="838">
        <v>0.5</v>
      </c>
      <c r="S1260" s="851">
        <v>333.33</v>
      </c>
    </row>
    <row r="1261" spans="1:19" ht="14.45" customHeight="1" x14ac:dyDescent="0.2">
      <c r="A1261" s="832"/>
      <c r="B1261" s="833" t="s">
        <v>3587</v>
      </c>
      <c r="C1261" s="833" t="s">
        <v>594</v>
      </c>
      <c r="D1261" s="833" t="s">
        <v>1468</v>
      </c>
      <c r="E1261" s="833" t="s">
        <v>3468</v>
      </c>
      <c r="F1261" s="833" t="s">
        <v>3558</v>
      </c>
      <c r="G1261" s="833" t="s">
        <v>3559</v>
      </c>
      <c r="H1261" s="850"/>
      <c r="I1261" s="850"/>
      <c r="J1261" s="833"/>
      <c r="K1261" s="833"/>
      <c r="L1261" s="850"/>
      <c r="M1261" s="850"/>
      <c r="N1261" s="833"/>
      <c r="O1261" s="833"/>
      <c r="P1261" s="850">
        <v>1</v>
      </c>
      <c r="Q1261" s="850">
        <v>1283.33</v>
      </c>
      <c r="R1261" s="838"/>
      <c r="S1261" s="851">
        <v>1283.33</v>
      </c>
    </row>
    <row r="1262" spans="1:19" ht="14.45" customHeight="1" x14ac:dyDescent="0.2">
      <c r="A1262" s="832"/>
      <c r="B1262" s="833" t="s">
        <v>3587</v>
      </c>
      <c r="C1262" s="833" t="s">
        <v>594</v>
      </c>
      <c r="D1262" s="833" t="s">
        <v>1468</v>
      </c>
      <c r="E1262" s="833" t="s">
        <v>3468</v>
      </c>
      <c r="F1262" s="833" t="s">
        <v>3560</v>
      </c>
      <c r="G1262" s="833" t="s">
        <v>3561</v>
      </c>
      <c r="H1262" s="850">
        <v>3</v>
      </c>
      <c r="I1262" s="850">
        <v>1400</v>
      </c>
      <c r="J1262" s="833">
        <v>1.4999892857908157</v>
      </c>
      <c r="K1262" s="833">
        <v>466.66666666666669</v>
      </c>
      <c r="L1262" s="850">
        <v>2</v>
      </c>
      <c r="M1262" s="850">
        <v>933.34</v>
      </c>
      <c r="N1262" s="833">
        <v>1</v>
      </c>
      <c r="O1262" s="833">
        <v>466.67</v>
      </c>
      <c r="P1262" s="850">
        <v>2</v>
      </c>
      <c r="Q1262" s="850">
        <v>933.34</v>
      </c>
      <c r="R1262" s="838">
        <v>1</v>
      </c>
      <c r="S1262" s="851">
        <v>466.67</v>
      </c>
    </row>
    <row r="1263" spans="1:19" ht="14.45" customHeight="1" x14ac:dyDescent="0.2">
      <c r="A1263" s="832"/>
      <c r="B1263" s="833" t="s">
        <v>3587</v>
      </c>
      <c r="C1263" s="833" t="s">
        <v>594</v>
      </c>
      <c r="D1263" s="833" t="s">
        <v>1468</v>
      </c>
      <c r="E1263" s="833" t="s">
        <v>3468</v>
      </c>
      <c r="F1263" s="833" t="s">
        <v>3562</v>
      </c>
      <c r="G1263" s="833" t="s">
        <v>3563</v>
      </c>
      <c r="H1263" s="850">
        <v>48</v>
      </c>
      <c r="I1263" s="850">
        <v>5599.99</v>
      </c>
      <c r="J1263" s="833">
        <v>0.70588138902579367</v>
      </c>
      <c r="K1263" s="833">
        <v>116.66645833333332</v>
      </c>
      <c r="L1263" s="850">
        <v>68</v>
      </c>
      <c r="M1263" s="850">
        <v>7933.33</v>
      </c>
      <c r="N1263" s="833">
        <v>1</v>
      </c>
      <c r="O1263" s="833">
        <v>116.66661764705883</v>
      </c>
      <c r="P1263" s="850">
        <v>55</v>
      </c>
      <c r="Q1263" s="850">
        <v>7333.33</v>
      </c>
      <c r="R1263" s="838">
        <v>0.92436971612172947</v>
      </c>
      <c r="S1263" s="851">
        <v>133.33327272727271</v>
      </c>
    </row>
    <row r="1264" spans="1:19" ht="14.45" customHeight="1" x14ac:dyDescent="0.2">
      <c r="A1264" s="832"/>
      <c r="B1264" s="833" t="s">
        <v>3587</v>
      </c>
      <c r="C1264" s="833" t="s">
        <v>594</v>
      </c>
      <c r="D1264" s="833" t="s">
        <v>1468</v>
      </c>
      <c r="E1264" s="833" t="s">
        <v>3468</v>
      </c>
      <c r="F1264" s="833" t="s">
        <v>3469</v>
      </c>
      <c r="G1264" s="833" t="s">
        <v>3470</v>
      </c>
      <c r="H1264" s="850">
        <v>526</v>
      </c>
      <c r="I1264" s="850">
        <v>181177.77999999997</v>
      </c>
      <c r="J1264" s="833">
        <v>0.70226972573391522</v>
      </c>
      <c r="K1264" s="833">
        <v>344.44444866920145</v>
      </c>
      <c r="L1264" s="850">
        <v>749</v>
      </c>
      <c r="M1264" s="850">
        <v>257988.88</v>
      </c>
      <c r="N1264" s="833">
        <v>1</v>
      </c>
      <c r="O1264" s="833">
        <v>344.44443257676903</v>
      </c>
      <c r="P1264" s="850">
        <v>578</v>
      </c>
      <c r="Q1264" s="850">
        <v>199088.88</v>
      </c>
      <c r="R1264" s="838">
        <v>0.77169558625937673</v>
      </c>
      <c r="S1264" s="851">
        <v>344.44442906574398</v>
      </c>
    </row>
    <row r="1265" spans="1:19" ht="14.45" customHeight="1" x14ac:dyDescent="0.2">
      <c r="A1265" s="832"/>
      <c r="B1265" s="833" t="s">
        <v>3587</v>
      </c>
      <c r="C1265" s="833" t="s">
        <v>594</v>
      </c>
      <c r="D1265" s="833" t="s">
        <v>1468</v>
      </c>
      <c r="E1265" s="833" t="s">
        <v>3468</v>
      </c>
      <c r="F1265" s="833" t="s">
        <v>3564</v>
      </c>
      <c r="G1265" s="833" t="s">
        <v>3565</v>
      </c>
      <c r="H1265" s="850"/>
      <c r="I1265" s="850"/>
      <c r="J1265" s="833"/>
      <c r="K1265" s="833"/>
      <c r="L1265" s="850">
        <v>2</v>
      </c>
      <c r="M1265" s="850">
        <v>1666.67</v>
      </c>
      <c r="N1265" s="833">
        <v>1</v>
      </c>
      <c r="O1265" s="833">
        <v>833.33500000000004</v>
      </c>
      <c r="P1265" s="850"/>
      <c r="Q1265" s="850"/>
      <c r="R1265" s="838"/>
      <c r="S1265" s="851"/>
    </row>
    <row r="1266" spans="1:19" ht="14.45" customHeight="1" x14ac:dyDescent="0.2">
      <c r="A1266" s="832"/>
      <c r="B1266" s="833" t="s">
        <v>3587</v>
      </c>
      <c r="C1266" s="833" t="s">
        <v>594</v>
      </c>
      <c r="D1266" s="833" t="s">
        <v>1468</v>
      </c>
      <c r="E1266" s="833" t="s">
        <v>3468</v>
      </c>
      <c r="F1266" s="833" t="s">
        <v>3577</v>
      </c>
      <c r="G1266" s="833" t="s">
        <v>3578</v>
      </c>
      <c r="H1266" s="850"/>
      <c r="I1266" s="850"/>
      <c r="J1266" s="833"/>
      <c r="K1266" s="833"/>
      <c r="L1266" s="850">
        <v>0</v>
      </c>
      <c r="M1266" s="850">
        <v>0</v>
      </c>
      <c r="N1266" s="833"/>
      <c r="O1266" s="833"/>
      <c r="P1266" s="850"/>
      <c r="Q1266" s="850"/>
      <c r="R1266" s="838"/>
      <c r="S1266" s="851"/>
    </row>
    <row r="1267" spans="1:19" ht="14.45" customHeight="1" x14ac:dyDescent="0.2">
      <c r="A1267" s="832"/>
      <c r="B1267" s="833" t="s">
        <v>3587</v>
      </c>
      <c r="C1267" s="833" t="s">
        <v>594</v>
      </c>
      <c r="D1267" s="833" t="s">
        <v>1470</v>
      </c>
      <c r="E1267" s="833" t="s">
        <v>3468</v>
      </c>
      <c r="F1267" s="833" t="s">
        <v>3501</v>
      </c>
      <c r="G1267" s="833" t="s">
        <v>3502</v>
      </c>
      <c r="H1267" s="850">
        <v>107</v>
      </c>
      <c r="I1267" s="850">
        <v>8322.2199999999993</v>
      </c>
      <c r="J1267" s="833">
        <v>0.69480488037015198</v>
      </c>
      <c r="K1267" s="833">
        <v>77.777757009345791</v>
      </c>
      <c r="L1267" s="850">
        <v>154</v>
      </c>
      <c r="M1267" s="850">
        <v>11977.78</v>
      </c>
      <c r="N1267" s="833">
        <v>1</v>
      </c>
      <c r="O1267" s="833">
        <v>77.777792207792217</v>
      </c>
      <c r="P1267" s="850">
        <v>150</v>
      </c>
      <c r="Q1267" s="850">
        <v>11666.66</v>
      </c>
      <c r="R1267" s="838">
        <v>0.97402523673001162</v>
      </c>
      <c r="S1267" s="851">
        <v>77.77773333333333</v>
      </c>
    </row>
    <row r="1268" spans="1:19" ht="14.45" customHeight="1" x14ac:dyDescent="0.2">
      <c r="A1268" s="832"/>
      <c r="B1268" s="833" t="s">
        <v>3587</v>
      </c>
      <c r="C1268" s="833" t="s">
        <v>594</v>
      </c>
      <c r="D1268" s="833" t="s">
        <v>1470</v>
      </c>
      <c r="E1268" s="833" t="s">
        <v>3468</v>
      </c>
      <c r="F1268" s="833" t="s">
        <v>3505</v>
      </c>
      <c r="G1268" s="833" t="s">
        <v>3506</v>
      </c>
      <c r="H1268" s="850">
        <v>385</v>
      </c>
      <c r="I1268" s="850">
        <v>44916.67</v>
      </c>
      <c r="J1268" s="833">
        <v>0.97964383860414395</v>
      </c>
      <c r="K1268" s="833">
        <v>116.66667532467532</v>
      </c>
      <c r="L1268" s="850">
        <v>393</v>
      </c>
      <c r="M1268" s="850">
        <v>45850</v>
      </c>
      <c r="N1268" s="833">
        <v>1</v>
      </c>
      <c r="O1268" s="833">
        <v>116.66666666666667</v>
      </c>
      <c r="P1268" s="850">
        <v>457</v>
      </c>
      <c r="Q1268" s="850">
        <v>53316.67</v>
      </c>
      <c r="R1268" s="838">
        <v>1.1628499454743728</v>
      </c>
      <c r="S1268" s="851">
        <v>116.66667396061268</v>
      </c>
    </row>
    <row r="1269" spans="1:19" ht="14.45" customHeight="1" x14ac:dyDescent="0.2">
      <c r="A1269" s="832"/>
      <c r="B1269" s="833" t="s">
        <v>3587</v>
      </c>
      <c r="C1269" s="833" t="s">
        <v>594</v>
      </c>
      <c r="D1269" s="833" t="s">
        <v>1470</v>
      </c>
      <c r="E1269" s="833" t="s">
        <v>3468</v>
      </c>
      <c r="F1269" s="833" t="s">
        <v>3515</v>
      </c>
      <c r="G1269" s="833" t="s">
        <v>3516</v>
      </c>
      <c r="H1269" s="850">
        <v>193</v>
      </c>
      <c r="I1269" s="850">
        <v>40744.44</v>
      </c>
      <c r="J1269" s="833">
        <v>0.96500017407899763</v>
      </c>
      <c r="K1269" s="833">
        <v>211.11108808290157</v>
      </c>
      <c r="L1269" s="850">
        <v>200</v>
      </c>
      <c r="M1269" s="850">
        <v>42222.210000000006</v>
      </c>
      <c r="N1269" s="833">
        <v>1</v>
      </c>
      <c r="O1269" s="833">
        <v>211.11105000000003</v>
      </c>
      <c r="P1269" s="850">
        <v>298</v>
      </c>
      <c r="Q1269" s="850">
        <v>66222.22</v>
      </c>
      <c r="R1269" s="838">
        <v>1.5684214540167365</v>
      </c>
      <c r="S1269" s="851">
        <v>222.22221476510069</v>
      </c>
    </row>
    <row r="1270" spans="1:19" ht="14.45" customHeight="1" x14ac:dyDescent="0.2">
      <c r="A1270" s="832"/>
      <c r="B1270" s="833" t="s">
        <v>3587</v>
      </c>
      <c r="C1270" s="833" t="s">
        <v>594</v>
      </c>
      <c r="D1270" s="833" t="s">
        <v>1470</v>
      </c>
      <c r="E1270" s="833" t="s">
        <v>3468</v>
      </c>
      <c r="F1270" s="833" t="s">
        <v>3517</v>
      </c>
      <c r="G1270" s="833" t="s">
        <v>3518</v>
      </c>
      <c r="H1270" s="850">
        <v>47</v>
      </c>
      <c r="I1270" s="850">
        <v>27416.68</v>
      </c>
      <c r="J1270" s="833">
        <v>0.92156938540147415</v>
      </c>
      <c r="K1270" s="833">
        <v>583.33361702127661</v>
      </c>
      <c r="L1270" s="850">
        <v>51</v>
      </c>
      <c r="M1270" s="850">
        <v>29749.989999999998</v>
      </c>
      <c r="N1270" s="833">
        <v>1</v>
      </c>
      <c r="O1270" s="833">
        <v>583.33313725490189</v>
      </c>
      <c r="P1270" s="850">
        <v>80</v>
      </c>
      <c r="Q1270" s="850">
        <v>46666.67</v>
      </c>
      <c r="R1270" s="838">
        <v>1.5686280902951564</v>
      </c>
      <c r="S1270" s="851">
        <v>583.33337499999993</v>
      </c>
    </row>
    <row r="1271" spans="1:19" ht="14.45" customHeight="1" x14ac:dyDescent="0.2">
      <c r="A1271" s="832"/>
      <c r="B1271" s="833" t="s">
        <v>3587</v>
      </c>
      <c r="C1271" s="833" t="s">
        <v>594</v>
      </c>
      <c r="D1271" s="833" t="s">
        <v>1470</v>
      </c>
      <c r="E1271" s="833" t="s">
        <v>3468</v>
      </c>
      <c r="F1271" s="833" t="s">
        <v>3519</v>
      </c>
      <c r="G1271" s="833" t="s">
        <v>3520</v>
      </c>
      <c r="H1271" s="850">
        <v>23</v>
      </c>
      <c r="I1271" s="850">
        <v>10733.33</v>
      </c>
      <c r="J1271" s="833">
        <v>0.95833303571428574</v>
      </c>
      <c r="K1271" s="833">
        <v>466.66652173913042</v>
      </c>
      <c r="L1271" s="850">
        <v>24</v>
      </c>
      <c r="M1271" s="850">
        <v>11200</v>
      </c>
      <c r="N1271" s="833">
        <v>1</v>
      </c>
      <c r="O1271" s="833">
        <v>466.66666666666669</v>
      </c>
      <c r="P1271" s="850">
        <v>20</v>
      </c>
      <c r="Q1271" s="850">
        <v>9333.34</v>
      </c>
      <c r="R1271" s="838">
        <v>0.83333392857142863</v>
      </c>
      <c r="S1271" s="851">
        <v>466.66700000000003</v>
      </c>
    </row>
    <row r="1272" spans="1:19" ht="14.45" customHeight="1" x14ac:dyDescent="0.2">
      <c r="A1272" s="832"/>
      <c r="B1272" s="833" t="s">
        <v>3587</v>
      </c>
      <c r="C1272" s="833" t="s">
        <v>594</v>
      </c>
      <c r="D1272" s="833" t="s">
        <v>1470</v>
      </c>
      <c r="E1272" s="833" t="s">
        <v>3468</v>
      </c>
      <c r="F1272" s="833" t="s">
        <v>3521</v>
      </c>
      <c r="G1272" s="833" t="s">
        <v>3520</v>
      </c>
      <c r="H1272" s="850">
        <v>2</v>
      </c>
      <c r="I1272" s="850">
        <v>2000</v>
      </c>
      <c r="J1272" s="833">
        <v>0.5</v>
      </c>
      <c r="K1272" s="833">
        <v>1000</v>
      </c>
      <c r="L1272" s="850">
        <v>4</v>
      </c>
      <c r="M1272" s="850">
        <v>4000</v>
      </c>
      <c r="N1272" s="833">
        <v>1</v>
      </c>
      <c r="O1272" s="833">
        <v>1000</v>
      </c>
      <c r="P1272" s="850">
        <v>1</v>
      </c>
      <c r="Q1272" s="850">
        <v>1000</v>
      </c>
      <c r="R1272" s="838">
        <v>0.25</v>
      </c>
      <c r="S1272" s="851">
        <v>1000</v>
      </c>
    </row>
    <row r="1273" spans="1:19" ht="14.45" customHeight="1" x14ac:dyDescent="0.2">
      <c r="A1273" s="832"/>
      <c r="B1273" s="833" t="s">
        <v>3587</v>
      </c>
      <c r="C1273" s="833" t="s">
        <v>594</v>
      </c>
      <c r="D1273" s="833" t="s">
        <v>1470</v>
      </c>
      <c r="E1273" s="833" t="s">
        <v>3468</v>
      </c>
      <c r="F1273" s="833" t="s">
        <v>3522</v>
      </c>
      <c r="G1273" s="833" t="s">
        <v>3523</v>
      </c>
      <c r="H1273" s="850">
        <v>3</v>
      </c>
      <c r="I1273" s="850">
        <v>2000</v>
      </c>
      <c r="J1273" s="833"/>
      <c r="K1273" s="833">
        <v>666.66666666666663</v>
      </c>
      <c r="L1273" s="850"/>
      <c r="M1273" s="850"/>
      <c r="N1273" s="833"/>
      <c r="O1273" s="833"/>
      <c r="P1273" s="850">
        <v>2</v>
      </c>
      <c r="Q1273" s="850">
        <v>1333.34</v>
      </c>
      <c r="R1273" s="838"/>
      <c r="S1273" s="851">
        <v>666.67</v>
      </c>
    </row>
    <row r="1274" spans="1:19" ht="14.45" customHeight="1" x14ac:dyDescent="0.2">
      <c r="A1274" s="832"/>
      <c r="B1274" s="833" t="s">
        <v>3587</v>
      </c>
      <c r="C1274" s="833" t="s">
        <v>594</v>
      </c>
      <c r="D1274" s="833" t="s">
        <v>1470</v>
      </c>
      <c r="E1274" s="833" t="s">
        <v>3468</v>
      </c>
      <c r="F1274" s="833" t="s">
        <v>3524</v>
      </c>
      <c r="G1274" s="833" t="s">
        <v>3525</v>
      </c>
      <c r="H1274" s="850">
        <v>168</v>
      </c>
      <c r="I1274" s="850">
        <v>8400</v>
      </c>
      <c r="J1274" s="833">
        <v>0.76712328767123283</v>
      </c>
      <c r="K1274" s="833">
        <v>50</v>
      </c>
      <c r="L1274" s="850">
        <v>219</v>
      </c>
      <c r="M1274" s="850">
        <v>10950</v>
      </c>
      <c r="N1274" s="833">
        <v>1</v>
      </c>
      <c r="O1274" s="833">
        <v>50</v>
      </c>
      <c r="P1274" s="850">
        <v>236</v>
      </c>
      <c r="Q1274" s="850">
        <v>14422.21</v>
      </c>
      <c r="R1274" s="838">
        <v>1.317096803652968</v>
      </c>
      <c r="S1274" s="851">
        <v>61.111059322033896</v>
      </c>
    </row>
    <row r="1275" spans="1:19" ht="14.45" customHeight="1" x14ac:dyDescent="0.2">
      <c r="A1275" s="832"/>
      <c r="B1275" s="833" t="s">
        <v>3587</v>
      </c>
      <c r="C1275" s="833" t="s">
        <v>594</v>
      </c>
      <c r="D1275" s="833" t="s">
        <v>1470</v>
      </c>
      <c r="E1275" s="833" t="s">
        <v>3468</v>
      </c>
      <c r="F1275" s="833" t="s">
        <v>3528</v>
      </c>
      <c r="G1275" s="833" t="s">
        <v>3529</v>
      </c>
      <c r="H1275" s="850">
        <v>2</v>
      </c>
      <c r="I1275" s="850">
        <v>202.22</v>
      </c>
      <c r="J1275" s="833">
        <v>2</v>
      </c>
      <c r="K1275" s="833">
        <v>101.11</v>
      </c>
      <c r="L1275" s="850">
        <v>1</v>
      </c>
      <c r="M1275" s="850">
        <v>101.11</v>
      </c>
      <c r="N1275" s="833">
        <v>1</v>
      </c>
      <c r="O1275" s="833">
        <v>101.11</v>
      </c>
      <c r="P1275" s="850">
        <v>6</v>
      </c>
      <c r="Q1275" s="850">
        <v>766.67</v>
      </c>
      <c r="R1275" s="838">
        <v>7.5825338739986154</v>
      </c>
      <c r="S1275" s="851">
        <v>127.77833333333332</v>
      </c>
    </row>
    <row r="1276" spans="1:19" ht="14.45" customHeight="1" x14ac:dyDescent="0.2">
      <c r="A1276" s="832"/>
      <c r="B1276" s="833" t="s">
        <v>3587</v>
      </c>
      <c r="C1276" s="833" t="s">
        <v>594</v>
      </c>
      <c r="D1276" s="833" t="s">
        <v>1470</v>
      </c>
      <c r="E1276" s="833" t="s">
        <v>3468</v>
      </c>
      <c r="F1276" s="833" t="s">
        <v>3592</v>
      </c>
      <c r="G1276" s="833" t="s">
        <v>3593</v>
      </c>
      <c r="H1276" s="850">
        <v>2</v>
      </c>
      <c r="I1276" s="850">
        <v>0</v>
      </c>
      <c r="J1276" s="833"/>
      <c r="K1276" s="833">
        <v>0</v>
      </c>
      <c r="L1276" s="850">
        <v>6</v>
      </c>
      <c r="M1276" s="850">
        <v>0</v>
      </c>
      <c r="N1276" s="833"/>
      <c r="O1276" s="833">
        <v>0</v>
      </c>
      <c r="P1276" s="850">
        <v>1</v>
      </c>
      <c r="Q1276" s="850">
        <v>0</v>
      </c>
      <c r="R1276" s="838"/>
      <c r="S1276" s="851">
        <v>0</v>
      </c>
    </row>
    <row r="1277" spans="1:19" ht="14.45" customHeight="1" x14ac:dyDescent="0.2">
      <c r="A1277" s="832"/>
      <c r="B1277" s="833" t="s">
        <v>3587</v>
      </c>
      <c r="C1277" s="833" t="s">
        <v>594</v>
      </c>
      <c r="D1277" s="833" t="s">
        <v>1470</v>
      </c>
      <c r="E1277" s="833" t="s">
        <v>3468</v>
      </c>
      <c r="F1277" s="833" t="s">
        <v>3538</v>
      </c>
      <c r="G1277" s="833" t="s">
        <v>3539</v>
      </c>
      <c r="H1277" s="850">
        <v>970</v>
      </c>
      <c r="I1277" s="850">
        <v>0</v>
      </c>
      <c r="J1277" s="833"/>
      <c r="K1277" s="833">
        <v>0</v>
      </c>
      <c r="L1277" s="850">
        <v>1008</v>
      </c>
      <c r="M1277" s="850">
        <v>0</v>
      </c>
      <c r="N1277" s="833"/>
      <c r="O1277" s="833">
        <v>0</v>
      </c>
      <c r="P1277" s="850">
        <v>1133</v>
      </c>
      <c r="Q1277" s="850">
        <v>0</v>
      </c>
      <c r="R1277" s="838"/>
      <c r="S1277" s="851">
        <v>0</v>
      </c>
    </row>
    <row r="1278" spans="1:19" ht="14.45" customHeight="1" x14ac:dyDescent="0.2">
      <c r="A1278" s="832"/>
      <c r="B1278" s="833" t="s">
        <v>3587</v>
      </c>
      <c r="C1278" s="833" t="s">
        <v>594</v>
      </c>
      <c r="D1278" s="833" t="s">
        <v>1470</v>
      </c>
      <c r="E1278" s="833" t="s">
        <v>3468</v>
      </c>
      <c r="F1278" s="833" t="s">
        <v>3540</v>
      </c>
      <c r="G1278" s="833" t="s">
        <v>3541</v>
      </c>
      <c r="H1278" s="850">
        <v>3</v>
      </c>
      <c r="I1278" s="850">
        <v>176.67000000000002</v>
      </c>
      <c r="J1278" s="833">
        <v>1.5000000000000002</v>
      </c>
      <c r="K1278" s="833">
        <v>58.890000000000008</v>
      </c>
      <c r="L1278" s="850">
        <v>2</v>
      </c>
      <c r="M1278" s="850">
        <v>117.78</v>
      </c>
      <c r="N1278" s="833">
        <v>1</v>
      </c>
      <c r="O1278" s="833">
        <v>58.89</v>
      </c>
      <c r="P1278" s="850">
        <v>3</v>
      </c>
      <c r="Q1278" s="850">
        <v>176.67000000000002</v>
      </c>
      <c r="R1278" s="838">
        <v>1.5000000000000002</v>
      </c>
      <c r="S1278" s="851">
        <v>58.890000000000008</v>
      </c>
    </row>
    <row r="1279" spans="1:19" ht="14.45" customHeight="1" x14ac:dyDescent="0.2">
      <c r="A1279" s="832"/>
      <c r="B1279" s="833" t="s">
        <v>3587</v>
      </c>
      <c r="C1279" s="833" t="s">
        <v>594</v>
      </c>
      <c r="D1279" s="833" t="s">
        <v>1470</v>
      </c>
      <c r="E1279" s="833" t="s">
        <v>3468</v>
      </c>
      <c r="F1279" s="833" t="s">
        <v>3542</v>
      </c>
      <c r="G1279" s="833" t="s">
        <v>3543</v>
      </c>
      <c r="H1279" s="850">
        <v>10</v>
      </c>
      <c r="I1279" s="850">
        <v>777.78</v>
      </c>
      <c r="J1279" s="833">
        <v>1.6666595238605439</v>
      </c>
      <c r="K1279" s="833">
        <v>77.777999999999992</v>
      </c>
      <c r="L1279" s="850">
        <v>6</v>
      </c>
      <c r="M1279" s="850">
        <v>466.66999999999996</v>
      </c>
      <c r="N1279" s="833">
        <v>1</v>
      </c>
      <c r="O1279" s="833">
        <v>77.778333333333322</v>
      </c>
      <c r="P1279" s="850">
        <v>10</v>
      </c>
      <c r="Q1279" s="850">
        <v>777.78</v>
      </c>
      <c r="R1279" s="838">
        <v>1.6666595238605439</v>
      </c>
      <c r="S1279" s="851">
        <v>77.777999999999992</v>
      </c>
    </row>
    <row r="1280" spans="1:19" ht="14.45" customHeight="1" x14ac:dyDescent="0.2">
      <c r="A1280" s="832"/>
      <c r="B1280" s="833" t="s">
        <v>3587</v>
      </c>
      <c r="C1280" s="833" t="s">
        <v>594</v>
      </c>
      <c r="D1280" s="833" t="s">
        <v>1470</v>
      </c>
      <c r="E1280" s="833" t="s">
        <v>3468</v>
      </c>
      <c r="F1280" s="833" t="s">
        <v>3546</v>
      </c>
      <c r="G1280" s="833" t="s">
        <v>3547</v>
      </c>
      <c r="H1280" s="850">
        <v>354</v>
      </c>
      <c r="I1280" s="850">
        <v>33433.33</v>
      </c>
      <c r="J1280" s="833">
        <v>0.9414890321679521</v>
      </c>
      <c r="K1280" s="833">
        <v>94.444435028248591</v>
      </c>
      <c r="L1280" s="850">
        <v>376</v>
      </c>
      <c r="M1280" s="850">
        <v>35511.119999999995</v>
      </c>
      <c r="N1280" s="833">
        <v>1</v>
      </c>
      <c r="O1280" s="833">
        <v>94.444468085106365</v>
      </c>
      <c r="P1280" s="850">
        <v>412</v>
      </c>
      <c r="Q1280" s="850">
        <v>38911.129999999997</v>
      </c>
      <c r="R1280" s="838">
        <v>1.095744938486874</v>
      </c>
      <c r="S1280" s="851">
        <v>94.444490291262127</v>
      </c>
    </row>
    <row r="1281" spans="1:19" ht="14.45" customHeight="1" x14ac:dyDescent="0.2">
      <c r="A1281" s="832"/>
      <c r="B1281" s="833" t="s">
        <v>3587</v>
      </c>
      <c r="C1281" s="833" t="s">
        <v>594</v>
      </c>
      <c r="D1281" s="833" t="s">
        <v>1470</v>
      </c>
      <c r="E1281" s="833" t="s">
        <v>3468</v>
      </c>
      <c r="F1281" s="833" t="s">
        <v>3550</v>
      </c>
      <c r="G1281" s="833" t="s">
        <v>3551</v>
      </c>
      <c r="H1281" s="850">
        <v>71</v>
      </c>
      <c r="I1281" s="850">
        <v>6863.33</v>
      </c>
      <c r="J1281" s="833">
        <v>0.85542162668119093</v>
      </c>
      <c r="K1281" s="833">
        <v>96.66661971830986</v>
      </c>
      <c r="L1281" s="850">
        <v>83</v>
      </c>
      <c r="M1281" s="850">
        <v>8023.33</v>
      </c>
      <c r="N1281" s="833">
        <v>1</v>
      </c>
      <c r="O1281" s="833">
        <v>96.666626506024102</v>
      </c>
      <c r="P1281" s="850">
        <v>97</v>
      </c>
      <c r="Q1281" s="850">
        <v>9376.67</v>
      </c>
      <c r="R1281" s="838">
        <v>1.1686755997821354</v>
      </c>
      <c r="S1281" s="851">
        <v>96.66670103092784</v>
      </c>
    </row>
    <row r="1282" spans="1:19" ht="14.45" customHeight="1" x14ac:dyDescent="0.2">
      <c r="A1282" s="832"/>
      <c r="B1282" s="833" t="s">
        <v>3587</v>
      </c>
      <c r="C1282" s="833" t="s">
        <v>594</v>
      </c>
      <c r="D1282" s="833" t="s">
        <v>1470</v>
      </c>
      <c r="E1282" s="833" t="s">
        <v>3468</v>
      </c>
      <c r="F1282" s="833" t="s">
        <v>3552</v>
      </c>
      <c r="G1282" s="833" t="s">
        <v>3553</v>
      </c>
      <c r="H1282" s="850"/>
      <c r="I1282" s="850"/>
      <c r="J1282" s="833"/>
      <c r="K1282" s="833"/>
      <c r="L1282" s="850">
        <v>1</v>
      </c>
      <c r="M1282" s="850">
        <v>333.33</v>
      </c>
      <c r="N1282" s="833">
        <v>1</v>
      </c>
      <c r="O1282" s="833">
        <v>333.33</v>
      </c>
      <c r="P1282" s="850"/>
      <c r="Q1282" s="850"/>
      <c r="R1282" s="838"/>
      <c r="S1282" s="851"/>
    </row>
    <row r="1283" spans="1:19" ht="14.45" customHeight="1" x14ac:dyDescent="0.2">
      <c r="A1283" s="832"/>
      <c r="B1283" s="833" t="s">
        <v>3587</v>
      </c>
      <c r="C1283" s="833" t="s">
        <v>594</v>
      </c>
      <c r="D1283" s="833" t="s">
        <v>1470</v>
      </c>
      <c r="E1283" s="833" t="s">
        <v>3468</v>
      </c>
      <c r="F1283" s="833" t="s">
        <v>3558</v>
      </c>
      <c r="G1283" s="833" t="s">
        <v>3559</v>
      </c>
      <c r="H1283" s="850">
        <v>14</v>
      </c>
      <c r="I1283" s="850">
        <v>17966.669999999998</v>
      </c>
      <c r="J1283" s="833">
        <v>3.5000029220798194</v>
      </c>
      <c r="K1283" s="833">
        <v>1283.3335714285713</v>
      </c>
      <c r="L1283" s="850">
        <v>4</v>
      </c>
      <c r="M1283" s="850">
        <v>5133.33</v>
      </c>
      <c r="N1283" s="833">
        <v>1</v>
      </c>
      <c r="O1283" s="833">
        <v>1283.3325</v>
      </c>
      <c r="P1283" s="850">
        <v>19</v>
      </c>
      <c r="Q1283" s="850">
        <v>24383.33</v>
      </c>
      <c r="R1283" s="838">
        <v>4.7500024350665164</v>
      </c>
      <c r="S1283" s="851">
        <v>1283.333157894737</v>
      </c>
    </row>
    <row r="1284" spans="1:19" ht="14.45" customHeight="1" x14ac:dyDescent="0.2">
      <c r="A1284" s="832"/>
      <c r="B1284" s="833" t="s">
        <v>3587</v>
      </c>
      <c r="C1284" s="833" t="s">
        <v>594</v>
      </c>
      <c r="D1284" s="833" t="s">
        <v>1470</v>
      </c>
      <c r="E1284" s="833" t="s">
        <v>3468</v>
      </c>
      <c r="F1284" s="833" t="s">
        <v>3560</v>
      </c>
      <c r="G1284" s="833" t="s">
        <v>3561</v>
      </c>
      <c r="H1284" s="850">
        <v>3</v>
      </c>
      <c r="I1284" s="850">
        <v>1400.01</v>
      </c>
      <c r="J1284" s="833">
        <v>0.27272886658588752</v>
      </c>
      <c r="K1284" s="833">
        <v>466.67</v>
      </c>
      <c r="L1284" s="850">
        <v>11</v>
      </c>
      <c r="M1284" s="850">
        <v>5133.34</v>
      </c>
      <c r="N1284" s="833">
        <v>1</v>
      </c>
      <c r="O1284" s="833">
        <v>466.66727272727275</v>
      </c>
      <c r="P1284" s="850">
        <v>5</v>
      </c>
      <c r="Q1284" s="850">
        <v>2333.34</v>
      </c>
      <c r="R1284" s="838">
        <v>0.45454616292706113</v>
      </c>
      <c r="S1284" s="851">
        <v>466.66800000000001</v>
      </c>
    </row>
    <row r="1285" spans="1:19" ht="14.45" customHeight="1" x14ac:dyDescent="0.2">
      <c r="A1285" s="832"/>
      <c r="B1285" s="833" t="s">
        <v>3587</v>
      </c>
      <c r="C1285" s="833" t="s">
        <v>594</v>
      </c>
      <c r="D1285" s="833" t="s">
        <v>1470</v>
      </c>
      <c r="E1285" s="833" t="s">
        <v>3468</v>
      </c>
      <c r="F1285" s="833" t="s">
        <v>3562</v>
      </c>
      <c r="G1285" s="833" t="s">
        <v>3563</v>
      </c>
      <c r="H1285" s="850">
        <v>111</v>
      </c>
      <c r="I1285" s="850">
        <v>12950</v>
      </c>
      <c r="J1285" s="833">
        <v>1.0000007722013684</v>
      </c>
      <c r="K1285" s="833">
        <v>116.66666666666667</v>
      </c>
      <c r="L1285" s="850">
        <v>111</v>
      </c>
      <c r="M1285" s="850">
        <v>12949.99</v>
      </c>
      <c r="N1285" s="833">
        <v>1</v>
      </c>
      <c r="O1285" s="833">
        <v>116.66657657657657</v>
      </c>
      <c r="P1285" s="850">
        <v>100</v>
      </c>
      <c r="Q1285" s="850">
        <v>13333.33</v>
      </c>
      <c r="R1285" s="838">
        <v>1.0296015672598975</v>
      </c>
      <c r="S1285" s="851">
        <v>133.33330000000001</v>
      </c>
    </row>
    <row r="1286" spans="1:19" ht="14.45" customHeight="1" x14ac:dyDescent="0.2">
      <c r="A1286" s="832"/>
      <c r="B1286" s="833" t="s">
        <v>3587</v>
      </c>
      <c r="C1286" s="833" t="s">
        <v>594</v>
      </c>
      <c r="D1286" s="833" t="s">
        <v>1470</v>
      </c>
      <c r="E1286" s="833" t="s">
        <v>3468</v>
      </c>
      <c r="F1286" s="833" t="s">
        <v>3469</v>
      </c>
      <c r="G1286" s="833" t="s">
        <v>3470</v>
      </c>
      <c r="H1286" s="850">
        <v>996</v>
      </c>
      <c r="I1286" s="850">
        <v>343066.67</v>
      </c>
      <c r="J1286" s="833">
        <v>0.94857145527320641</v>
      </c>
      <c r="K1286" s="833">
        <v>344.44444779116463</v>
      </c>
      <c r="L1286" s="850">
        <v>1050</v>
      </c>
      <c r="M1286" s="850">
        <v>361666.66000000003</v>
      </c>
      <c r="N1286" s="833">
        <v>1</v>
      </c>
      <c r="O1286" s="833">
        <v>344.44443809523813</v>
      </c>
      <c r="P1286" s="850">
        <v>1165</v>
      </c>
      <c r="Q1286" s="850">
        <v>401277.76</v>
      </c>
      <c r="R1286" s="838">
        <v>1.1095237808207148</v>
      </c>
      <c r="S1286" s="851">
        <v>344.44442918454939</v>
      </c>
    </row>
    <row r="1287" spans="1:19" ht="14.45" customHeight="1" x14ac:dyDescent="0.2">
      <c r="A1287" s="832"/>
      <c r="B1287" s="833" t="s">
        <v>3587</v>
      </c>
      <c r="C1287" s="833" t="s">
        <v>594</v>
      </c>
      <c r="D1287" s="833" t="s">
        <v>1470</v>
      </c>
      <c r="E1287" s="833" t="s">
        <v>3468</v>
      </c>
      <c r="F1287" s="833" t="s">
        <v>3564</v>
      </c>
      <c r="G1287" s="833" t="s">
        <v>3565</v>
      </c>
      <c r="H1287" s="850"/>
      <c r="I1287" s="850"/>
      <c r="J1287" s="833"/>
      <c r="K1287" s="833"/>
      <c r="L1287" s="850">
        <v>3</v>
      </c>
      <c r="M1287" s="850">
        <v>2500</v>
      </c>
      <c r="N1287" s="833">
        <v>1</v>
      </c>
      <c r="O1287" s="833">
        <v>833.33333333333337</v>
      </c>
      <c r="P1287" s="850"/>
      <c r="Q1287" s="850"/>
      <c r="R1287" s="838"/>
      <c r="S1287" s="851"/>
    </row>
    <row r="1288" spans="1:19" ht="14.45" customHeight="1" x14ac:dyDescent="0.2">
      <c r="A1288" s="832"/>
      <c r="B1288" s="833" t="s">
        <v>3587</v>
      </c>
      <c r="C1288" s="833" t="s">
        <v>594</v>
      </c>
      <c r="D1288" s="833" t="s">
        <v>1470</v>
      </c>
      <c r="E1288" s="833" t="s">
        <v>3468</v>
      </c>
      <c r="F1288" s="833" t="s">
        <v>3577</v>
      </c>
      <c r="G1288" s="833" t="s">
        <v>3578</v>
      </c>
      <c r="H1288" s="850"/>
      <c r="I1288" s="850"/>
      <c r="J1288" s="833"/>
      <c r="K1288" s="833"/>
      <c r="L1288" s="850">
        <v>1</v>
      </c>
      <c r="M1288" s="850">
        <v>116.67</v>
      </c>
      <c r="N1288" s="833">
        <v>1</v>
      </c>
      <c r="O1288" s="833">
        <v>116.67</v>
      </c>
      <c r="P1288" s="850"/>
      <c r="Q1288" s="850"/>
      <c r="R1288" s="838"/>
      <c r="S1288" s="851"/>
    </row>
    <row r="1289" spans="1:19" ht="14.45" customHeight="1" x14ac:dyDescent="0.2">
      <c r="A1289" s="832"/>
      <c r="B1289" s="833" t="s">
        <v>3587</v>
      </c>
      <c r="C1289" s="833" t="s">
        <v>594</v>
      </c>
      <c r="D1289" s="833" t="s">
        <v>1471</v>
      </c>
      <c r="E1289" s="833" t="s">
        <v>3468</v>
      </c>
      <c r="F1289" s="833" t="s">
        <v>3501</v>
      </c>
      <c r="G1289" s="833" t="s">
        <v>3502</v>
      </c>
      <c r="H1289" s="850">
        <v>4</v>
      </c>
      <c r="I1289" s="850">
        <v>311.12</v>
      </c>
      <c r="J1289" s="833">
        <v>0.26667352378993203</v>
      </c>
      <c r="K1289" s="833">
        <v>77.78</v>
      </c>
      <c r="L1289" s="850">
        <v>15</v>
      </c>
      <c r="M1289" s="850">
        <v>1166.67</v>
      </c>
      <c r="N1289" s="833">
        <v>1</v>
      </c>
      <c r="O1289" s="833">
        <v>77.778000000000006</v>
      </c>
      <c r="P1289" s="850">
        <v>8</v>
      </c>
      <c r="Q1289" s="850">
        <v>622.22</v>
      </c>
      <c r="R1289" s="838">
        <v>0.53332990477170061</v>
      </c>
      <c r="S1289" s="851">
        <v>77.777500000000003</v>
      </c>
    </row>
    <row r="1290" spans="1:19" ht="14.45" customHeight="1" x14ac:dyDescent="0.2">
      <c r="A1290" s="832"/>
      <c r="B1290" s="833" t="s">
        <v>3587</v>
      </c>
      <c r="C1290" s="833" t="s">
        <v>594</v>
      </c>
      <c r="D1290" s="833" t="s">
        <v>1471</v>
      </c>
      <c r="E1290" s="833" t="s">
        <v>3468</v>
      </c>
      <c r="F1290" s="833" t="s">
        <v>3505</v>
      </c>
      <c r="G1290" s="833" t="s">
        <v>3506</v>
      </c>
      <c r="H1290" s="850">
        <v>163</v>
      </c>
      <c r="I1290" s="850">
        <v>19016.66</v>
      </c>
      <c r="J1290" s="833">
        <v>0.69658095238095241</v>
      </c>
      <c r="K1290" s="833">
        <v>116.66662576687116</v>
      </c>
      <c r="L1290" s="850">
        <v>234</v>
      </c>
      <c r="M1290" s="850">
        <v>27300</v>
      </c>
      <c r="N1290" s="833">
        <v>1</v>
      </c>
      <c r="O1290" s="833">
        <v>116.66666666666667</v>
      </c>
      <c r="P1290" s="850">
        <v>214</v>
      </c>
      <c r="Q1290" s="850">
        <v>24966.67</v>
      </c>
      <c r="R1290" s="838">
        <v>0.91453003663003651</v>
      </c>
      <c r="S1290" s="851">
        <v>116.66668224299065</v>
      </c>
    </row>
    <row r="1291" spans="1:19" ht="14.45" customHeight="1" x14ac:dyDescent="0.2">
      <c r="A1291" s="832"/>
      <c r="B1291" s="833" t="s">
        <v>3587</v>
      </c>
      <c r="C1291" s="833" t="s">
        <v>594</v>
      </c>
      <c r="D1291" s="833" t="s">
        <v>1471</v>
      </c>
      <c r="E1291" s="833" t="s">
        <v>3468</v>
      </c>
      <c r="F1291" s="833" t="s">
        <v>3515</v>
      </c>
      <c r="G1291" s="833" t="s">
        <v>3516</v>
      </c>
      <c r="H1291" s="850">
        <v>11</v>
      </c>
      <c r="I1291" s="850">
        <v>2322.2200000000003</v>
      </c>
      <c r="J1291" s="833">
        <v>0.35483861109583098</v>
      </c>
      <c r="K1291" s="833">
        <v>211.1109090909091</v>
      </c>
      <c r="L1291" s="850">
        <v>31</v>
      </c>
      <c r="M1291" s="850">
        <v>6544.4400000000005</v>
      </c>
      <c r="N1291" s="833">
        <v>1</v>
      </c>
      <c r="O1291" s="833">
        <v>211.1109677419355</v>
      </c>
      <c r="P1291" s="850">
        <v>5</v>
      </c>
      <c r="Q1291" s="850">
        <v>1111.1099999999999</v>
      </c>
      <c r="R1291" s="838">
        <v>0.16977923244769602</v>
      </c>
      <c r="S1291" s="851">
        <v>222.22199999999998</v>
      </c>
    </row>
    <row r="1292" spans="1:19" ht="14.45" customHeight="1" x14ac:dyDescent="0.2">
      <c r="A1292" s="832"/>
      <c r="B1292" s="833" t="s">
        <v>3587</v>
      </c>
      <c r="C1292" s="833" t="s">
        <v>594</v>
      </c>
      <c r="D1292" s="833" t="s">
        <v>1471</v>
      </c>
      <c r="E1292" s="833" t="s">
        <v>3468</v>
      </c>
      <c r="F1292" s="833" t="s">
        <v>3517</v>
      </c>
      <c r="G1292" s="833" t="s">
        <v>3518</v>
      </c>
      <c r="H1292" s="850">
        <v>61</v>
      </c>
      <c r="I1292" s="850">
        <v>35583.33</v>
      </c>
      <c r="J1292" s="833">
        <v>0.7530863492063492</v>
      </c>
      <c r="K1292" s="833">
        <v>583.33327868852462</v>
      </c>
      <c r="L1292" s="850">
        <v>81</v>
      </c>
      <c r="M1292" s="850">
        <v>47250</v>
      </c>
      <c r="N1292" s="833">
        <v>1</v>
      </c>
      <c r="O1292" s="833">
        <v>583.33333333333337</v>
      </c>
      <c r="P1292" s="850">
        <v>117</v>
      </c>
      <c r="Q1292" s="850">
        <v>68250</v>
      </c>
      <c r="R1292" s="838">
        <v>1.4444444444444444</v>
      </c>
      <c r="S1292" s="851">
        <v>583.33333333333337</v>
      </c>
    </row>
    <row r="1293" spans="1:19" ht="14.45" customHeight="1" x14ac:dyDescent="0.2">
      <c r="A1293" s="832"/>
      <c r="B1293" s="833" t="s">
        <v>3587</v>
      </c>
      <c r="C1293" s="833" t="s">
        <v>594</v>
      </c>
      <c r="D1293" s="833" t="s">
        <v>1471</v>
      </c>
      <c r="E1293" s="833" t="s">
        <v>3468</v>
      </c>
      <c r="F1293" s="833" t="s">
        <v>3519</v>
      </c>
      <c r="G1293" s="833" t="s">
        <v>3520</v>
      </c>
      <c r="H1293" s="850">
        <v>12</v>
      </c>
      <c r="I1293" s="850">
        <v>5600</v>
      </c>
      <c r="J1293" s="833">
        <v>1.50000133928691</v>
      </c>
      <c r="K1293" s="833">
        <v>466.66666666666669</v>
      </c>
      <c r="L1293" s="850">
        <v>8</v>
      </c>
      <c r="M1293" s="850">
        <v>3733.33</v>
      </c>
      <c r="N1293" s="833">
        <v>1</v>
      </c>
      <c r="O1293" s="833">
        <v>466.66624999999999</v>
      </c>
      <c r="P1293" s="850">
        <v>16</v>
      </c>
      <c r="Q1293" s="850">
        <v>7466.67</v>
      </c>
      <c r="R1293" s="838">
        <v>2.0000026785738201</v>
      </c>
      <c r="S1293" s="851">
        <v>466.666875</v>
      </c>
    </row>
    <row r="1294" spans="1:19" ht="14.45" customHeight="1" x14ac:dyDescent="0.2">
      <c r="A1294" s="832"/>
      <c r="B1294" s="833" t="s">
        <v>3587</v>
      </c>
      <c r="C1294" s="833" t="s">
        <v>594</v>
      </c>
      <c r="D1294" s="833" t="s">
        <v>1471</v>
      </c>
      <c r="E1294" s="833" t="s">
        <v>3468</v>
      </c>
      <c r="F1294" s="833" t="s">
        <v>3524</v>
      </c>
      <c r="G1294" s="833" t="s">
        <v>3525</v>
      </c>
      <c r="H1294" s="850">
        <v>245</v>
      </c>
      <c r="I1294" s="850">
        <v>12250</v>
      </c>
      <c r="J1294" s="833">
        <v>1.0040983606557377</v>
      </c>
      <c r="K1294" s="833">
        <v>50</v>
      </c>
      <c r="L1294" s="850">
        <v>244</v>
      </c>
      <c r="M1294" s="850">
        <v>12200</v>
      </c>
      <c r="N1294" s="833">
        <v>1</v>
      </c>
      <c r="O1294" s="833">
        <v>50</v>
      </c>
      <c r="P1294" s="850">
        <v>254</v>
      </c>
      <c r="Q1294" s="850">
        <v>15522.230000000001</v>
      </c>
      <c r="R1294" s="838">
        <v>1.2723139344262295</v>
      </c>
      <c r="S1294" s="851">
        <v>61.111141732283471</v>
      </c>
    </row>
    <row r="1295" spans="1:19" ht="14.45" customHeight="1" x14ac:dyDescent="0.2">
      <c r="A1295" s="832"/>
      <c r="B1295" s="833" t="s">
        <v>3587</v>
      </c>
      <c r="C1295" s="833" t="s">
        <v>594</v>
      </c>
      <c r="D1295" s="833" t="s">
        <v>1471</v>
      </c>
      <c r="E1295" s="833" t="s">
        <v>3468</v>
      </c>
      <c r="F1295" s="833" t="s">
        <v>3592</v>
      </c>
      <c r="G1295" s="833" t="s">
        <v>3593</v>
      </c>
      <c r="H1295" s="850">
        <v>3</v>
      </c>
      <c r="I1295" s="850">
        <v>0</v>
      </c>
      <c r="J1295" s="833"/>
      <c r="K1295" s="833">
        <v>0</v>
      </c>
      <c r="L1295" s="850">
        <v>2</v>
      </c>
      <c r="M1295" s="850">
        <v>0</v>
      </c>
      <c r="N1295" s="833"/>
      <c r="O1295" s="833">
        <v>0</v>
      </c>
      <c r="P1295" s="850">
        <v>5</v>
      </c>
      <c r="Q1295" s="850">
        <v>0</v>
      </c>
      <c r="R1295" s="838"/>
      <c r="S1295" s="851">
        <v>0</v>
      </c>
    </row>
    <row r="1296" spans="1:19" ht="14.45" customHeight="1" x14ac:dyDescent="0.2">
      <c r="A1296" s="832"/>
      <c r="B1296" s="833" t="s">
        <v>3587</v>
      </c>
      <c r="C1296" s="833" t="s">
        <v>594</v>
      </c>
      <c r="D1296" s="833" t="s">
        <v>1471</v>
      </c>
      <c r="E1296" s="833" t="s">
        <v>3468</v>
      </c>
      <c r="F1296" s="833" t="s">
        <v>3538</v>
      </c>
      <c r="G1296" s="833" t="s">
        <v>3539</v>
      </c>
      <c r="H1296" s="850">
        <v>874</v>
      </c>
      <c r="I1296" s="850">
        <v>0</v>
      </c>
      <c r="J1296" s="833"/>
      <c r="K1296" s="833">
        <v>0</v>
      </c>
      <c r="L1296" s="850">
        <v>1013</v>
      </c>
      <c r="M1296" s="850">
        <v>0</v>
      </c>
      <c r="N1296" s="833"/>
      <c r="O1296" s="833">
        <v>0</v>
      </c>
      <c r="P1296" s="850">
        <v>1024</v>
      </c>
      <c r="Q1296" s="850">
        <v>0</v>
      </c>
      <c r="R1296" s="838"/>
      <c r="S1296" s="851">
        <v>0</v>
      </c>
    </row>
    <row r="1297" spans="1:19" ht="14.45" customHeight="1" x14ac:dyDescent="0.2">
      <c r="A1297" s="832"/>
      <c r="B1297" s="833" t="s">
        <v>3587</v>
      </c>
      <c r="C1297" s="833" t="s">
        <v>594</v>
      </c>
      <c r="D1297" s="833" t="s">
        <v>1471</v>
      </c>
      <c r="E1297" s="833" t="s">
        <v>3468</v>
      </c>
      <c r="F1297" s="833" t="s">
        <v>3542</v>
      </c>
      <c r="G1297" s="833" t="s">
        <v>3543</v>
      </c>
      <c r="H1297" s="850"/>
      <c r="I1297" s="850"/>
      <c r="J1297" s="833"/>
      <c r="K1297" s="833"/>
      <c r="L1297" s="850">
        <v>1</v>
      </c>
      <c r="M1297" s="850">
        <v>77.78</v>
      </c>
      <c r="N1297" s="833">
        <v>1</v>
      </c>
      <c r="O1297" s="833">
        <v>77.78</v>
      </c>
      <c r="P1297" s="850"/>
      <c r="Q1297" s="850"/>
      <c r="R1297" s="838"/>
      <c r="S1297" s="851"/>
    </row>
    <row r="1298" spans="1:19" ht="14.45" customHeight="1" x14ac:dyDescent="0.2">
      <c r="A1298" s="832"/>
      <c r="B1298" s="833" t="s">
        <v>3587</v>
      </c>
      <c r="C1298" s="833" t="s">
        <v>594</v>
      </c>
      <c r="D1298" s="833" t="s">
        <v>1471</v>
      </c>
      <c r="E1298" s="833" t="s">
        <v>3468</v>
      </c>
      <c r="F1298" s="833" t="s">
        <v>3546</v>
      </c>
      <c r="G1298" s="833" t="s">
        <v>3547</v>
      </c>
      <c r="H1298" s="850">
        <v>201</v>
      </c>
      <c r="I1298" s="850">
        <v>18983.34</v>
      </c>
      <c r="J1298" s="833">
        <v>0.83057900597447887</v>
      </c>
      <c r="K1298" s="833">
        <v>94.4444776119403</v>
      </c>
      <c r="L1298" s="850">
        <v>242</v>
      </c>
      <c r="M1298" s="850">
        <v>22855.55</v>
      </c>
      <c r="N1298" s="833">
        <v>1</v>
      </c>
      <c r="O1298" s="833">
        <v>94.444421487603307</v>
      </c>
      <c r="P1298" s="850">
        <v>284</v>
      </c>
      <c r="Q1298" s="850">
        <v>26822.22</v>
      </c>
      <c r="R1298" s="838">
        <v>1.1735539070378969</v>
      </c>
      <c r="S1298" s="851">
        <v>94.444436619718317</v>
      </c>
    </row>
    <row r="1299" spans="1:19" ht="14.45" customHeight="1" x14ac:dyDescent="0.2">
      <c r="A1299" s="832"/>
      <c r="B1299" s="833" t="s">
        <v>3587</v>
      </c>
      <c r="C1299" s="833" t="s">
        <v>594</v>
      </c>
      <c r="D1299" s="833" t="s">
        <v>1471</v>
      </c>
      <c r="E1299" s="833" t="s">
        <v>3468</v>
      </c>
      <c r="F1299" s="833" t="s">
        <v>3550</v>
      </c>
      <c r="G1299" s="833" t="s">
        <v>3551</v>
      </c>
      <c r="H1299" s="850">
        <v>29</v>
      </c>
      <c r="I1299" s="850">
        <v>2803.3500000000004</v>
      </c>
      <c r="J1299" s="833">
        <v>0.47541320001492376</v>
      </c>
      <c r="K1299" s="833">
        <v>96.667241379310354</v>
      </c>
      <c r="L1299" s="850">
        <v>61</v>
      </c>
      <c r="M1299" s="850">
        <v>5896.66</v>
      </c>
      <c r="N1299" s="833">
        <v>1</v>
      </c>
      <c r="O1299" s="833">
        <v>96.666557377049173</v>
      </c>
      <c r="P1299" s="850">
        <v>54</v>
      </c>
      <c r="Q1299" s="850">
        <v>5219.99</v>
      </c>
      <c r="R1299" s="838">
        <v>0.88524520660848682</v>
      </c>
      <c r="S1299" s="851">
        <v>96.666481481481483</v>
      </c>
    </row>
    <row r="1300" spans="1:19" ht="14.45" customHeight="1" x14ac:dyDescent="0.2">
      <c r="A1300" s="832"/>
      <c r="B1300" s="833" t="s">
        <v>3587</v>
      </c>
      <c r="C1300" s="833" t="s">
        <v>594</v>
      </c>
      <c r="D1300" s="833" t="s">
        <v>1471</v>
      </c>
      <c r="E1300" s="833" t="s">
        <v>3468</v>
      </c>
      <c r="F1300" s="833" t="s">
        <v>3560</v>
      </c>
      <c r="G1300" s="833" t="s">
        <v>3561</v>
      </c>
      <c r="H1300" s="850"/>
      <c r="I1300" s="850"/>
      <c r="J1300" s="833"/>
      <c r="K1300" s="833"/>
      <c r="L1300" s="850"/>
      <c r="M1300" s="850"/>
      <c r="N1300" s="833"/>
      <c r="O1300" s="833"/>
      <c r="P1300" s="850">
        <v>1</v>
      </c>
      <c r="Q1300" s="850">
        <v>466.67</v>
      </c>
      <c r="R1300" s="838"/>
      <c r="S1300" s="851">
        <v>466.67</v>
      </c>
    </row>
    <row r="1301" spans="1:19" ht="14.45" customHeight="1" x14ac:dyDescent="0.2">
      <c r="A1301" s="832"/>
      <c r="B1301" s="833" t="s">
        <v>3587</v>
      </c>
      <c r="C1301" s="833" t="s">
        <v>594</v>
      </c>
      <c r="D1301" s="833" t="s">
        <v>1471</v>
      </c>
      <c r="E1301" s="833" t="s">
        <v>3468</v>
      </c>
      <c r="F1301" s="833" t="s">
        <v>3562</v>
      </c>
      <c r="G1301" s="833" t="s">
        <v>3563</v>
      </c>
      <c r="H1301" s="850">
        <v>98</v>
      </c>
      <c r="I1301" s="850">
        <v>11433.33</v>
      </c>
      <c r="J1301" s="833">
        <v>0.91588856169672817</v>
      </c>
      <c r="K1301" s="833">
        <v>116.66663265306123</v>
      </c>
      <c r="L1301" s="850">
        <v>107</v>
      </c>
      <c r="M1301" s="850">
        <v>12483.32</v>
      </c>
      <c r="N1301" s="833">
        <v>1</v>
      </c>
      <c r="O1301" s="833">
        <v>116.66654205607476</v>
      </c>
      <c r="P1301" s="850">
        <v>100</v>
      </c>
      <c r="Q1301" s="850">
        <v>13333.34</v>
      </c>
      <c r="R1301" s="838">
        <v>1.0680924625820696</v>
      </c>
      <c r="S1301" s="851">
        <v>133.33340000000001</v>
      </c>
    </row>
    <row r="1302" spans="1:19" ht="14.45" customHeight="1" x14ac:dyDescent="0.2">
      <c r="A1302" s="832"/>
      <c r="B1302" s="833" t="s">
        <v>3587</v>
      </c>
      <c r="C1302" s="833" t="s">
        <v>594</v>
      </c>
      <c r="D1302" s="833" t="s">
        <v>1471</v>
      </c>
      <c r="E1302" s="833" t="s">
        <v>3468</v>
      </c>
      <c r="F1302" s="833" t="s">
        <v>3469</v>
      </c>
      <c r="G1302" s="833" t="s">
        <v>3470</v>
      </c>
      <c r="H1302" s="850">
        <v>898</v>
      </c>
      <c r="I1302" s="850">
        <v>309311.10000000003</v>
      </c>
      <c r="J1302" s="833">
        <v>0.85768858752770893</v>
      </c>
      <c r="K1302" s="833">
        <v>344.44443207126955</v>
      </c>
      <c r="L1302" s="850">
        <v>1047</v>
      </c>
      <c r="M1302" s="850">
        <v>360633.34</v>
      </c>
      <c r="N1302" s="833">
        <v>1</v>
      </c>
      <c r="O1302" s="833">
        <v>344.44445081184341</v>
      </c>
      <c r="P1302" s="850">
        <v>1041</v>
      </c>
      <c r="Q1302" s="850">
        <v>358566.66</v>
      </c>
      <c r="R1302" s="838">
        <v>0.99426930410815584</v>
      </c>
      <c r="S1302" s="851">
        <v>344.4444380403458</v>
      </c>
    </row>
    <row r="1303" spans="1:19" ht="14.45" customHeight="1" x14ac:dyDescent="0.2">
      <c r="A1303" s="832"/>
      <c r="B1303" s="833" t="s">
        <v>3587</v>
      </c>
      <c r="C1303" s="833" t="s">
        <v>594</v>
      </c>
      <c r="D1303" s="833" t="s">
        <v>1472</v>
      </c>
      <c r="E1303" s="833" t="s">
        <v>3468</v>
      </c>
      <c r="F1303" s="833" t="s">
        <v>3505</v>
      </c>
      <c r="G1303" s="833" t="s">
        <v>3506</v>
      </c>
      <c r="H1303" s="850">
        <v>1</v>
      </c>
      <c r="I1303" s="850">
        <v>116.67</v>
      </c>
      <c r="J1303" s="833"/>
      <c r="K1303" s="833">
        <v>116.67</v>
      </c>
      <c r="L1303" s="850"/>
      <c r="M1303" s="850"/>
      <c r="N1303" s="833"/>
      <c r="O1303" s="833"/>
      <c r="P1303" s="850"/>
      <c r="Q1303" s="850"/>
      <c r="R1303" s="838"/>
      <c r="S1303" s="851"/>
    </row>
    <row r="1304" spans="1:19" ht="14.45" customHeight="1" x14ac:dyDescent="0.2">
      <c r="A1304" s="832"/>
      <c r="B1304" s="833" t="s">
        <v>3587</v>
      </c>
      <c r="C1304" s="833" t="s">
        <v>594</v>
      </c>
      <c r="D1304" s="833" t="s">
        <v>1472</v>
      </c>
      <c r="E1304" s="833" t="s">
        <v>3468</v>
      </c>
      <c r="F1304" s="833" t="s">
        <v>3519</v>
      </c>
      <c r="G1304" s="833" t="s">
        <v>3520</v>
      </c>
      <c r="H1304" s="850"/>
      <c r="I1304" s="850"/>
      <c r="J1304" s="833"/>
      <c r="K1304" s="833"/>
      <c r="L1304" s="850">
        <v>1</v>
      </c>
      <c r="M1304" s="850">
        <v>466.67</v>
      </c>
      <c r="N1304" s="833">
        <v>1</v>
      </c>
      <c r="O1304" s="833">
        <v>466.67</v>
      </c>
      <c r="P1304" s="850"/>
      <c r="Q1304" s="850"/>
      <c r="R1304" s="838"/>
      <c r="S1304" s="851"/>
    </row>
    <row r="1305" spans="1:19" ht="14.45" customHeight="1" x14ac:dyDescent="0.2">
      <c r="A1305" s="832"/>
      <c r="B1305" s="833" t="s">
        <v>3587</v>
      </c>
      <c r="C1305" s="833" t="s">
        <v>594</v>
      </c>
      <c r="D1305" s="833" t="s">
        <v>1472</v>
      </c>
      <c r="E1305" s="833" t="s">
        <v>3468</v>
      </c>
      <c r="F1305" s="833" t="s">
        <v>3524</v>
      </c>
      <c r="G1305" s="833" t="s">
        <v>3525</v>
      </c>
      <c r="H1305" s="850">
        <v>3</v>
      </c>
      <c r="I1305" s="850">
        <v>150</v>
      </c>
      <c r="J1305" s="833"/>
      <c r="K1305" s="833">
        <v>50</v>
      </c>
      <c r="L1305" s="850"/>
      <c r="M1305" s="850"/>
      <c r="N1305" s="833"/>
      <c r="O1305" s="833"/>
      <c r="P1305" s="850"/>
      <c r="Q1305" s="850"/>
      <c r="R1305" s="838"/>
      <c r="S1305" s="851"/>
    </row>
    <row r="1306" spans="1:19" ht="14.45" customHeight="1" x14ac:dyDescent="0.2">
      <c r="A1306" s="832"/>
      <c r="B1306" s="833" t="s">
        <v>3587</v>
      </c>
      <c r="C1306" s="833" t="s">
        <v>594</v>
      </c>
      <c r="D1306" s="833" t="s">
        <v>1472</v>
      </c>
      <c r="E1306" s="833" t="s">
        <v>3468</v>
      </c>
      <c r="F1306" s="833" t="s">
        <v>3538</v>
      </c>
      <c r="G1306" s="833" t="s">
        <v>3539</v>
      </c>
      <c r="H1306" s="850">
        <v>10</v>
      </c>
      <c r="I1306" s="850">
        <v>0</v>
      </c>
      <c r="J1306" s="833"/>
      <c r="K1306" s="833">
        <v>0</v>
      </c>
      <c r="L1306" s="850">
        <v>1</v>
      </c>
      <c r="M1306" s="850">
        <v>0</v>
      </c>
      <c r="N1306" s="833"/>
      <c r="O1306" s="833">
        <v>0</v>
      </c>
      <c r="P1306" s="850"/>
      <c r="Q1306" s="850"/>
      <c r="R1306" s="838"/>
      <c r="S1306" s="851"/>
    </row>
    <row r="1307" spans="1:19" ht="14.45" customHeight="1" x14ac:dyDescent="0.2">
      <c r="A1307" s="832"/>
      <c r="B1307" s="833" t="s">
        <v>3587</v>
      </c>
      <c r="C1307" s="833" t="s">
        <v>594</v>
      </c>
      <c r="D1307" s="833" t="s">
        <v>1472</v>
      </c>
      <c r="E1307" s="833" t="s">
        <v>3468</v>
      </c>
      <c r="F1307" s="833" t="s">
        <v>3546</v>
      </c>
      <c r="G1307" s="833" t="s">
        <v>3547</v>
      </c>
      <c r="H1307" s="850">
        <v>4</v>
      </c>
      <c r="I1307" s="850">
        <v>377.77</v>
      </c>
      <c r="J1307" s="833">
        <v>4.0001058873358746</v>
      </c>
      <c r="K1307" s="833">
        <v>94.442499999999995</v>
      </c>
      <c r="L1307" s="850">
        <v>1</v>
      </c>
      <c r="M1307" s="850">
        <v>94.44</v>
      </c>
      <c r="N1307" s="833">
        <v>1</v>
      </c>
      <c r="O1307" s="833">
        <v>94.44</v>
      </c>
      <c r="P1307" s="850"/>
      <c r="Q1307" s="850"/>
      <c r="R1307" s="838"/>
      <c r="S1307" s="851"/>
    </row>
    <row r="1308" spans="1:19" ht="14.45" customHeight="1" x14ac:dyDescent="0.2">
      <c r="A1308" s="832"/>
      <c r="B1308" s="833" t="s">
        <v>3587</v>
      </c>
      <c r="C1308" s="833" t="s">
        <v>594</v>
      </c>
      <c r="D1308" s="833" t="s">
        <v>1472</v>
      </c>
      <c r="E1308" s="833" t="s">
        <v>3468</v>
      </c>
      <c r="F1308" s="833" t="s">
        <v>3562</v>
      </c>
      <c r="G1308" s="833" t="s">
        <v>3563</v>
      </c>
      <c r="H1308" s="850">
        <v>2</v>
      </c>
      <c r="I1308" s="850">
        <v>233.34</v>
      </c>
      <c r="J1308" s="833"/>
      <c r="K1308" s="833">
        <v>116.67</v>
      </c>
      <c r="L1308" s="850"/>
      <c r="M1308" s="850"/>
      <c r="N1308" s="833"/>
      <c r="O1308" s="833"/>
      <c r="P1308" s="850"/>
      <c r="Q1308" s="850"/>
      <c r="R1308" s="838"/>
      <c r="S1308" s="851"/>
    </row>
    <row r="1309" spans="1:19" ht="14.45" customHeight="1" x14ac:dyDescent="0.2">
      <c r="A1309" s="832"/>
      <c r="B1309" s="833" t="s">
        <v>3587</v>
      </c>
      <c r="C1309" s="833" t="s">
        <v>594</v>
      </c>
      <c r="D1309" s="833" t="s">
        <v>1472</v>
      </c>
      <c r="E1309" s="833" t="s">
        <v>3468</v>
      </c>
      <c r="F1309" s="833" t="s">
        <v>3469</v>
      </c>
      <c r="G1309" s="833" t="s">
        <v>3470</v>
      </c>
      <c r="H1309" s="850">
        <v>10</v>
      </c>
      <c r="I1309" s="850">
        <v>3444.44</v>
      </c>
      <c r="J1309" s="833">
        <v>4.9999854838943811</v>
      </c>
      <c r="K1309" s="833">
        <v>344.44400000000002</v>
      </c>
      <c r="L1309" s="850">
        <v>2</v>
      </c>
      <c r="M1309" s="850">
        <v>688.89</v>
      </c>
      <c r="N1309" s="833">
        <v>1</v>
      </c>
      <c r="O1309" s="833">
        <v>344.44499999999999</v>
      </c>
      <c r="P1309" s="850"/>
      <c r="Q1309" s="850"/>
      <c r="R1309" s="838"/>
      <c r="S1309" s="851"/>
    </row>
    <row r="1310" spans="1:19" ht="14.45" customHeight="1" x14ac:dyDescent="0.2">
      <c r="A1310" s="832"/>
      <c r="B1310" s="833" t="s">
        <v>3587</v>
      </c>
      <c r="C1310" s="833" t="s">
        <v>594</v>
      </c>
      <c r="D1310" s="833" t="s">
        <v>3453</v>
      </c>
      <c r="E1310" s="833" t="s">
        <v>3468</v>
      </c>
      <c r="F1310" s="833" t="s">
        <v>3501</v>
      </c>
      <c r="G1310" s="833" t="s">
        <v>3502</v>
      </c>
      <c r="H1310" s="850">
        <v>57</v>
      </c>
      <c r="I1310" s="850">
        <v>4433.34</v>
      </c>
      <c r="J1310" s="833">
        <v>2.1111042328369862</v>
      </c>
      <c r="K1310" s="833">
        <v>77.777894736842114</v>
      </c>
      <c r="L1310" s="850">
        <v>27</v>
      </c>
      <c r="M1310" s="850">
        <v>2100.0100000000002</v>
      </c>
      <c r="N1310" s="833">
        <v>1</v>
      </c>
      <c r="O1310" s="833">
        <v>77.778148148148162</v>
      </c>
      <c r="P1310" s="850"/>
      <c r="Q1310" s="850"/>
      <c r="R1310" s="838"/>
      <c r="S1310" s="851"/>
    </row>
    <row r="1311" spans="1:19" ht="14.45" customHeight="1" x14ac:dyDescent="0.2">
      <c r="A1311" s="832"/>
      <c r="B1311" s="833" t="s">
        <v>3587</v>
      </c>
      <c r="C1311" s="833" t="s">
        <v>594</v>
      </c>
      <c r="D1311" s="833" t="s">
        <v>3453</v>
      </c>
      <c r="E1311" s="833" t="s">
        <v>3468</v>
      </c>
      <c r="F1311" s="833" t="s">
        <v>3505</v>
      </c>
      <c r="G1311" s="833" t="s">
        <v>3506</v>
      </c>
      <c r="H1311" s="850">
        <v>269</v>
      </c>
      <c r="I1311" s="850">
        <v>31383.32</v>
      </c>
      <c r="J1311" s="833">
        <v>3.0919557556214343</v>
      </c>
      <c r="K1311" s="833">
        <v>116.66661710037175</v>
      </c>
      <c r="L1311" s="850">
        <v>87</v>
      </c>
      <c r="M1311" s="850">
        <v>10149.99</v>
      </c>
      <c r="N1311" s="833">
        <v>1</v>
      </c>
      <c r="O1311" s="833">
        <v>116.66655172413793</v>
      </c>
      <c r="P1311" s="850"/>
      <c r="Q1311" s="850"/>
      <c r="R1311" s="838"/>
      <c r="S1311" s="851"/>
    </row>
    <row r="1312" spans="1:19" ht="14.45" customHeight="1" x14ac:dyDescent="0.2">
      <c r="A1312" s="832"/>
      <c r="B1312" s="833" t="s">
        <v>3587</v>
      </c>
      <c r="C1312" s="833" t="s">
        <v>594</v>
      </c>
      <c r="D1312" s="833" t="s">
        <v>3453</v>
      </c>
      <c r="E1312" s="833" t="s">
        <v>3468</v>
      </c>
      <c r="F1312" s="833" t="s">
        <v>3515</v>
      </c>
      <c r="G1312" s="833" t="s">
        <v>3516</v>
      </c>
      <c r="H1312" s="850">
        <v>145</v>
      </c>
      <c r="I1312" s="850">
        <v>30611.110000000004</v>
      </c>
      <c r="J1312" s="833">
        <v>3.3720957900453534</v>
      </c>
      <c r="K1312" s="833">
        <v>211.11110344827588</v>
      </c>
      <c r="L1312" s="850">
        <v>43</v>
      </c>
      <c r="M1312" s="850">
        <v>9077.7699999999986</v>
      </c>
      <c r="N1312" s="833">
        <v>1</v>
      </c>
      <c r="O1312" s="833">
        <v>211.1109302325581</v>
      </c>
      <c r="P1312" s="850"/>
      <c r="Q1312" s="850"/>
      <c r="R1312" s="838"/>
      <c r="S1312" s="851"/>
    </row>
    <row r="1313" spans="1:19" ht="14.45" customHeight="1" x14ac:dyDescent="0.2">
      <c r="A1313" s="832"/>
      <c r="B1313" s="833" t="s">
        <v>3587</v>
      </c>
      <c r="C1313" s="833" t="s">
        <v>594</v>
      </c>
      <c r="D1313" s="833" t="s">
        <v>3453</v>
      </c>
      <c r="E1313" s="833" t="s">
        <v>3468</v>
      </c>
      <c r="F1313" s="833" t="s">
        <v>3517</v>
      </c>
      <c r="G1313" s="833" t="s">
        <v>3518</v>
      </c>
      <c r="H1313" s="850">
        <v>42</v>
      </c>
      <c r="I1313" s="850">
        <v>24499.989999999998</v>
      </c>
      <c r="J1313" s="833">
        <v>1.8260843964378668</v>
      </c>
      <c r="K1313" s="833">
        <v>583.33309523809521</v>
      </c>
      <c r="L1313" s="850">
        <v>23</v>
      </c>
      <c r="M1313" s="850">
        <v>13416.68</v>
      </c>
      <c r="N1313" s="833">
        <v>1</v>
      </c>
      <c r="O1313" s="833">
        <v>583.33391304347822</v>
      </c>
      <c r="P1313" s="850"/>
      <c r="Q1313" s="850"/>
      <c r="R1313" s="838"/>
      <c r="S1313" s="851"/>
    </row>
    <row r="1314" spans="1:19" ht="14.45" customHeight="1" x14ac:dyDescent="0.2">
      <c r="A1314" s="832"/>
      <c r="B1314" s="833" t="s">
        <v>3587</v>
      </c>
      <c r="C1314" s="833" t="s">
        <v>594</v>
      </c>
      <c r="D1314" s="833" t="s">
        <v>3453</v>
      </c>
      <c r="E1314" s="833" t="s">
        <v>3468</v>
      </c>
      <c r="F1314" s="833" t="s">
        <v>3519</v>
      </c>
      <c r="G1314" s="833" t="s">
        <v>3520</v>
      </c>
      <c r="H1314" s="850">
        <v>15</v>
      </c>
      <c r="I1314" s="850">
        <v>7000</v>
      </c>
      <c r="J1314" s="833">
        <v>1.6666706349300833</v>
      </c>
      <c r="K1314" s="833">
        <v>466.66666666666669</v>
      </c>
      <c r="L1314" s="850">
        <v>9</v>
      </c>
      <c r="M1314" s="850">
        <v>4199.99</v>
      </c>
      <c r="N1314" s="833">
        <v>1</v>
      </c>
      <c r="O1314" s="833">
        <v>466.66555555555556</v>
      </c>
      <c r="P1314" s="850"/>
      <c r="Q1314" s="850"/>
      <c r="R1314" s="838"/>
      <c r="S1314" s="851"/>
    </row>
    <row r="1315" spans="1:19" ht="14.45" customHeight="1" x14ac:dyDescent="0.2">
      <c r="A1315" s="832"/>
      <c r="B1315" s="833" t="s">
        <v>3587</v>
      </c>
      <c r="C1315" s="833" t="s">
        <v>594</v>
      </c>
      <c r="D1315" s="833" t="s">
        <v>3453</v>
      </c>
      <c r="E1315" s="833" t="s">
        <v>3468</v>
      </c>
      <c r="F1315" s="833" t="s">
        <v>3521</v>
      </c>
      <c r="G1315" s="833" t="s">
        <v>3520</v>
      </c>
      <c r="H1315" s="850">
        <v>1</v>
      </c>
      <c r="I1315" s="850">
        <v>1000</v>
      </c>
      <c r="J1315" s="833"/>
      <c r="K1315" s="833">
        <v>1000</v>
      </c>
      <c r="L1315" s="850"/>
      <c r="M1315" s="850"/>
      <c r="N1315" s="833"/>
      <c r="O1315" s="833"/>
      <c r="P1315" s="850"/>
      <c r="Q1315" s="850"/>
      <c r="R1315" s="838"/>
      <c r="S1315" s="851"/>
    </row>
    <row r="1316" spans="1:19" ht="14.45" customHeight="1" x14ac:dyDescent="0.2">
      <c r="A1316" s="832"/>
      <c r="B1316" s="833" t="s">
        <v>3587</v>
      </c>
      <c r="C1316" s="833" t="s">
        <v>594</v>
      </c>
      <c r="D1316" s="833" t="s">
        <v>3453</v>
      </c>
      <c r="E1316" s="833" t="s">
        <v>3468</v>
      </c>
      <c r="F1316" s="833" t="s">
        <v>3522</v>
      </c>
      <c r="G1316" s="833" t="s">
        <v>3523</v>
      </c>
      <c r="H1316" s="850">
        <v>1</v>
      </c>
      <c r="I1316" s="850">
        <v>666.67</v>
      </c>
      <c r="J1316" s="833"/>
      <c r="K1316" s="833">
        <v>666.67</v>
      </c>
      <c r="L1316" s="850"/>
      <c r="M1316" s="850"/>
      <c r="N1316" s="833"/>
      <c r="O1316" s="833"/>
      <c r="P1316" s="850"/>
      <c r="Q1316" s="850"/>
      <c r="R1316" s="838"/>
      <c r="S1316" s="851"/>
    </row>
    <row r="1317" spans="1:19" ht="14.45" customHeight="1" x14ac:dyDescent="0.2">
      <c r="A1317" s="832"/>
      <c r="B1317" s="833" t="s">
        <v>3587</v>
      </c>
      <c r="C1317" s="833" t="s">
        <v>594</v>
      </c>
      <c r="D1317" s="833" t="s">
        <v>3453</v>
      </c>
      <c r="E1317" s="833" t="s">
        <v>3468</v>
      </c>
      <c r="F1317" s="833" t="s">
        <v>3524</v>
      </c>
      <c r="G1317" s="833" t="s">
        <v>3525</v>
      </c>
      <c r="H1317" s="850">
        <v>135</v>
      </c>
      <c r="I1317" s="850">
        <v>6750</v>
      </c>
      <c r="J1317" s="833">
        <v>4.0909090909090908</v>
      </c>
      <c r="K1317" s="833">
        <v>50</v>
      </c>
      <c r="L1317" s="850">
        <v>33</v>
      </c>
      <c r="M1317" s="850">
        <v>1650</v>
      </c>
      <c r="N1317" s="833">
        <v>1</v>
      </c>
      <c r="O1317" s="833">
        <v>50</v>
      </c>
      <c r="P1317" s="850"/>
      <c r="Q1317" s="850"/>
      <c r="R1317" s="838"/>
      <c r="S1317" s="851"/>
    </row>
    <row r="1318" spans="1:19" ht="14.45" customHeight="1" x14ac:dyDescent="0.2">
      <c r="A1318" s="832"/>
      <c r="B1318" s="833" t="s">
        <v>3587</v>
      </c>
      <c r="C1318" s="833" t="s">
        <v>594</v>
      </c>
      <c r="D1318" s="833" t="s">
        <v>3453</v>
      </c>
      <c r="E1318" s="833" t="s">
        <v>3468</v>
      </c>
      <c r="F1318" s="833" t="s">
        <v>3592</v>
      </c>
      <c r="G1318" s="833" t="s">
        <v>3593</v>
      </c>
      <c r="H1318" s="850"/>
      <c r="I1318" s="850"/>
      <c r="J1318" s="833"/>
      <c r="K1318" s="833"/>
      <c r="L1318" s="850">
        <v>2</v>
      </c>
      <c r="M1318" s="850">
        <v>0</v>
      </c>
      <c r="N1318" s="833"/>
      <c r="O1318" s="833">
        <v>0</v>
      </c>
      <c r="P1318" s="850"/>
      <c r="Q1318" s="850"/>
      <c r="R1318" s="838"/>
      <c r="S1318" s="851"/>
    </row>
    <row r="1319" spans="1:19" ht="14.45" customHeight="1" x14ac:dyDescent="0.2">
      <c r="A1319" s="832"/>
      <c r="B1319" s="833" t="s">
        <v>3587</v>
      </c>
      <c r="C1319" s="833" t="s">
        <v>594</v>
      </c>
      <c r="D1319" s="833" t="s">
        <v>3453</v>
      </c>
      <c r="E1319" s="833" t="s">
        <v>3468</v>
      </c>
      <c r="F1319" s="833" t="s">
        <v>3538</v>
      </c>
      <c r="G1319" s="833" t="s">
        <v>3539</v>
      </c>
      <c r="H1319" s="850">
        <v>816</v>
      </c>
      <c r="I1319" s="850">
        <v>0</v>
      </c>
      <c r="J1319" s="833"/>
      <c r="K1319" s="833">
        <v>0</v>
      </c>
      <c r="L1319" s="850">
        <v>216</v>
      </c>
      <c r="M1319" s="850">
        <v>0</v>
      </c>
      <c r="N1319" s="833"/>
      <c r="O1319" s="833">
        <v>0</v>
      </c>
      <c r="P1319" s="850"/>
      <c r="Q1319" s="850"/>
      <c r="R1319" s="838"/>
      <c r="S1319" s="851"/>
    </row>
    <row r="1320" spans="1:19" ht="14.45" customHeight="1" x14ac:dyDescent="0.2">
      <c r="A1320" s="832"/>
      <c r="B1320" s="833" t="s">
        <v>3587</v>
      </c>
      <c r="C1320" s="833" t="s">
        <v>594</v>
      </c>
      <c r="D1320" s="833" t="s">
        <v>3453</v>
      </c>
      <c r="E1320" s="833" t="s">
        <v>3468</v>
      </c>
      <c r="F1320" s="833" t="s">
        <v>3542</v>
      </c>
      <c r="G1320" s="833" t="s">
        <v>3543</v>
      </c>
      <c r="H1320" s="850">
        <v>1</v>
      </c>
      <c r="I1320" s="850">
        <v>77.78</v>
      </c>
      <c r="J1320" s="833"/>
      <c r="K1320" s="833">
        <v>77.78</v>
      </c>
      <c r="L1320" s="850"/>
      <c r="M1320" s="850"/>
      <c r="N1320" s="833"/>
      <c r="O1320" s="833"/>
      <c r="P1320" s="850"/>
      <c r="Q1320" s="850"/>
      <c r="R1320" s="838"/>
      <c r="S1320" s="851"/>
    </row>
    <row r="1321" spans="1:19" ht="14.45" customHeight="1" x14ac:dyDescent="0.2">
      <c r="A1321" s="832"/>
      <c r="B1321" s="833" t="s">
        <v>3587</v>
      </c>
      <c r="C1321" s="833" t="s">
        <v>594</v>
      </c>
      <c r="D1321" s="833" t="s">
        <v>3453</v>
      </c>
      <c r="E1321" s="833" t="s">
        <v>3468</v>
      </c>
      <c r="F1321" s="833" t="s">
        <v>3546</v>
      </c>
      <c r="G1321" s="833" t="s">
        <v>3547</v>
      </c>
      <c r="H1321" s="850">
        <v>303</v>
      </c>
      <c r="I1321" s="850">
        <v>28616.670000000002</v>
      </c>
      <c r="J1321" s="833">
        <v>3.8354440559112519</v>
      </c>
      <c r="K1321" s="833">
        <v>94.444455445544563</v>
      </c>
      <c r="L1321" s="850">
        <v>79</v>
      </c>
      <c r="M1321" s="850">
        <v>7461.1100000000006</v>
      </c>
      <c r="N1321" s="833">
        <v>1</v>
      </c>
      <c r="O1321" s="833">
        <v>94.444430379746848</v>
      </c>
      <c r="P1321" s="850"/>
      <c r="Q1321" s="850"/>
      <c r="R1321" s="838"/>
      <c r="S1321" s="851"/>
    </row>
    <row r="1322" spans="1:19" ht="14.45" customHeight="1" x14ac:dyDescent="0.2">
      <c r="A1322" s="832"/>
      <c r="B1322" s="833" t="s">
        <v>3587</v>
      </c>
      <c r="C1322" s="833" t="s">
        <v>594</v>
      </c>
      <c r="D1322" s="833" t="s">
        <v>3453</v>
      </c>
      <c r="E1322" s="833" t="s">
        <v>3468</v>
      </c>
      <c r="F1322" s="833" t="s">
        <v>3550</v>
      </c>
      <c r="G1322" s="833" t="s">
        <v>3551</v>
      </c>
      <c r="H1322" s="850">
        <v>59</v>
      </c>
      <c r="I1322" s="850">
        <v>5703.34</v>
      </c>
      <c r="J1322" s="833">
        <v>2.8095132536292931</v>
      </c>
      <c r="K1322" s="833">
        <v>96.666779661016946</v>
      </c>
      <c r="L1322" s="850">
        <v>21</v>
      </c>
      <c r="M1322" s="850">
        <v>2030.0099999999998</v>
      </c>
      <c r="N1322" s="833">
        <v>1</v>
      </c>
      <c r="O1322" s="833">
        <v>96.667142857142849</v>
      </c>
      <c r="P1322" s="850"/>
      <c r="Q1322" s="850"/>
      <c r="R1322" s="838"/>
      <c r="S1322" s="851"/>
    </row>
    <row r="1323" spans="1:19" ht="14.45" customHeight="1" x14ac:dyDescent="0.2">
      <c r="A1323" s="832"/>
      <c r="B1323" s="833" t="s">
        <v>3587</v>
      </c>
      <c r="C1323" s="833" t="s">
        <v>594</v>
      </c>
      <c r="D1323" s="833" t="s">
        <v>3453</v>
      </c>
      <c r="E1323" s="833" t="s">
        <v>3468</v>
      </c>
      <c r="F1323" s="833" t="s">
        <v>3562</v>
      </c>
      <c r="G1323" s="833" t="s">
        <v>3563</v>
      </c>
      <c r="H1323" s="850">
        <v>42</v>
      </c>
      <c r="I1323" s="850">
        <v>4900</v>
      </c>
      <c r="J1323" s="833">
        <v>3.2307621301931202</v>
      </c>
      <c r="K1323" s="833">
        <v>116.66666666666667</v>
      </c>
      <c r="L1323" s="850">
        <v>13</v>
      </c>
      <c r="M1323" s="850">
        <v>1516.67</v>
      </c>
      <c r="N1323" s="833">
        <v>1</v>
      </c>
      <c r="O1323" s="833">
        <v>116.66692307692308</v>
      </c>
      <c r="P1323" s="850"/>
      <c r="Q1323" s="850"/>
      <c r="R1323" s="838"/>
      <c r="S1323" s="851"/>
    </row>
    <row r="1324" spans="1:19" ht="14.45" customHeight="1" x14ac:dyDescent="0.2">
      <c r="A1324" s="832"/>
      <c r="B1324" s="833" t="s">
        <v>3587</v>
      </c>
      <c r="C1324" s="833" t="s">
        <v>594</v>
      </c>
      <c r="D1324" s="833" t="s">
        <v>3453</v>
      </c>
      <c r="E1324" s="833" t="s">
        <v>3468</v>
      </c>
      <c r="F1324" s="833" t="s">
        <v>3469</v>
      </c>
      <c r="G1324" s="833" t="s">
        <v>3470</v>
      </c>
      <c r="H1324" s="850">
        <v>838</v>
      </c>
      <c r="I1324" s="850">
        <v>288644.43</v>
      </c>
      <c r="J1324" s="833">
        <v>3.7578469107077206</v>
      </c>
      <c r="K1324" s="833">
        <v>344.4444272076372</v>
      </c>
      <c r="L1324" s="850">
        <v>223</v>
      </c>
      <c r="M1324" s="850">
        <v>76811.12</v>
      </c>
      <c r="N1324" s="833">
        <v>1</v>
      </c>
      <c r="O1324" s="833">
        <v>344.4444843049327</v>
      </c>
      <c r="P1324" s="850"/>
      <c r="Q1324" s="850"/>
      <c r="R1324" s="838"/>
      <c r="S1324" s="851"/>
    </row>
    <row r="1325" spans="1:19" ht="14.45" customHeight="1" x14ac:dyDescent="0.2">
      <c r="A1325" s="832"/>
      <c r="B1325" s="833" t="s">
        <v>3587</v>
      </c>
      <c r="C1325" s="833" t="s">
        <v>594</v>
      </c>
      <c r="D1325" s="833" t="s">
        <v>1474</v>
      </c>
      <c r="E1325" s="833" t="s">
        <v>3468</v>
      </c>
      <c r="F1325" s="833" t="s">
        <v>3519</v>
      </c>
      <c r="G1325" s="833" t="s">
        <v>3520</v>
      </c>
      <c r="H1325" s="850">
        <v>1</v>
      </c>
      <c r="I1325" s="850">
        <v>466.67</v>
      </c>
      <c r="J1325" s="833"/>
      <c r="K1325" s="833">
        <v>466.67</v>
      </c>
      <c r="L1325" s="850"/>
      <c r="M1325" s="850"/>
      <c r="N1325" s="833"/>
      <c r="O1325" s="833"/>
      <c r="P1325" s="850"/>
      <c r="Q1325" s="850"/>
      <c r="R1325" s="838"/>
      <c r="S1325" s="851"/>
    </row>
    <row r="1326" spans="1:19" ht="14.45" customHeight="1" x14ac:dyDescent="0.2">
      <c r="A1326" s="832"/>
      <c r="B1326" s="833" t="s">
        <v>3587</v>
      </c>
      <c r="C1326" s="833" t="s">
        <v>594</v>
      </c>
      <c r="D1326" s="833" t="s">
        <v>1474</v>
      </c>
      <c r="E1326" s="833" t="s">
        <v>3468</v>
      </c>
      <c r="F1326" s="833" t="s">
        <v>3538</v>
      </c>
      <c r="G1326" s="833" t="s">
        <v>3539</v>
      </c>
      <c r="H1326" s="850">
        <v>1</v>
      </c>
      <c r="I1326" s="850">
        <v>0</v>
      </c>
      <c r="J1326" s="833"/>
      <c r="K1326" s="833">
        <v>0</v>
      </c>
      <c r="L1326" s="850"/>
      <c r="M1326" s="850"/>
      <c r="N1326" s="833"/>
      <c r="O1326" s="833"/>
      <c r="P1326" s="850"/>
      <c r="Q1326" s="850"/>
      <c r="R1326" s="838"/>
      <c r="S1326" s="851"/>
    </row>
    <row r="1327" spans="1:19" ht="14.45" customHeight="1" x14ac:dyDescent="0.2">
      <c r="A1327" s="832"/>
      <c r="B1327" s="833" t="s">
        <v>3587</v>
      </c>
      <c r="C1327" s="833" t="s">
        <v>594</v>
      </c>
      <c r="D1327" s="833" t="s">
        <v>1474</v>
      </c>
      <c r="E1327" s="833" t="s">
        <v>3468</v>
      </c>
      <c r="F1327" s="833" t="s">
        <v>3546</v>
      </c>
      <c r="G1327" s="833" t="s">
        <v>3547</v>
      </c>
      <c r="H1327" s="850">
        <v>1</v>
      </c>
      <c r="I1327" s="850">
        <v>94.44</v>
      </c>
      <c r="J1327" s="833"/>
      <c r="K1327" s="833">
        <v>94.44</v>
      </c>
      <c r="L1327" s="850"/>
      <c r="M1327" s="850"/>
      <c r="N1327" s="833"/>
      <c r="O1327" s="833"/>
      <c r="P1327" s="850"/>
      <c r="Q1327" s="850"/>
      <c r="R1327" s="838"/>
      <c r="S1327" s="851"/>
    </row>
    <row r="1328" spans="1:19" ht="14.45" customHeight="1" x14ac:dyDescent="0.2">
      <c r="A1328" s="832"/>
      <c r="B1328" s="833" t="s">
        <v>3587</v>
      </c>
      <c r="C1328" s="833" t="s">
        <v>594</v>
      </c>
      <c r="D1328" s="833" t="s">
        <v>1474</v>
      </c>
      <c r="E1328" s="833" t="s">
        <v>3468</v>
      </c>
      <c r="F1328" s="833" t="s">
        <v>3469</v>
      </c>
      <c r="G1328" s="833" t="s">
        <v>3470</v>
      </c>
      <c r="H1328" s="850">
        <v>1</v>
      </c>
      <c r="I1328" s="850">
        <v>344.44</v>
      </c>
      <c r="J1328" s="833"/>
      <c r="K1328" s="833">
        <v>344.44</v>
      </c>
      <c r="L1328" s="850"/>
      <c r="M1328" s="850"/>
      <c r="N1328" s="833"/>
      <c r="O1328" s="833"/>
      <c r="P1328" s="850"/>
      <c r="Q1328" s="850"/>
      <c r="R1328" s="838"/>
      <c r="S1328" s="851"/>
    </row>
    <row r="1329" spans="1:19" ht="14.45" customHeight="1" x14ac:dyDescent="0.2">
      <c r="A1329" s="832"/>
      <c r="B1329" s="833" t="s">
        <v>3587</v>
      </c>
      <c r="C1329" s="833" t="s">
        <v>594</v>
      </c>
      <c r="D1329" s="833" t="s">
        <v>1476</v>
      </c>
      <c r="E1329" s="833" t="s">
        <v>3468</v>
      </c>
      <c r="F1329" s="833" t="s">
        <v>3501</v>
      </c>
      <c r="G1329" s="833" t="s">
        <v>3502</v>
      </c>
      <c r="H1329" s="850">
        <v>29</v>
      </c>
      <c r="I1329" s="850">
        <v>2255.56</v>
      </c>
      <c r="J1329" s="833"/>
      <c r="K1329" s="833">
        <v>77.777931034482762</v>
      </c>
      <c r="L1329" s="850"/>
      <c r="M1329" s="850"/>
      <c r="N1329" s="833"/>
      <c r="O1329" s="833"/>
      <c r="P1329" s="850"/>
      <c r="Q1329" s="850"/>
      <c r="R1329" s="838"/>
      <c r="S1329" s="851"/>
    </row>
    <row r="1330" spans="1:19" ht="14.45" customHeight="1" x14ac:dyDescent="0.2">
      <c r="A1330" s="832"/>
      <c r="B1330" s="833" t="s">
        <v>3587</v>
      </c>
      <c r="C1330" s="833" t="s">
        <v>594</v>
      </c>
      <c r="D1330" s="833" t="s">
        <v>1476</v>
      </c>
      <c r="E1330" s="833" t="s">
        <v>3468</v>
      </c>
      <c r="F1330" s="833" t="s">
        <v>3505</v>
      </c>
      <c r="G1330" s="833" t="s">
        <v>3506</v>
      </c>
      <c r="H1330" s="850">
        <v>29</v>
      </c>
      <c r="I1330" s="850">
        <v>3383.33</v>
      </c>
      <c r="J1330" s="833"/>
      <c r="K1330" s="833">
        <v>116.66655172413793</v>
      </c>
      <c r="L1330" s="850"/>
      <c r="M1330" s="850"/>
      <c r="N1330" s="833"/>
      <c r="O1330" s="833"/>
      <c r="P1330" s="850"/>
      <c r="Q1330" s="850"/>
      <c r="R1330" s="838"/>
      <c r="S1330" s="851"/>
    </row>
    <row r="1331" spans="1:19" ht="14.45" customHeight="1" x14ac:dyDescent="0.2">
      <c r="A1331" s="832"/>
      <c r="B1331" s="833" t="s">
        <v>3587</v>
      </c>
      <c r="C1331" s="833" t="s">
        <v>594</v>
      </c>
      <c r="D1331" s="833" t="s">
        <v>1476</v>
      </c>
      <c r="E1331" s="833" t="s">
        <v>3468</v>
      </c>
      <c r="F1331" s="833" t="s">
        <v>3515</v>
      </c>
      <c r="G1331" s="833" t="s">
        <v>3516</v>
      </c>
      <c r="H1331" s="850">
        <v>13</v>
      </c>
      <c r="I1331" s="850">
        <v>2744.4500000000003</v>
      </c>
      <c r="J1331" s="833"/>
      <c r="K1331" s="833">
        <v>211.11153846153849</v>
      </c>
      <c r="L1331" s="850"/>
      <c r="M1331" s="850"/>
      <c r="N1331" s="833"/>
      <c r="O1331" s="833"/>
      <c r="P1331" s="850"/>
      <c r="Q1331" s="850"/>
      <c r="R1331" s="838"/>
      <c r="S1331" s="851"/>
    </row>
    <row r="1332" spans="1:19" ht="14.45" customHeight="1" x14ac:dyDescent="0.2">
      <c r="A1332" s="832"/>
      <c r="B1332" s="833" t="s">
        <v>3587</v>
      </c>
      <c r="C1332" s="833" t="s">
        <v>594</v>
      </c>
      <c r="D1332" s="833" t="s">
        <v>1476</v>
      </c>
      <c r="E1332" s="833" t="s">
        <v>3468</v>
      </c>
      <c r="F1332" s="833" t="s">
        <v>3517</v>
      </c>
      <c r="G1332" s="833" t="s">
        <v>3518</v>
      </c>
      <c r="H1332" s="850">
        <v>2</v>
      </c>
      <c r="I1332" s="850">
        <v>1166.6600000000001</v>
      </c>
      <c r="J1332" s="833"/>
      <c r="K1332" s="833">
        <v>583.33000000000004</v>
      </c>
      <c r="L1332" s="850"/>
      <c r="M1332" s="850"/>
      <c r="N1332" s="833"/>
      <c r="O1332" s="833"/>
      <c r="P1332" s="850"/>
      <c r="Q1332" s="850"/>
      <c r="R1332" s="838"/>
      <c r="S1332" s="851"/>
    </row>
    <row r="1333" spans="1:19" ht="14.45" customHeight="1" x14ac:dyDescent="0.2">
      <c r="A1333" s="832"/>
      <c r="B1333" s="833" t="s">
        <v>3587</v>
      </c>
      <c r="C1333" s="833" t="s">
        <v>594</v>
      </c>
      <c r="D1333" s="833" t="s">
        <v>1476</v>
      </c>
      <c r="E1333" s="833" t="s">
        <v>3468</v>
      </c>
      <c r="F1333" s="833" t="s">
        <v>3519</v>
      </c>
      <c r="G1333" s="833" t="s">
        <v>3520</v>
      </c>
      <c r="H1333" s="850">
        <v>1</v>
      </c>
      <c r="I1333" s="850">
        <v>466.67</v>
      </c>
      <c r="J1333" s="833"/>
      <c r="K1333" s="833">
        <v>466.67</v>
      </c>
      <c r="L1333" s="850"/>
      <c r="M1333" s="850"/>
      <c r="N1333" s="833"/>
      <c r="O1333" s="833"/>
      <c r="P1333" s="850"/>
      <c r="Q1333" s="850"/>
      <c r="R1333" s="838"/>
      <c r="S1333" s="851"/>
    </row>
    <row r="1334" spans="1:19" ht="14.45" customHeight="1" x14ac:dyDescent="0.2">
      <c r="A1334" s="832"/>
      <c r="B1334" s="833" t="s">
        <v>3587</v>
      </c>
      <c r="C1334" s="833" t="s">
        <v>594</v>
      </c>
      <c r="D1334" s="833" t="s">
        <v>1476</v>
      </c>
      <c r="E1334" s="833" t="s">
        <v>3468</v>
      </c>
      <c r="F1334" s="833" t="s">
        <v>3524</v>
      </c>
      <c r="G1334" s="833" t="s">
        <v>3525</v>
      </c>
      <c r="H1334" s="850">
        <v>41</v>
      </c>
      <c r="I1334" s="850">
        <v>2050</v>
      </c>
      <c r="J1334" s="833"/>
      <c r="K1334" s="833">
        <v>50</v>
      </c>
      <c r="L1334" s="850"/>
      <c r="M1334" s="850"/>
      <c r="N1334" s="833"/>
      <c r="O1334" s="833"/>
      <c r="P1334" s="850"/>
      <c r="Q1334" s="850"/>
      <c r="R1334" s="838"/>
      <c r="S1334" s="851"/>
    </row>
    <row r="1335" spans="1:19" ht="14.45" customHeight="1" x14ac:dyDescent="0.2">
      <c r="A1335" s="832"/>
      <c r="B1335" s="833" t="s">
        <v>3587</v>
      </c>
      <c r="C1335" s="833" t="s">
        <v>594</v>
      </c>
      <c r="D1335" s="833" t="s">
        <v>1476</v>
      </c>
      <c r="E1335" s="833" t="s">
        <v>3468</v>
      </c>
      <c r="F1335" s="833" t="s">
        <v>3538</v>
      </c>
      <c r="G1335" s="833" t="s">
        <v>3539</v>
      </c>
      <c r="H1335" s="850">
        <v>164</v>
      </c>
      <c r="I1335" s="850">
        <v>0</v>
      </c>
      <c r="J1335" s="833"/>
      <c r="K1335" s="833">
        <v>0</v>
      </c>
      <c r="L1335" s="850"/>
      <c r="M1335" s="850"/>
      <c r="N1335" s="833"/>
      <c r="O1335" s="833"/>
      <c r="P1335" s="850"/>
      <c r="Q1335" s="850"/>
      <c r="R1335" s="838"/>
      <c r="S1335" s="851"/>
    </row>
    <row r="1336" spans="1:19" ht="14.45" customHeight="1" x14ac:dyDescent="0.2">
      <c r="A1336" s="832"/>
      <c r="B1336" s="833" t="s">
        <v>3587</v>
      </c>
      <c r="C1336" s="833" t="s">
        <v>594</v>
      </c>
      <c r="D1336" s="833" t="s">
        <v>1476</v>
      </c>
      <c r="E1336" s="833" t="s">
        <v>3468</v>
      </c>
      <c r="F1336" s="833" t="s">
        <v>3546</v>
      </c>
      <c r="G1336" s="833" t="s">
        <v>3547</v>
      </c>
      <c r="H1336" s="850">
        <v>56</v>
      </c>
      <c r="I1336" s="850">
        <v>5288.8799999999992</v>
      </c>
      <c r="J1336" s="833"/>
      <c r="K1336" s="833">
        <v>94.444285714285698</v>
      </c>
      <c r="L1336" s="850"/>
      <c r="M1336" s="850"/>
      <c r="N1336" s="833"/>
      <c r="O1336" s="833"/>
      <c r="P1336" s="850"/>
      <c r="Q1336" s="850"/>
      <c r="R1336" s="838"/>
      <c r="S1336" s="851"/>
    </row>
    <row r="1337" spans="1:19" ht="14.45" customHeight="1" x14ac:dyDescent="0.2">
      <c r="A1337" s="832"/>
      <c r="B1337" s="833" t="s">
        <v>3587</v>
      </c>
      <c r="C1337" s="833" t="s">
        <v>594</v>
      </c>
      <c r="D1337" s="833" t="s">
        <v>1476</v>
      </c>
      <c r="E1337" s="833" t="s">
        <v>3468</v>
      </c>
      <c r="F1337" s="833" t="s">
        <v>3550</v>
      </c>
      <c r="G1337" s="833" t="s">
        <v>3551</v>
      </c>
      <c r="H1337" s="850">
        <v>7</v>
      </c>
      <c r="I1337" s="850">
        <v>676.67000000000007</v>
      </c>
      <c r="J1337" s="833"/>
      <c r="K1337" s="833">
        <v>96.667142857142863</v>
      </c>
      <c r="L1337" s="850"/>
      <c r="M1337" s="850"/>
      <c r="N1337" s="833"/>
      <c r="O1337" s="833"/>
      <c r="P1337" s="850"/>
      <c r="Q1337" s="850"/>
      <c r="R1337" s="838"/>
      <c r="S1337" s="851"/>
    </row>
    <row r="1338" spans="1:19" ht="14.45" customHeight="1" x14ac:dyDescent="0.2">
      <c r="A1338" s="832"/>
      <c r="B1338" s="833" t="s">
        <v>3587</v>
      </c>
      <c r="C1338" s="833" t="s">
        <v>594</v>
      </c>
      <c r="D1338" s="833" t="s">
        <v>1476</v>
      </c>
      <c r="E1338" s="833" t="s">
        <v>3468</v>
      </c>
      <c r="F1338" s="833" t="s">
        <v>3562</v>
      </c>
      <c r="G1338" s="833" t="s">
        <v>3563</v>
      </c>
      <c r="H1338" s="850">
        <v>12</v>
      </c>
      <c r="I1338" s="850">
        <v>1400</v>
      </c>
      <c r="J1338" s="833"/>
      <c r="K1338" s="833">
        <v>116.66666666666667</v>
      </c>
      <c r="L1338" s="850"/>
      <c r="M1338" s="850"/>
      <c r="N1338" s="833"/>
      <c r="O1338" s="833"/>
      <c r="P1338" s="850"/>
      <c r="Q1338" s="850"/>
      <c r="R1338" s="838"/>
      <c r="S1338" s="851"/>
    </row>
    <row r="1339" spans="1:19" ht="14.45" customHeight="1" x14ac:dyDescent="0.2">
      <c r="A1339" s="832"/>
      <c r="B1339" s="833" t="s">
        <v>3587</v>
      </c>
      <c r="C1339" s="833" t="s">
        <v>594</v>
      </c>
      <c r="D1339" s="833" t="s">
        <v>1476</v>
      </c>
      <c r="E1339" s="833" t="s">
        <v>3468</v>
      </c>
      <c r="F1339" s="833" t="s">
        <v>3469</v>
      </c>
      <c r="G1339" s="833" t="s">
        <v>3470</v>
      </c>
      <c r="H1339" s="850">
        <v>168</v>
      </c>
      <c r="I1339" s="850">
        <v>57866.65</v>
      </c>
      <c r="J1339" s="833"/>
      <c r="K1339" s="833">
        <v>344.44434523809525</v>
      </c>
      <c r="L1339" s="850"/>
      <c r="M1339" s="850"/>
      <c r="N1339" s="833"/>
      <c r="O1339" s="833"/>
      <c r="P1339" s="850"/>
      <c r="Q1339" s="850"/>
      <c r="R1339" s="838"/>
      <c r="S1339" s="851"/>
    </row>
    <row r="1340" spans="1:19" ht="14.45" customHeight="1" x14ac:dyDescent="0.2">
      <c r="A1340" s="832"/>
      <c r="B1340" s="833" t="s">
        <v>3587</v>
      </c>
      <c r="C1340" s="833" t="s">
        <v>594</v>
      </c>
      <c r="D1340" s="833" t="s">
        <v>1476</v>
      </c>
      <c r="E1340" s="833" t="s">
        <v>3468</v>
      </c>
      <c r="F1340" s="833" t="s">
        <v>3564</v>
      </c>
      <c r="G1340" s="833" t="s">
        <v>3565</v>
      </c>
      <c r="H1340" s="850">
        <v>1</v>
      </c>
      <c r="I1340" s="850">
        <v>833.33</v>
      </c>
      <c r="J1340" s="833"/>
      <c r="K1340" s="833">
        <v>833.33</v>
      </c>
      <c r="L1340" s="850"/>
      <c r="M1340" s="850"/>
      <c r="N1340" s="833"/>
      <c r="O1340" s="833"/>
      <c r="P1340" s="850"/>
      <c r="Q1340" s="850"/>
      <c r="R1340" s="838"/>
      <c r="S1340" s="851"/>
    </row>
    <row r="1341" spans="1:19" ht="14.45" customHeight="1" x14ac:dyDescent="0.2">
      <c r="A1341" s="832"/>
      <c r="B1341" s="833" t="s">
        <v>3587</v>
      </c>
      <c r="C1341" s="833" t="s">
        <v>594</v>
      </c>
      <c r="D1341" s="833" t="s">
        <v>1477</v>
      </c>
      <c r="E1341" s="833" t="s">
        <v>3468</v>
      </c>
      <c r="F1341" s="833" t="s">
        <v>3501</v>
      </c>
      <c r="G1341" s="833" t="s">
        <v>3502</v>
      </c>
      <c r="H1341" s="850">
        <v>12</v>
      </c>
      <c r="I1341" s="850">
        <v>933.34</v>
      </c>
      <c r="J1341" s="833">
        <v>0.30000225000080355</v>
      </c>
      <c r="K1341" s="833">
        <v>77.778333333333336</v>
      </c>
      <c r="L1341" s="850">
        <v>40</v>
      </c>
      <c r="M1341" s="850">
        <v>3111.11</v>
      </c>
      <c r="N1341" s="833">
        <v>1</v>
      </c>
      <c r="O1341" s="833">
        <v>77.777749999999997</v>
      </c>
      <c r="P1341" s="850">
        <v>32</v>
      </c>
      <c r="Q1341" s="850">
        <v>2488.8999999999996</v>
      </c>
      <c r="R1341" s="838">
        <v>0.8000038571442345</v>
      </c>
      <c r="S1341" s="851">
        <v>77.778124999999989</v>
      </c>
    </row>
    <row r="1342" spans="1:19" ht="14.45" customHeight="1" x14ac:dyDescent="0.2">
      <c r="A1342" s="832"/>
      <c r="B1342" s="833" t="s">
        <v>3587</v>
      </c>
      <c r="C1342" s="833" t="s">
        <v>594</v>
      </c>
      <c r="D1342" s="833" t="s">
        <v>1477</v>
      </c>
      <c r="E1342" s="833" t="s">
        <v>3468</v>
      </c>
      <c r="F1342" s="833" t="s">
        <v>3505</v>
      </c>
      <c r="G1342" s="833" t="s">
        <v>3506</v>
      </c>
      <c r="H1342" s="850">
        <v>64</v>
      </c>
      <c r="I1342" s="850">
        <v>7466.65</v>
      </c>
      <c r="J1342" s="833">
        <v>1.1428551749261096</v>
      </c>
      <c r="K1342" s="833">
        <v>116.66640624999999</v>
      </c>
      <c r="L1342" s="850">
        <v>56</v>
      </c>
      <c r="M1342" s="850">
        <v>6533.33</v>
      </c>
      <c r="N1342" s="833">
        <v>1</v>
      </c>
      <c r="O1342" s="833">
        <v>116.66660714285715</v>
      </c>
      <c r="P1342" s="850">
        <v>44</v>
      </c>
      <c r="Q1342" s="850">
        <v>5133.33</v>
      </c>
      <c r="R1342" s="838">
        <v>0.78571417638478391</v>
      </c>
      <c r="S1342" s="851">
        <v>116.66659090909091</v>
      </c>
    </row>
    <row r="1343" spans="1:19" ht="14.45" customHeight="1" x14ac:dyDescent="0.2">
      <c r="A1343" s="832"/>
      <c r="B1343" s="833" t="s">
        <v>3587</v>
      </c>
      <c r="C1343" s="833" t="s">
        <v>594</v>
      </c>
      <c r="D1343" s="833" t="s">
        <v>1477</v>
      </c>
      <c r="E1343" s="833" t="s">
        <v>3468</v>
      </c>
      <c r="F1343" s="833" t="s">
        <v>3515</v>
      </c>
      <c r="G1343" s="833" t="s">
        <v>3516</v>
      </c>
      <c r="H1343" s="850">
        <v>51</v>
      </c>
      <c r="I1343" s="850">
        <v>10766.67</v>
      </c>
      <c r="J1343" s="833">
        <v>1.2142870032233106</v>
      </c>
      <c r="K1343" s="833">
        <v>211.11117647058825</v>
      </c>
      <c r="L1343" s="850">
        <v>42</v>
      </c>
      <c r="M1343" s="850">
        <v>8866.66</v>
      </c>
      <c r="N1343" s="833">
        <v>1</v>
      </c>
      <c r="O1343" s="833">
        <v>211.11095238095237</v>
      </c>
      <c r="P1343" s="850">
        <v>37</v>
      </c>
      <c r="Q1343" s="850">
        <v>8222.2200000000012</v>
      </c>
      <c r="R1343" s="838">
        <v>0.92731874234491918</v>
      </c>
      <c r="S1343" s="851">
        <v>222.22216216216219</v>
      </c>
    </row>
    <row r="1344" spans="1:19" ht="14.45" customHeight="1" x14ac:dyDescent="0.2">
      <c r="A1344" s="832"/>
      <c r="B1344" s="833" t="s">
        <v>3587</v>
      </c>
      <c r="C1344" s="833" t="s">
        <v>594</v>
      </c>
      <c r="D1344" s="833" t="s">
        <v>1477</v>
      </c>
      <c r="E1344" s="833" t="s">
        <v>3468</v>
      </c>
      <c r="F1344" s="833" t="s">
        <v>3517</v>
      </c>
      <c r="G1344" s="833" t="s">
        <v>3518</v>
      </c>
      <c r="H1344" s="850">
        <v>7</v>
      </c>
      <c r="I1344" s="850">
        <v>4083.33</v>
      </c>
      <c r="J1344" s="833">
        <v>1.750001071430102</v>
      </c>
      <c r="K1344" s="833">
        <v>583.33285714285716</v>
      </c>
      <c r="L1344" s="850">
        <v>4</v>
      </c>
      <c r="M1344" s="850">
        <v>2333.33</v>
      </c>
      <c r="N1344" s="833">
        <v>1</v>
      </c>
      <c r="O1344" s="833">
        <v>583.33249999999998</v>
      </c>
      <c r="P1344" s="850">
        <v>11</v>
      </c>
      <c r="Q1344" s="850">
        <v>6416.66</v>
      </c>
      <c r="R1344" s="838">
        <v>2.750001071430102</v>
      </c>
      <c r="S1344" s="851">
        <v>583.33272727272731</v>
      </c>
    </row>
    <row r="1345" spans="1:19" ht="14.45" customHeight="1" x14ac:dyDescent="0.2">
      <c r="A1345" s="832"/>
      <c r="B1345" s="833" t="s">
        <v>3587</v>
      </c>
      <c r="C1345" s="833" t="s">
        <v>594</v>
      </c>
      <c r="D1345" s="833" t="s">
        <v>1477</v>
      </c>
      <c r="E1345" s="833" t="s">
        <v>3468</v>
      </c>
      <c r="F1345" s="833" t="s">
        <v>3519</v>
      </c>
      <c r="G1345" s="833" t="s">
        <v>3520</v>
      </c>
      <c r="H1345" s="850">
        <v>4</v>
      </c>
      <c r="I1345" s="850">
        <v>1866.67</v>
      </c>
      <c r="J1345" s="833">
        <v>0.66666547619472782</v>
      </c>
      <c r="K1345" s="833">
        <v>466.66750000000002</v>
      </c>
      <c r="L1345" s="850">
        <v>6</v>
      </c>
      <c r="M1345" s="850">
        <v>2800.01</v>
      </c>
      <c r="N1345" s="833">
        <v>1</v>
      </c>
      <c r="O1345" s="833">
        <v>466.66833333333335</v>
      </c>
      <c r="P1345" s="850">
        <v>4</v>
      </c>
      <c r="Q1345" s="850">
        <v>1866.67</v>
      </c>
      <c r="R1345" s="838">
        <v>0.66666547619472782</v>
      </c>
      <c r="S1345" s="851">
        <v>466.66750000000002</v>
      </c>
    </row>
    <row r="1346" spans="1:19" ht="14.45" customHeight="1" x14ac:dyDescent="0.2">
      <c r="A1346" s="832"/>
      <c r="B1346" s="833" t="s">
        <v>3587</v>
      </c>
      <c r="C1346" s="833" t="s">
        <v>594</v>
      </c>
      <c r="D1346" s="833" t="s">
        <v>1477</v>
      </c>
      <c r="E1346" s="833" t="s">
        <v>3468</v>
      </c>
      <c r="F1346" s="833" t="s">
        <v>3524</v>
      </c>
      <c r="G1346" s="833" t="s">
        <v>3525</v>
      </c>
      <c r="H1346" s="850">
        <v>63</v>
      </c>
      <c r="I1346" s="850">
        <v>3150</v>
      </c>
      <c r="J1346" s="833">
        <v>2.1</v>
      </c>
      <c r="K1346" s="833">
        <v>50</v>
      </c>
      <c r="L1346" s="850">
        <v>30</v>
      </c>
      <c r="M1346" s="850">
        <v>1500</v>
      </c>
      <c r="N1346" s="833">
        <v>1</v>
      </c>
      <c r="O1346" s="833">
        <v>50</v>
      </c>
      <c r="P1346" s="850">
        <v>28</v>
      </c>
      <c r="Q1346" s="850">
        <v>1711.1099999999997</v>
      </c>
      <c r="R1346" s="838">
        <v>1.1407399999999999</v>
      </c>
      <c r="S1346" s="851">
        <v>61.111071428571414</v>
      </c>
    </row>
    <row r="1347" spans="1:19" ht="14.45" customHeight="1" x14ac:dyDescent="0.2">
      <c r="A1347" s="832"/>
      <c r="B1347" s="833" t="s">
        <v>3587</v>
      </c>
      <c r="C1347" s="833" t="s">
        <v>594</v>
      </c>
      <c r="D1347" s="833" t="s">
        <v>1477</v>
      </c>
      <c r="E1347" s="833" t="s">
        <v>3468</v>
      </c>
      <c r="F1347" s="833" t="s">
        <v>3538</v>
      </c>
      <c r="G1347" s="833" t="s">
        <v>3539</v>
      </c>
      <c r="H1347" s="850">
        <v>223</v>
      </c>
      <c r="I1347" s="850">
        <v>0</v>
      </c>
      <c r="J1347" s="833"/>
      <c r="K1347" s="833">
        <v>0</v>
      </c>
      <c r="L1347" s="850">
        <v>158</v>
      </c>
      <c r="M1347" s="850">
        <v>0</v>
      </c>
      <c r="N1347" s="833"/>
      <c r="O1347" s="833">
        <v>0</v>
      </c>
      <c r="P1347" s="850">
        <v>134</v>
      </c>
      <c r="Q1347" s="850">
        <v>0</v>
      </c>
      <c r="R1347" s="838"/>
      <c r="S1347" s="851">
        <v>0</v>
      </c>
    </row>
    <row r="1348" spans="1:19" ht="14.45" customHeight="1" x14ac:dyDescent="0.2">
      <c r="A1348" s="832"/>
      <c r="B1348" s="833" t="s">
        <v>3587</v>
      </c>
      <c r="C1348" s="833" t="s">
        <v>594</v>
      </c>
      <c r="D1348" s="833" t="s">
        <v>1477</v>
      </c>
      <c r="E1348" s="833" t="s">
        <v>3468</v>
      </c>
      <c r="F1348" s="833" t="s">
        <v>3546</v>
      </c>
      <c r="G1348" s="833" t="s">
        <v>3547</v>
      </c>
      <c r="H1348" s="850">
        <v>66</v>
      </c>
      <c r="I1348" s="850">
        <v>6233.32</v>
      </c>
      <c r="J1348" s="833">
        <v>1.736842691870444</v>
      </c>
      <c r="K1348" s="833">
        <v>94.444242424242418</v>
      </c>
      <c r="L1348" s="850">
        <v>38</v>
      </c>
      <c r="M1348" s="850">
        <v>3588.88</v>
      </c>
      <c r="N1348" s="833">
        <v>1</v>
      </c>
      <c r="O1348" s="833">
        <v>94.444210526315786</v>
      </c>
      <c r="P1348" s="850">
        <v>45</v>
      </c>
      <c r="Q1348" s="850">
        <v>4249.99</v>
      </c>
      <c r="R1348" s="838">
        <v>1.184210672967611</v>
      </c>
      <c r="S1348" s="851">
        <v>94.444222222222223</v>
      </c>
    </row>
    <row r="1349" spans="1:19" ht="14.45" customHeight="1" x14ac:dyDescent="0.2">
      <c r="A1349" s="832"/>
      <c r="B1349" s="833" t="s">
        <v>3587</v>
      </c>
      <c r="C1349" s="833" t="s">
        <v>594</v>
      </c>
      <c r="D1349" s="833" t="s">
        <v>1477</v>
      </c>
      <c r="E1349" s="833" t="s">
        <v>3468</v>
      </c>
      <c r="F1349" s="833" t="s">
        <v>3550</v>
      </c>
      <c r="G1349" s="833" t="s">
        <v>3551</v>
      </c>
      <c r="H1349" s="850">
        <v>11</v>
      </c>
      <c r="I1349" s="850">
        <v>1063.3399999999999</v>
      </c>
      <c r="J1349" s="833">
        <v>1.1000031034375741</v>
      </c>
      <c r="K1349" s="833">
        <v>96.667272727272717</v>
      </c>
      <c r="L1349" s="850">
        <v>10</v>
      </c>
      <c r="M1349" s="850">
        <v>966.67000000000007</v>
      </c>
      <c r="N1349" s="833">
        <v>1</v>
      </c>
      <c r="O1349" s="833">
        <v>96.667000000000002</v>
      </c>
      <c r="P1349" s="850">
        <v>8</v>
      </c>
      <c r="Q1349" s="850">
        <v>773.34</v>
      </c>
      <c r="R1349" s="838">
        <v>0.80000413791676572</v>
      </c>
      <c r="S1349" s="851">
        <v>96.667500000000004</v>
      </c>
    </row>
    <row r="1350" spans="1:19" ht="14.45" customHeight="1" x14ac:dyDescent="0.2">
      <c r="A1350" s="832"/>
      <c r="B1350" s="833" t="s">
        <v>3587</v>
      </c>
      <c r="C1350" s="833" t="s">
        <v>594</v>
      </c>
      <c r="D1350" s="833" t="s">
        <v>1477</v>
      </c>
      <c r="E1350" s="833" t="s">
        <v>3468</v>
      </c>
      <c r="F1350" s="833" t="s">
        <v>3560</v>
      </c>
      <c r="G1350" s="833" t="s">
        <v>3561</v>
      </c>
      <c r="H1350" s="850"/>
      <c r="I1350" s="850"/>
      <c r="J1350" s="833"/>
      <c r="K1350" s="833"/>
      <c r="L1350" s="850"/>
      <c r="M1350" s="850"/>
      <c r="N1350" s="833"/>
      <c r="O1350" s="833"/>
      <c r="P1350" s="850">
        <v>1</v>
      </c>
      <c r="Q1350" s="850">
        <v>466.67</v>
      </c>
      <c r="R1350" s="838"/>
      <c r="S1350" s="851">
        <v>466.67</v>
      </c>
    </row>
    <row r="1351" spans="1:19" ht="14.45" customHeight="1" x14ac:dyDescent="0.2">
      <c r="A1351" s="832"/>
      <c r="B1351" s="833" t="s">
        <v>3587</v>
      </c>
      <c r="C1351" s="833" t="s">
        <v>594</v>
      </c>
      <c r="D1351" s="833" t="s">
        <v>1477</v>
      </c>
      <c r="E1351" s="833" t="s">
        <v>3468</v>
      </c>
      <c r="F1351" s="833" t="s">
        <v>3562</v>
      </c>
      <c r="G1351" s="833" t="s">
        <v>3563</v>
      </c>
      <c r="H1351" s="850">
        <v>17</v>
      </c>
      <c r="I1351" s="850">
        <v>1983.3400000000001</v>
      </c>
      <c r="J1351" s="833">
        <v>1.7000008571404082</v>
      </c>
      <c r="K1351" s="833">
        <v>116.66705882352942</v>
      </c>
      <c r="L1351" s="850">
        <v>10</v>
      </c>
      <c r="M1351" s="850">
        <v>1166.67</v>
      </c>
      <c r="N1351" s="833">
        <v>1</v>
      </c>
      <c r="O1351" s="833">
        <v>116.667</v>
      </c>
      <c r="P1351" s="850">
        <v>14</v>
      </c>
      <c r="Q1351" s="850">
        <v>1866.67</v>
      </c>
      <c r="R1351" s="838">
        <v>1.5999982857191837</v>
      </c>
      <c r="S1351" s="851">
        <v>133.33357142857145</v>
      </c>
    </row>
    <row r="1352" spans="1:19" ht="14.45" customHeight="1" x14ac:dyDescent="0.2">
      <c r="A1352" s="832"/>
      <c r="B1352" s="833" t="s">
        <v>3587</v>
      </c>
      <c r="C1352" s="833" t="s">
        <v>594</v>
      </c>
      <c r="D1352" s="833" t="s">
        <v>1477</v>
      </c>
      <c r="E1352" s="833" t="s">
        <v>3468</v>
      </c>
      <c r="F1352" s="833" t="s">
        <v>3469</v>
      </c>
      <c r="G1352" s="833" t="s">
        <v>3470</v>
      </c>
      <c r="H1352" s="850">
        <v>229</v>
      </c>
      <c r="I1352" s="850">
        <v>78877.76999999999</v>
      </c>
      <c r="J1352" s="833">
        <v>1.4135801075268815</v>
      </c>
      <c r="K1352" s="833">
        <v>344.44441048034929</v>
      </c>
      <c r="L1352" s="850">
        <v>162</v>
      </c>
      <c r="M1352" s="850">
        <v>55800</v>
      </c>
      <c r="N1352" s="833">
        <v>1</v>
      </c>
      <c r="O1352" s="833">
        <v>344.44444444444446</v>
      </c>
      <c r="P1352" s="850">
        <v>140</v>
      </c>
      <c r="Q1352" s="850">
        <v>48222.22</v>
      </c>
      <c r="R1352" s="838">
        <v>0.86419749103942656</v>
      </c>
      <c r="S1352" s="851">
        <v>344.4444285714286</v>
      </c>
    </row>
    <row r="1353" spans="1:19" ht="14.45" customHeight="1" x14ac:dyDescent="0.2">
      <c r="A1353" s="832"/>
      <c r="B1353" s="833" t="s">
        <v>3587</v>
      </c>
      <c r="C1353" s="833" t="s">
        <v>594</v>
      </c>
      <c r="D1353" s="833" t="s">
        <v>1479</v>
      </c>
      <c r="E1353" s="833" t="s">
        <v>3468</v>
      </c>
      <c r="F1353" s="833" t="s">
        <v>3501</v>
      </c>
      <c r="G1353" s="833" t="s">
        <v>3502</v>
      </c>
      <c r="H1353" s="850">
        <v>68</v>
      </c>
      <c r="I1353" s="850">
        <v>5288.89</v>
      </c>
      <c r="J1353" s="833">
        <v>0.98550867765053118</v>
      </c>
      <c r="K1353" s="833">
        <v>77.777794117647062</v>
      </c>
      <c r="L1353" s="850">
        <v>69</v>
      </c>
      <c r="M1353" s="850">
        <v>5366.6600000000008</v>
      </c>
      <c r="N1353" s="833">
        <v>1</v>
      </c>
      <c r="O1353" s="833">
        <v>77.777681159420297</v>
      </c>
      <c r="P1353" s="850">
        <v>46</v>
      </c>
      <c r="Q1353" s="850">
        <v>3577.78</v>
      </c>
      <c r="R1353" s="838">
        <v>0.66666790890423455</v>
      </c>
      <c r="S1353" s="851">
        <v>77.777826086956523</v>
      </c>
    </row>
    <row r="1354" spans="1:19" ht="14.45" customHeight="1" x14ac:dyDescent="0.2">
      <c r="A1354" s="832"/>
      <c r="B1354" s="833" t="s">
        <v>3587</v>
      </c>
      <c r="C1354" s="833" t="s">
        <v>594</v>
      </c>
      <c r="D1354" s="833" t="s">
        <v>1479</v>
      </c>
      <c r="E1354" s="833" t="s">
        <v>3468</v>
      </c>
      <c r="F1354" s="833" t="s">
        <v>3505</v>
      </c>
      <c r="G1354" s="833" t="s">
        <v>3506</v>
      </c>
      <c r="H1354" s="850">
        <v>270</v>
      </c>
      <c r="I1354" s="850">
        <v>31500</v>
      </c>
      <c r="J1354" s="833">
        <v>0.95406350791887862</v>
      </c>
      <c r="K1354" s="833">
        <v>116.66666666666667</v>
      </c>
      <c r="L1354" s="850">
        <v>283</v>
      </c>
      <c r="M1354" s="850">
        <v>33016.67</v>
      </c>
      <c r="N1354" s="833">
        <v>1</v>
      </c>
      <c r="O1354" s="833">
        <v>116.66667844522968</v>
      </c>
      <c r="P1354" s="850">
        <v>234</v>
      </c>
      <c r="Q1354" s="850">
        <v>27300.010000000002</v>
      </c>
      <c r="R1354" s="838">
        <v>0.82685534307366559</v>
      </c>
      <c r="S1354" s="851">
        <v>116.66670940170941</v>
      </c>
    </row>
    <row r="1355" spans="1:19" ht="14.45" customHeight="1" x14ac:dyDescent="0.2">
      <c r="A1355" s="832"/>
      <c r="B1355" s="833" t="s">
        <v>3587</v>
      </c>
      <c r="C1355" s="833" t="s">
        <v>594</v>
      </c>
      <c r="D1355" s="833" t="s">
        <v>1479</v>
      </c>
      <c r="E1355" s="833" t="s">
        <v>3468</v>
      </c>
      <c r="F1355" s="833" t="s">
        <v>3515</v>
      </c>
      <c r="G1355" s="833" t="s">
        <v>3516</v>
      </c>
      <c r="H1355" s="850">
        <v>158</v>
      </c>
      <c r="I1355" s="850">
        <v>33355.56</v>
      </c>
      <c r="J1355" s="833">
        <v>1.019355043759256</v>
      </c>
      <c r="K1355" s="833">
        <v>211.1111392405063</v>
      </c>
      <c r="L1355" s="850">
        <v>155</v>
      </c>
      <c r="M1355" s="850">
        <v>32722.219999999998</v>
      </c>
      <c r="N1355" s="833">
        <v>1</v>
      </c>
      <c r="O1355" s="833">
        <v>211.11109677419353</v>
      </c>
      <c r="P1355" s="850">
        <v>57</v>
      </c>
      <c r="Q1355" s="850">
        <v>12666.66</v>
      </c>
      <c r="R1355" s="838">
        <v>0.38709659674679775</v>
      </c>
      <c r="S1355" s="851">
        <v>222.22210526315789</v>
      </c>
    </row>
    <row r="1356" spans="1:19" ht="14.45" customHeight="1" x14ac:dyDescent="0.2">
      <c r="A1356" s="832"/>
      <c r="B1356" s="833" t="s">
        <v>3587</v>
      </c>
      <c r="C1356" s="833" t="s">
        <v>594</v>
      </c>
      <c r="D1356" s="833" t="s">
        <v>1479</v>
      </c>
      <c r="E1356" s="833" t="s">
        <v>3468</v>
      </c>
      <c r="F1356" s="833" t="s">
        <v>3517</v>
      </c>
      <c r="G1356" s="833" t="s">
        <v>3518</v>
      </c>
      <c r="H1356" s="850">
        <v>106</v>
      </c>
      <c r="I1356" s="850">
        <v>61833.340000000004</v>
      </c>
      <c r="J1356" s="833">
        <v>0.80916046317648538</v>
      </c>
      <c r="K1356" s="833">
        <v>583.33339622641518</v>
      </c>
      <c r="L1356" s="850">
        <v>131</v>
      </c>
      <c r="M1356" s="850">
        <v>76416.66</v>
      </c>
      <c r="N1356" s="833">
        <v>1</v>
      </c>
      <c r="O1356" s="833">
        <v>583.3332824427481</v>
      </c>
      <c r="P1356" s="850">
        <v>232</v>
      </c>
      <c r="Q1356" s="850">
        <v>135333.33000000002</v>
      </c>
      <c r="R1356" s="838">
        <v>1.7709924772948726</v>
      </c>
      <c r="S1356" s="851">
        <v>583.33331896551726</v>
      </c>
    </row>
    <row r="1357" spans="1:19" ht="14.45" customHeight="1" x14ac:dyDescent="0.2">
      <c r="A1357" s="832"/>
      <c r="B1357" s="833" t="s">
        <v>3587</v>
      </c>
      <c r="C1357" s="833" t="s">
        <v>594</v>
      </c>
      <c r="D1357" s="833" t="s">
        <v>1479</v>
      </c>
      <c r="E1357" s="833" t="s">
        <v>3468</v>
      </c>
      <c r="F1357" s="833" t="s">
        <v>3519</v>
      </c>
      <c r="G1357" s="833" t="s">
        <v>3520</v>
      </c>
      <c r="H1357" s="850">
        <v>14</v>
      </c>
      <c r="I1357" s="850">
        <v>6533.32</v>
      </c>
      <c r="J1357" s="833">
        <v>0.93333142857142848</v>
      </c>
      <c r="K1357" s="833">
        <v>466.66571428571427</v>
      </c>
      <c r="L1357" s="850">
        <v>15</v>
      </c>
      <c r="M1357" s="850">
        <v>7000</v>
      </c>
      <c r="N1357" s="833">
        <v>1</v>
      </c>
      <c r="O1357" s="833">
        <v>466.66666666666669</v>
      </c>
      <c r="P1357" s="850">
        <v>9</v>
      </c>
      <c r="Q1357" s="850">
        <v>4200</v>
      </c>
      <c r="R1357" s="838">
        <v>0.6</v>
      </c>
      <c r="S1357" s="851">
        <v>466.66666666666669</v>
      </c>
    </row>
    <row r="1358" spans="1:19" ht="14.45" customHeight="1" x14ac:dyDescent="0.2">
      <c r="A1358" s="832"/>
      <c r="B1358" s="833" t="s">
        <v>3587</v>
      </c>
      <c r="C1358" s="833" t="s">
        <v>594</v>
      </c>
      <c r="D1358" s="833" t="s">
        <v>1479</v>
      </c>
      <c r="E1358" s="833" t="s">
        <v>3468</v>
      </c>
      <c r="F1358" s="833" t="s">
        <v>3522</v>
      </c>
      <c r="G1358" s="833" t="s">
        <v>3523</v>
      </c>
      <c r="H1358" s="850"/>
      <c r="I1358" s="850"/>
      <c r="J1358" s="833"/>
      <c r="K1358" s="833"/>
      <c r="L1358" s="850"/>
      <c r="M1358" s="850"/>
      <c r="N1358" s="833"/>
      <c r="O1358" s="833"/>
      <c r="P1358" s="850">
        <v>1</v>
      </c>
      <c r="Q1358" s="850">
        <v>666.67</v>
      </c>
      <c r="R1358" s="838"/>
      <c r="S1358" s="851">
        <v>666.67</v>
      </c>
    </row>
    <row r="1359" spans="1:19" ht="14.45" customHeight="1" x14ac:dyDescent="0.2">
      <c r="A1359" s="832"/>
      <c r="B1359" s="833" t="s">
        <v>3587</v>
      </c>
      <c r="C1359" s="833" t="s">
        <v>594</v>
      </c>
      <c r="D1359" s="833" t="s">
        <v>1479</v>
      </c>
      <c r="E1359" s="833" t="s">
        <v>3468</v>
      </c>
      <c r="F1359" s="833" t="s">
        <v>3524</v>
      </c>
      <c r="G1359" s="833" t="s">
        <v>3525</v>
      </c>
      <c r="H1359" s="850">
        <v>159</v>
      </c>
      <c r="I1359" s="850">
        <v>7950</v>
      </c>
      <c r="J1359" s="833">
        <v>0.95783132530120485</v>
      </c>
      <c r="K1359" s="833">
        <v>50</v>
      </c>
      <c r="L1359" s="850">
        <v>166</v>
      </c>
      <c r="M1359" s="850">
        <v>8300</v>
      </c>
      <c r="N1359" s="833">
        <v>1</v>
      </c>
      <c r="O1359" s="833">
        <v>50</v>
      </c>
      <c r="P1359" s="850">
        <v>154</v>
      </c>
      <c r="Q1359" s="850">
        <v>9411.1099999999988</v>
      </c>
      <c r="R1359" s="838">
        <v>1.1338686746987949</v>
      </c>
      <c r="S1359" s="851">
        <v>61.111103896103891</v>
      </c>
    </row>
    <row r="1360" spans="1:19" ht="14.45" customHeight="1" x14ac:dyDescent="0.2">
      <c r="A1360" s="832"/>
      <c r="B1360" s="833" t="s">
        <v>3587</v>
      </c>
      <c r="C1360" s="833" t="s">
        <v>594</v>
      </c>
      <c r="D1360" s="833" t="s">
        <v>1479</v>
      </c>
      <c r="E1360" s="833" t="s">
        <v>3468</v>
      </c>
      <c r="F1360" s="833" t="s">
        <v>3592</v>
      </c>
      <c r="G1360" s="833" t="s">
        <v>3593</v>
      </c>
      <c r="H1360" s="850"/>
      <c r="I1360" s="850"/>
      <c r="J1360" s="833"/>
      <c r="K1360" s="833"/>
      <c r="L1360" s="850">
        <v>1</v>
      </c>
      <c r="M1360" s="850">
        <v>0</v>
      </c>
      <c r="N1360" s="833"/>
      <c r="O1360" s="833">
        <v>0</v>
      </c>
      <c r="P1360" s="850">
        <v>2</v>
      </c>
      <c r="Q1360" s="850">
        <v>0</v>
      </c>
      <c r="R1360" s="838"/>
      <c r="S1360" s="851">
        <v>0</v>
      </c>
    </row>
    <row r="1361" spans="1:19" ht="14.45" customHeight="1" x14ac:dyDescent="0.2">
      <c r="A1361" s="832"/>
      <c r="B1361" s="833" t="s">
        <v>3587</v>
      </c>
      <c r="C1361" s="833" t="s">
        <v>594</v>
      </c>
      <c r="D1361" s="833" t="s">
        <v>1479</v>
      </c>
      <c r="E1361" s="833" t="s">
        <v>3468</v>
      </c>
      <c r="F1361" s="833" t="s">
        <v>3538</v>
      </c>
      <c r="G1361" s="833" t="s">
        <v>3539</v>
      </c>
      <c r="H1361" s="850">
        <v>782</v>
      </c>
      <c r="I1361" s="850">
        <v>0</v>
      </c>
      <c r="J1361" s="833"/>
      <c r="K1361" s="833">
        <v>0</v>
      </c>
      <c r="L1361" s="850">
        <v>847</v>
      </c>
      <c r="M1361" s="850">
        <v>0</v>
      </c>
      <c r="N1361" s="833"/>
      <c r="O1361" s="833">
        <v>0</v>
      </c>
      <c r="P1361" s="850">
        <v>708</v>
      </c>
      <c r="Q1361" s="850">
        <v>0</v>
      </c>
      <c r="R1361" s="838"/>
      <c r="S1361" s="851">
        <v>0</v>
      </c>
    </row>
    <row r="1362" spans="1:19" ht="14.45" customHeight="1" x14ac:dyDescent="0.2">
      <c r="A1362" s="832"/>
      <c r="B1362" s="833" t="s">
        <v>3587</v>
      </c>
      <c r="C1362" s="833" t="s">
        <v>594</v>
      </c>
      <c r="D1362" s="833" t="s">
        <v>1479</v>
      </c>
      <c r="E1362" s="833" t="s">
        <v>3468</v>
      </c>
      <c r="F1362" s="833" t="s">
        <v>3546</v>
      </c>
      <c r="G1362" s="833" t="s">
        <v>3547</v>
      </c>
      <c r="H1362" s="850">
        <v>293</v>
      </c>
      <c r="I1362" s="850">
        <v>27672.230000000003</v>
      </c>
      <c r="J1362" s="833">
        <v>0.93312145618611031</v>
      </c>
      <c r="K1362" s="833">
        <v>94.444470989761101</v>
      </c>
      <c r="L1362" s="850">
        <v>314</v>
      </c>
      <c r="M1362" s="850">
        <v>29655.55</v>
      </c>
      <c r="N1362" s="833">
        <v>1</v>
      </c>
      <c r="O1362" s="833">
        <v>94.44442675159236</v>
      </c>
      <c r="P1362" s="850">
        <v>265</v>
      </c>
      <c r="Q1362" s="850">
        <v>25027.79</v>
      </c>
      <c r="R1362" s="838">
        <v>0.84394961482757869</v>
      </c>
      <c r="S1362" s="851">
        <v>94.444490566037743</v>
      </c>
    </row>
    <row r="1363" spans="1:19" ht="14.45" customHeight="1" x14ac:dyDescent="0.2">
      <c r="A1363" s="832"/>
      <c r="B1363" s="833" t="s">
        <v>3587</v>
      </c>
      <c r="C1363" s="833" t="s">
        <v>594</v>
      </c>
      <c r="D1363" s="833" t="s">
        <v>1479</v>
      </c>
      <c r="E1363" s="833" t="s">
        <v>3468</v>
      </c>
      <c r="F1363" s="833" t="s">
        <v>3550</v>
      </c>
      <c r="G1363" s="833" t="s">
        <v>3551</v>
      </c>
      <c r="H1363" s="850">
        <v>78</v>
      </c>
      <c r="I1363" s="850">
        <v>7540</v>
      </c>
      <c r="J1363" s="833">
        <v>0.79591864740276119</v>
      </c>
      <c r="K1363" s="833">
        <v>96.666666666666671</v>
      </c>
      <c r="L1363" s="850">
        <v>98</v>
      </c>
      <c r="M1363" s="850">
        <v>9473.33</v>
      </c>
      <c r="N1363" s="833">
        <v>1</v>
      </c>
      <c r="O1363" s="833">
        <v>96.666632653061228</v>
      </c>
      <c r="P1363" s="850">
        <v>34</v>
      </c>
      <c r="Q1363" s="850">
        <v>3286.67</v>
      </c>
      <c r="R1363" s="838">
        <v>0.34693924945082671</v>
      </c>
      <c r="S1363" s="851">
        <v>96.666764705882358</v>
      </c>
    </row>
    <row r="1364" spans="1:19" ht="14.45" customHeight="1" x14ac:dyDescent="0.2">
      <c r="A1364" s="832"/>
      <c r="B1364" s="833" t="s">
        <v>3587</v>
      </c>
      <c r="C1364" s="833" t="s">
        <v>594</v>
      </c>
      <c r="D1364" s="833" t="s">
        <v>1479</v>
      </c>
      <c r="E1364" s="833" t="s">
        <v>3468</v>
      </c>
      <c r="F1364" s="833" t="s">
        <v>3558</v>
      </c>
      <c r="G1364" s="833" t="s">
        <v>3559</v>
      </c>
      <c r="H1364" s="850">
        <v>1</v>
      </c>
      <c r="I1364" s="850">
        <v>1283.33</v>
      </c>
      <c r="J1364" s="833"/>
      <c r="K1364" s="833">
        <v>1283.33</v>
      </c>
      <c r="L1364" s="850"/>
      <c r="M1364" s="850"/>
      <c r="N1364" s="833"/>
      <c r="O1364" s="833"/>
      <c r="P1364" s="850">
        <v>1</v>
      </c>
      <c r="Q1364" s="850">
        <v>1283.33</v>
      </c>
      <c r="R1364" s="838"/>
      <c r="S1364" s="851">
        <v>1283.33</v>
      </c>
    </row>
    <row r="1365" spans="1:19" ht="14.45" customHeight="1" x14ac:dyDescent="0.2">
      <c r="A1365" s="832"/>
      <c r="B1365" s="833" t="s">
        <v>3587</v>
      </c>
      <c r="C1365" s="833" t="s">
        <v>594</v>
      </c>
      <c r="D1365" s="833" t="s">
        <v>1479</v>
      </c>
      <c r="E1365" s="833" t="s">
        <v>3468</v>
      </c>
      <c r="F1365" s="833" t="s">
        <v>3562</v>
      </c>
      <c r="G1365" s="833" t="s">
        <v>3563</v>
      </c>
      <c r="H1365" s="850">
        <v>59</v>
      </c>
      <c r="I1365" s="850">
        <v>6883.33</v>
      </c>
      <c r="J1365" s="833">
        <v>0.95161288092759488</v>
      </c>
      <c r="K1365" s="833">
        <v>116.66661016949152</v>
      </c>
      <c r="L1365" s="850">
        <v>62</v>
      </c>
      <c r="M1365" s="850">
        <v>7233.33</v>
      </c>
      <c r="N1365" s="833">
        <v>1</v>
      </c>
      <c r="O1365" s="833">
        <v>116.66661290322581</v>
      </c>
      <c r="P1365" s="850">
        <v>55</v>
      </c>
      <c r="Q1365" s="850">
        <v>7333.32</v>
      </c>
      <c r="R1365" s="838">
        <v>1.0138235086744278</v>
      </c>
      <c r="S1365" s="851">
        <v>133.33309090909091</v>
      </c>
    </row>
    <row r="1366" spans="1:19" ht="14.45" customHeight="1" x14ac:dyDescent="0.2">
      <c r="A1366" s="832"/>
      <c r="B1366" s="833" t="s">
        <v>3587</v>
      </c>
      <c r="C1366" s="833" t="s">
        <v>594</v>
      </c>
      <c r="D1366" s="833" t="s">
        <v>1479</v>
      </c>
      <c r="E1366" s="833" t="s">
        <v>3468</v>
      </c>
      <c r="F1366" s="833" t="s">
        <v>3469</v>
      </c>
      <c r="G1366" s="833" t="s">
        <v>3470</v>
      </c>
      <c r="H1366" s="850">
        <v>801</v>
      </c>
      <c r="I1366" s="850">
        <v>275900</v>
      </c>
      <c r="J1366" s="833">
        <v>0.92281105304882516</v>
      </c>
      <c r="K1366" s="833">
        <v>344.44444444444446</v>
      </c>
      <c r="L1366" s="850">
        <v>868</v>
      </c>
      <c r="M1366" s="850">
        <v>298977.78000000003</v>
      </c>
      <c r="N1366" s="833">
        <v>1</v>
      </c>
      <c r="O1366" s="833">
        <v>344.44444700460832</v>
      </c>
      <c r="P1366" s="850">
        <v>719</v>
      </c>
      <c r="Q1366" s="850">
        <v>247655.56</v>
      </c>
      <c r="R1366" s="838">
        <v>0.82834102253351394</v>
      </c>
      <c r="S1366" s="851">
        <v>344.44445062586925</v>
      </c>
    </row>
    <row r="1367" spans="1:19" ht="14.45" customHeight="1" x14ac:dyDescent="0.2">
      <c r="A1367" s="832"/>
      <c r="B1367" s="833" t="s">
        <v>3587</v>
      </c>
      <c r="C1367" s="833" t="s">
        <v>594</v>
      </c>
      <c r="D1367" s="833" t="s">
        <v>1479</v>
      </c>
      <c r="E1367" s="833" t="s">
        <v>3468</v>
      </c>
      <c r="F1367" s="833" t="s">
        <v>3577</v>
      </c>
      <c r="G1367" s="833" t="s">
        <v>3578</v>
      </c>
      <c r="H1367" s="850"/>
      <c r="I1367" s="850"/>
      <c r="J1367" s="833"/>
      <c r="K1367" s="833"/>
      <c r="L1367" s="850">
        <v>0</v>
      </c>
      <c r="M1367" s="850">
        <v>0</v>
      </c>
      <c r="N1367" s="833"/>
      <c r="O1367" s="833"/>
      <c r="P1367" s="850"/>
      <c r="Q1367" s="850"/>
      <c r="R1367" s="838"/>
      <c r="S1367" s="851"/>
    </row>
    <row r="1368" spans="1:19" ht="14.45" customHeight="1" x14ac:dyDescent="0.2">
      <c r="A1368" s="832"/>
      <c r="B1368" s="833" t="s">
        <v>3587</v>
      </c>
      <c r="C1368" s="833" t="s">
        <v>594</v>
      </c>
      <c r="D1368" s="833" t="s">
        <v>1480</v>
      </c>
      <c r="E1368" s="833" t="s">
        <v>3468</v>
      </c>
      <c r="F1368" s="833" t="s">
        <v>3501</v>
      </c>
      <c r="G1368" s="833" t="s">
        <v>3502</v>
      </c>
      <c r="H1368" s="850">
        <v>166</v>
      </c>
      <c r="I1368" s="850">
        <v>12911.12</v>
      </c>
      <c r="J1368" s="833">
        <v>0.82999980071447088</v>
      </c>
      <c r="K1368" s="833">
        <v>77.777831325301207</v>
      </c>
      <c r="L1368" s="850">
        <v>200</v>
      </c>
      <c r="M1368" s="850">
        <v>15555.57</v>
      </c>
      <c r="N1368" s="833">
        <v>1</v>
      </c>
      <c r="O1368" s="833">
        <v>77.777850000000001</v>
      </c>
      <c r="P1368" s="850">
        <v>226</v>
      </c>
      <c r="Q1368" s="850">
        <v>17577.78</v>
      </c>
      <c r="R1368" s="838">
        <v>1.1299990935722701</v>
      </c>
      <c r="S1368" s="851">
        <v>77.77778761061947</v>
      </c>
    </row>
    <row r="1369" spans="1:19" ht="14.45" customHeight="1" x14ac:dyDescent="0.2">
      <c r="A1369" s="832"/>
      <c r="B1369" s="833" t="s">
        <v>3587</v>
      </c>
      <c r="C1369" s="833" t="s">
        <v>594</v>
      </c>
      <c r="D1369" s="833" t="s">
        <v>1480</v>
      </c>
      <c r="E1369" s="833" t="s">
        <v>3468</v>
      </c>
      <c r="F1369" s="833" t="s">
        <v>3505</v>
      </c>
      <c r="G1369" s="833" t="s">
        <v>3506</v>
      </c>
      <c r="H1369" s="850">
        <v>397</v>
      </c>
      <c r="I1369" s="850">
        <v>46316.67</v>
      </c>
      <c r="J1369" s="833">
        <v>1.0672043778801843</v>
      </c>
      <c r="K1369" s="833">
        <v>116.66667506297229</v>
      </c>
      <c r="L1369" s="850">
        <v>372</v>
      </c>
      <c r="M1369" s="850">
        <v>43400</v>
      </c>
      <c r="N1369" s="833">
        <v>1</v>
      </c>
      <c r="O1369" s="833">
        <v>116.66666666666667</v>
      </c>
      <c r="P1369" s="850">
        <v>398</v>
      </c>
      <c r="Q1369" s="850">
        <v>46433.32</v>
      </c>
      <c r="R1369" s="838">
        <v>1.0698921658986176</v>
      </c>
      <c r="S1369" s="851">
        <v>116.66663316582914</v>
      </c>
    </row>
    <row r="1370" spans="1:19" ht="14.45" customHeight="1" x14ac:dyDescent="0.2">
      <c r="A1370" s="832"/>
      <c r="B1370" s="833" t="s">
        <v>3587</v>
      </c>
      <c r="C1370" s="833" t="s">
        <v>594</v>
      </c>
      <c r="D1370" s="833" t="s">
        <v>1480</v>
      </c>
      <c r="E1370" s="833" t="s">
        <v>3468</v>
      </c>
      <c r="F1370" s="833" t="s">
        <v>3515</v>
      </c>
      <c r="G1370" s="833" t="s">
        <v>3516</v>
      </c>
      <c r="H1370" s="850">
        <v>196</v>
      </c>
      <c r="I1370" s="850">
        <v>41377.780000000006</v>
      </c>
      <c r="J1370" s="833">
        <v>1.1011235895255123</v>
      </c>
      <c r="K1370" s="833">
        <v>211.11112244897961</v>
      </c>
      <c r="L1370" s="850">
        <v>178</v>
      </c>
      <c r="M1370" s="850">
        <v>37577.78</v>
      </c>
      <c r="N1370" s="833">
        <v>1</v>
      </c>
      <c r="O1370" s="833">
        <v>211.1111235955056</v>
      </c>
      <c r="P1370" s="850">
        <v>238</v>
      </c>
      <c r="Q1370" s="850">
        <v>52888.89</v>
      </c>
      <c r="R1370" s="838">
        <v>1.4074511586368328</v>
      </c>
      <c r="S1370" s="851">
        <v>222.2222268907563</v>
      </c>
    </row>
    <row r="1371" spans="1:19" ht="14.45" customHeight="1" x14ac:dyDescent="0.2">
      <c r="A1371" s="832"/>
      <c r="B1371" s="833" t="s">
        <v>3587</v>
      </c>
      <c r="C1371" s="833" t="s">
        <v>594</v>
      </c>
      <c r="D1371" s="833" t="s">
        <v>1480</v>
      </c>
      <c r="E1371" s="833" t="s">
        <v>3468</v>
      </c>
      <c r="F1371" s="833" t="s">
        <v>3517</v>
      </c>
      <c r="G1371" s="833" t="s">
        <v>3518</v>
      </c>
      <c r="H1371" s="850">
        <v>51</v>
      </c>
      <c r="I1371" s="850">
        <v>29750</v>
      </c>
      <c r="J1371" s="833">
        <v>1</v>
      </c>
      <c r="K1371" s="833">
        <v>583.33333333333337</v>
      </c>
      <c r="L1371" s="850">
        <v>51</v>
      </c>
      <c r="M1371" s="850">
        <v>29750</v>
      </c>
      <c r="N1371" s="833">
        <v>1</v>
      </c>
      <c r="O1371" s="833">
        <v>583.33333333333337</v>
      </c>
      <c r="P1371" s="850">
        <v>87</v>
      </c>
      <c r="Q1371" s="850">
        <v>50750</v>
      </c>
      <c r="R1371" s="838">
        <v>1.7058823529411764</v>
      </c>
      <c r="S1371" s="851">
        <v>583.33333333333337</v>
      </c>
    </row>
    <row r="1372" spans="1:19" ht="14.45" customHeight="1" x14ac:dyDescent="0.2">
      <c r="A1372" s="832"/>
      <c r="B1372" s="833" t="s">
        <v>3587</v>
      </c>
      <c r="C1372" s="833" t="s">
        <v>594</v>
      </c>
      <c r="D1372" s="833" t="s">
        <v>1480</v>
      </c>
      <c r="E1372" s="833" t="s">
        <v>3468</v>
      </c>
      <c r="F1372" s="833" t="s">
        <v>3519</v>
      </c>
      <c r="G1372" s="833" t="s">
        <v>3520</v>
      </c>
      <c r="H1372" s="850">
        <v>11</v>
      </c>
      <c r="I1372" s="850">
        <v>5133.34</v>
      </c>
      <c r="J1372" s="833">
        <v>1.1000030000042857</v>
      </c>
      <c r="K1372" s="833">
        <v>466.66727272727275</v>
      </c>
      <c r="L1372" s="850">
        <v>10</v>
      </c>
      <c r="M1372" s="850">
        <v>4666.66</v>
      </c>
      <c r="N1372" s="833">
        <v>1</v>
      </c>
      <c r="O1372" s="833">
        <v>466.666</v>
      </c>
      <c r="P1372" s="850">
        <v>10</v>
      </c>
      <c r="Q1372" s="850">
        <v>4666.67</v>
      </c>
      <c r="R1372" s="838">
        <v>1.0000021428602042</v>
      </c>
      <c r="S1372" s="851">
        <v>466.66700000000003</v>
      </c>
    </row>
    <row r="1373" spans="1:19" ht="14.45" customHeight="1" x14ac:dyDescent="0.2">
      <c r="A1373" s="832"/>
      <c r="B1373" s="833" t="s">
        <v>3587</v>
      </c>
      <c r="C1373" s="833" t="s">
        <v>594</v>
      </c>
      <c r="D1373" s="833" t="s">
        <v>1480</v>
      </c>
      <c r="E1373" s="833" t="s">
        <v>3468</v>
      </c>
      <c r="F1373" s="833" t="s">
        <v>3522</v>
      </c>
      <c r="G1373" s="833" t="s">
        <v>3523</v>
      </c>
      <c r="H1373" s="850"/>
      <c r="I1373" s="850"/>
      <c r="J1373" s="833"/>
      <c r="K1373" s="833"/>
      <c r="L1373" s="850"/>
      <c r="M1373" s="850"/>
      <c r="N1373" s="833"/>
      <c r="O1373" s="833"/>
      <c r="P1373" s="850">
        <v>1</v>
      </c>
      <c r="Q1373" s="850">
        <v>666.67</v>
      </c>
      <c r="R1373" s="838"/>
      <c r="S1373" s="851">
        <v>666.67</v>
      </c>
    </row>
    <row r="1374" spans="1:19" ht="14.45" customHeight="1" x14ac:dyDescent="0.2">
      <c r="A1374" s="832"/>
      <c r="B1374" s="833" t="s">
        <v>3587</v>
      </c>
      <c r="C1374" s="833" t="s">
        <v>594</v>
      </c>
      <c r="D1374" s="833" t="s">
        <v>1480</v>
      </c>
      <c r="E1374" s="833" t="s">
        <v>3468</v>
      </c>
      <c r="F1374" s="833" t="s">
        <v>3524</v>
      </c>
      <c r="G1374" s="833" t="s">
        <v>3525</v>
      </c>
      <c r="H1374" s="850">
        <v>113</v>
      </c>
      <c r="I1374" s="850">
        <v>5650</v>
      </c>
      <c r="J1374" s="833">
        <v>1.2150537634408602</v>
      </c>
      <c r="K1374" s="833">
        <v>50</v>
      </c>
      <c r="L1374" s="850">
        <v>93</v>
      </c>
      <c r="M1374" s="850">
        <v>4650</v>
      </c>
      <c r="N1374" s="833">
        <v>1</v>
      </c>
      <c r="O1374" s="833">
        <v>50</v>
      </c>
      <c r="P1374" s="850">
        <v>96</v>
      </c>
      <c r="Q1374" s="850">
        <v>5866.66</v>
      </c>
      <c r="R1374" s="838">
        <v>1.261647311827957</v>
      </c>
      <c r="S1374" s="851">
        <v>61.111041666666665</v>
      </c>
    </row>
    <row r="1375" spans="1:19" ht="14.45" customHeight="1" x14ac:dyDescent="0.2">
      <c r="A1375" s="832"/>
      <c r="B1375" s="833" t="s">
        <v>3587</v>
      </c>
      <c r="C1375" s="833" t="s">
        <v>594</v>
      </c>
      <c r="D1375" s="833" t="s">
        <v>1480</v>
      </c>
      <c r="E1375" s="833" t="s">
        <v>3468</v>
      </c>
      <c r="F1375" s="833" t="s">
        <v>3528</v>
      </c>
      <c r="G1375" s="833" t="s">
        <v>3529</v>
      </c>
      <c r="H1375" s="850"/>
      <c r="I1375" s="850"/>
      <c r="J1375" s="833"/>
      <c r="K1375" s="833"/>
      <c r="L1375" s="850">
        <v>1</v>
      </c>
      <c r="M1375" s="850">
        <v>101.11</v>
      </c>
      <c r="N1375" s="833">
        <v>1</v>
      </c>
      <c r="O1375" s="833">
        <v>101.11</v>
      </c>
      <c r="P1375" s="850">
        <v>12</v>
      </c>
      <c r="Q1375" s="850">
        <v>1533.3400000000001</v>
      </c>
      <c r="R1375" s="838">
        <v>15.165067747997233</v>
      </c>
      <c r="S1375" s="851">
        <v>127.77833333333335</v>
      </c>
    </row>
    <row r="1376" spans="1:19" ht="14.45" customHeight="1" x14ac:dyDescent="0.2">
      <c r="A1376" s="832"/>
      <c r="B1376" s="833" t="s">
        <v>3587</v>
      </c>
      <c r="C1376" s="833" t="s">
        <v>594</v>
      </c>
      <c r="D1376" s="833" t="s">
        <v>1480</v>
      </c>
      <c r="E1376" s="833" t="s">
        <v>3468</v>
      </c>
      <c r="F1376" s="833" t="s">
        <v>3592</v>
      </c>
      <c r="G1376" s="833" t="s">
        <v>3593</v>
      </c>
      <c r="H1376" s="850">
        <v>2</v>
      </c>
      <c r="I1376" s="850">
        <v>0</v>
      </c>
      <c r="J1376" s="833"/>
      <c r="K1376" s="833">
        <v>0</v>
      </c>
      <c r="L1376" s="850">
        <v>3</v>
      </c>
      <c r="M1376" s="850">
        <v>0</v>
      </c>
      <c r="N1376" s="833"/>
      <c r="O1376" s="833">
        <v>0</v>
      </c>
      <c r="P1376" s="850"/>
      <c r="Q1376" s="850"/>
      <c r="R1376" s="838"/>
      <c r="S1376" s="851"/>
    </row>
    <row r="1377" spans="1:19" ht="14.45" customHeight="1" x14ac:dyDescent="0.2">
      <c r="A1377" s="832"/>
      <c r="B1377" s="833" t="s">
        <v>3587</v>
      </c>
      <c r="C1377" s="833" t="s">
        <v>594</v>
      </c>
      <c r="D1377" s="833" t="s">
        <v>1480</v>
      </c>
      <c r="E1377" s="833" t="s">
        <v>3468</v>
      </c>
      <c r="F1377" s="833" t="s">
        <v>3538</v>
      </c>
      <c r="G1377" s="833" t="s">
        <v>3539</v>
      </c>
      <c r="H1377" s="850">
        <v>708</v>
      </c>
      <c r="I1377" s="850">
        <v>0</v>
      </c>
      <c r="J1377" s="833"/>
      <c r="K1377" s="833">
        <v>0</v>
      </c>
      <c r="L1377" s="850">
        <v>662</v>
      </c>
      <c r="M1377" s="850">
        <v>0</v>
      </c>
      <c r="N1377" s="833"/>
      <c r="O1377" s="833">
        <v>0</v>
      </c>
      <c r="P1377" s="850">
        <v>758</v>
      </c>
      <c r="Q1377" s="850">
        <v>0</v>
      </c>
      <c r="R1377" s="838"/>
      <c r="S1377" s="851">
        <v>0</v>
      </c>
    </row>
    <row r="1378" spans="1:19" ht="14.45" customHeight="1" x14ac:dyDescent="0.2">
      <c r="A1378" s="832"/>
      <c r="B1378" s="833" t="s">
        <v>3587</v>
      </c>
      <c r="C1378" s="833" t="s">
        <v>594</v>
      </c>
      <c r="D1378" s="833" t="s">
        <v>1480</v>
      </c>
      <c r="E1378" s="833" t="s">
        <v>3468</v>
      </c>
      <c r="F1378" s="833" t="s">
        <v>3542</v>
      </c>
      <c r="G1378" s="833" t="s">
        <v>3543</v>
      </c>
      <c r="H1378" s="850"/>
      <c r="I1378" s="850"/>
      <c r="J1378" s="833"/>
      <c r="K1378" s="833"/>
      <c r="L1378" s="850">
        <v>2</v>
      </c>
      <c r="M1378" s="850">
        <v>155.56</v>
      </c>
      <c r="N1378" s="833">
        <v>1</v>
      </c>
      <c r="O1378" s="833">
        <v>77.78</v>
      </c>
      <c r="P1378" s="850"/>
      <c r="Q1378" s="850"/>
      <c r="R1378" s="838"/>
      <c r="S1378" s="851"/>
    </row>
    <row r="1379" spans="1:19" ht="14.45" customHeight="1" x14ac:dyDescent="0.2">
      <c r="A1379" s="832"/>
      <c r="B1379" s="833" t="s">
        <v>3587</v>
      </c>
      <c r="C1379" s="833" t="s">
        <v>594</v>
      </c>
      <c r="D1379" s="833" t="s">
        <v>1480</v>
      </c>
      <c r="E1379" s="833" t="s">
        <v>3468</v>
      </c>
      <c r="F1379" s="833" t="s">
        <v>3546</v>
      </c>
      <c r="G1379" s="833" t="s">
        <v>3547</v>
      </c>
      <c r="H1379" s="850">
        <v>84</v>
      </c>
      <c r="I1379" s="850">
        <v>7933.32</v>
      </c>
      <c r="J1379" s="833">
        <v>0.64121989326095619</v>
      </c>
      <c r="K1379" s="833">
        <v>94.444285714285712</v>
      </c>
      <c r="L1379" s="850">
        <v>131</v>
      </c>
      <c r="M1379" s="850">
        <v>12372.23</v>
      </c>
      <c r="N1379" s="833">
        <v>1</v>
      </c>
      <c r="O1379" s="833">
        <v>94.444503816793883</v>
      </c>
      <c r="P1379" s="850">
        <v>189</v>
      </c>
      <c r="Q1379" s="850">
        <v>17850.010000000002</v>
      </c>
      <c r="R1379" s="838">
        <v>1.4427479928840639</v>
      </c>
      <c r="S1379" s="851">
        <v>94.444497354497372</v>
      </c>
    </row>
    <row r="1380" spans="1:19" ht="14.45" customHeight="1" x14ac:dyDescent="0.2">
      <c r="A1380" s="832"/>
      <c r="B1380" s="833" t="s">
        <v>3587</v>
      </c>
      <c r="C1380" s="833" t="s">
        <v>594</v>
      </c>
      <c r="D1380" s="833" t="s">
        <v>1480</v>
      </c>
      <c r="E1380" s="833" t="s">
        <v>3468</v>
      </c>
      <c r="F1380" s="833" t="s">
        <v>3550</v>
      </c>
      <c r="G1380" s="833" t="s">
        <v>3551</v>
      </c>
      <c r="H1380" s="850">
        <v>48</v>
      </c>
      <c r="I1380" s="850">
        <v>4640</v>
      </c>
      <c r="J1380" s="833">
        <v>1.1162808601136489</v>
      </c>
      <c r="K1380" s="833">
        <v>96.666666666666671</v>
      </c>
      <c r="L1380" s="850">
        <v>43</v>
      </c>
      <c r="M1380" s="850">
        <v>4156.66</v>
      </c>
      <c r="N1380" s="833">
        <v>1</v>
      </c>
      <c r="O1380" s="833">
        <v>96.666511627906971</v>
      </c>
      <c r="P1380" s="850">
        <v>41</v>
      </c>
      <c r="Q1380" s="850">
        <v>3963.33</v>
      </c>
      <c r="R1380" s="838">
        <v>0.95348909942116988</v>
      </c>
      <c r="S1380" s="851">
        <v>96.666585365853663</v>
      </c>
    </row>
    <row r="1381" spans="1:19" ht="14.45" customHeight="1" x14ac:dyDescent="0.2">
      <c r="A1381" s="832"/>
      <c r="B1381" s="833" t="s">
        <v>3587</v>
      </c>
      <c r="C1381" s="833" t="s">
        <v>594</v>
      </c>
      <c r="D1381" s="833" t="s">
        <v>1480</v>
      </c>
      <c r="E1381" s="833" t="s">
        <v>3468</v>
      </c>
      <c r="F1381" s="833" t="s">
        <v>3562</v>
      </c>
      <c r="G1381" s="833" t="s">
        <v>3563</v>
      </c>
      <c r="H1381" s="850">
        <v>29</v>
      </c>
      <c r="I1381" s="850">
        <v>3383.33</v>
      </c>
      <c r="J1381" s="833">
        <v>1.3181788075599901</v>
      </c>
      <c r="K1381" s="833">
        <v>116.66655172413793</v>
      </c>
      <c r="L1381" s="850">
        <v>22</v>
      </c>
      <c r="M1381" s="850">
        <v>2566.67</v>
      </c>
      <c r="N1381" s="833">
        <v>1</v>
      </c>
      <c r="O1381" s="833">
        <v>116.66681818181819</v>
      </c>
      <c r="P1381" s="850">
        <v>27</v>
      </c>
      <c r="Q1381" s="850">
        <v>3600</v>
      </c>
      <c r="R1381" s="838">
        <v>1.4025955810446999</v>
      </c>
      <c r="S1381" s="851">
        <v>133.33333333333334</v>
      </c>
    </row>
    <row r="1382" spans="1:19" ht="14.45" customHeight="1" x14ac:dyDescent="0.2">
      <c r="A1382" s="832"/>
      <c r="B1382" s="833" t="s">
        <v>3587</v>
      </c>
      <c r="C1382" s="833" t="s">
        <v>594</v>
      </c>
      <c r="D1382" s="833" t="s">
        <v>1480</v>
      </c>
      <c r="E1382" s="833" t="s">
        <v>3468</v>
      </c>
      <c r="F1382" s="833" t="s">
        <v>3469</v>
      </c>
      <c r="G1382" s="833" t="s">
        <v>3470</v>
      </c>
      <c r="H1382" s="850">
        <v>723</v>
      </c>
      <c r="I1382" s="850">
        <v>249033.33000000002</v>
      </c>
      <c r="J1382" s="833">
        <v>1.0632352899737694</v>
      </c>
      <c r="K1382" s="833">
        <v>344.44443983402493</v>
      </c>
      <c r="L1382" s="850">
        <v>680</v>
      </c>
      <c r="M1382" s="850">
        <v>234222.22000000003</v>
      </c>
      <c r="N1382" s="833">
        <v>1</v>
      </c>
      <c r="O1382" s="833">
        <v>344.4444411764706</v>
      </c>
      <c r="P1382" s="850">
        <v>770</v>
      </c>
      <c r="Q1382" s="850">
        <v>265222.21000000002</v>
      </c>
      <c r="R1382" s="838">
        <v>1.1323528997376935</v>
      </c>
      <c r="S1382" s="851">
        <v>344.4444285714286</v>
      </c>
    </row>
    <row r="1383" spans="1:19" ht="14.45" customHeight="1" x14ac:dyDescent="0.2">
      <c r="A1383" s="832"/>
      <c r="B1383" s="833" t="s">
        <v>3587</v>
      </c>
      <c r="C1383" s="833" t="s">
        <v>594</v>
      </c>
      <c r="D1383" s="833" t="s">
        <v>1481</v>
      </c>
      <c r="E1383" s="833" t="s">
        <v>3468</v>
      </c>
      <c r="F1383" s="833" t="s">
        <v>3501</v>
      </c>
      <c r="G1383" s="833" t="s">
        <v>3502</v>
      </c>
      <c r="H1383" s="850">
        <v>40</v>
      </c>
      <c r="I1383" s="850">
        <v>3111.11</v>
      </c>
      <c r="J1383" s="833">
        <v>0.95238255588276721</v>
      </c>
      <c r="K1383" s="833">
        <v>77.777749999999997</v>
      </c>
      <c r="L1383" s="850">
        <v>42</v>
      </c>
      <c r="M1383" s="850">
        <v>3266.66</v>
      </c>
      <c r="N1383" s="833">
        <v>1</v>
      </c>
      <c r="O1383" s="833">
        <v>77.777619047619041</v>
      </c>
      <c r="P1383" s="850">
        <v>66</v>
      </c>
      <c r="Q1383" s="850">
        <v>5133.33</v>
      </c>
      <c r="R1383" s="838">
        <v>1.5714307580219551</v>
      </c>
      <c r="S1383" s="851">
        <v>77.777727272727276</v>
      </c>
    </row>
    <row r="1384" spans="1:19" ht="14.45" customHeight="1" x14ac:dyDescent="0.2">
      <c r="A1384" s="832"/>
      <c r="B1384" s="833" t="s">
        <v>3587</v>
      </c>
      <c r="C1384" s="833" t="s">
        <v>594</v>
      </c>
      <c r="D1384" s="833" t="s">
        <v>1481</v>
      </c>
      <c r="E1384" s="833" t="s">
        <v>3468</v>
      </c>
      <c r="F1384" s="833" t="s">
        <v>3505</v>
      </c>
      <c r="G1384" s="833" t="s">
        <v>3506</v>
      </c>
      <c r="H1384" s="850">
        <v>380</v>
      </c>
      <c r="I1384" s="850">
        <v>44333.34</v>
      </c>
      <c r="J1384" s="833">
        <v>1.158536658664054</v>
      </c>
      <c r="K1384" s="833">
        <v>116.66668421052631</v>
      </c>
      <c r="L1384" s="850">
        <v>328</v>
      </c>
      <c r="M1384" s="850">
        <v>38266.67</v>
      </c>
      <c r="N1384" s="833">
        <v>1</v>
      </c>
      <c r="O1384" s="833">
        <v>116.66667682926828</v>
      </c>
      <c r="P1384" s="850">
        <v>382</v>
      </c>
      <c r="Q1384" s="850">
        <v>44566.66</v>
      </c>
      <c r="R1384" s="838">
        <v>1.1646338706764923</v>
      </c>
      <c r="S1384" s="851">
        <v>116.6666492146597</v>
      </c>
    </row>
    <row r="1385" spans="1:19" ht="14.45" customHeight="1" x14ac:dyDescent="0.2">
      <c r="A1385" s="832"/>
      <c r="B1385" s="833" t="s">
        <v>3587</v>
      </c>
      <c r="C1385" s="833" t="s">
        <v>594</v>
      </c>
      <c r="D1385" s="833" t="s">
        <v>1481</v>
      </c>
      <c r="E1385" s="833" t="s">
        <v>3468</v>
      </c>
      <c r="F1385" s="833" t="s">
        <v>3515</v>
      </c>
      <c r="G1385" s="833" t="s">
        <v>3516</v>
      </c>
      <c r="H1385" s="850">
        <v>291</v>
      </c>
      <c r="I1385" s="850">
        <v>61433.33</v>
      </c>
      <c r="J1385" s="833">
        <v>1.1456690629986857</v>
      </c>
      <c r="K1385" s="833">
        <v>211.1110996563574</v>
      </c>
      <c r="L1385" s="850">
        <v>254</v>
      </c>
      <c r="M1385" s="850">
        <v>53622.229999999996</v>
      </c>
      <c r="N1385" s="833">
        <v>1</v>
      </c>
      <c r="O1385" s="833">
        <v>211.11114173228344</v>
      </c>
      <c r="P1385" s="850">
        <v>230</v>
      </c>
      <c r="Q1385" s="850">
        <v>51111.119999999995</v>
      </c>
      <c r="R1385" s="838">
        <v>0.95317035490691082</v>
      </c>
      <c r="S1385" s="851">
        <v>222.22226086956519</v>
      </c>
    </row>
    <row r="1386" spans="1:19" ht="14.45" customHeight="1" x14ac:dyDescent="0.2">
      <c r="A1386" s="832"/>
      <c r="B1386" s="833" t="s">
        <v>3587</v>
      </c>
      <c r="C1386" s="833" t="s">
        <v>594</v>
      </c>
      <c r="D1386" s="833" t="s">
        <v>1481</v>
      </c>
      <c r="E1386" s="833" t="s">
        <v>3468</v>
      </c>
      <c r="F1386" s="833" t="s">
        <v>3517</v>
      </c>
      <c r="G1386" s="833" t="s">
        <v>3518</v>
      </c>
      <c r="H1386" s="850">
        <v>48</v>
      </c>
      <c r="I1386" s="850">
        <v>28000</v>
      </c>
      <c r="J1386" s="833">
        <v>1.1707315441489139</v>
      </c>
      <c r="K1386" s="833">
        <v>583.33333333333337</v>
      </c>
      <c r="L1386" s="850">
        <v>41</v>
      </c>
      <c r="M1386" s="850">
        <v>23916.67</v>
      </c>
      <c r="N1386" s="833">
        <v>1</v>
      </c>
      <c r="O1386" s="833">
        <v>583.33341463414627</v>
      </c>
      <c r="P1386" s="850">
        <v>37</v>
      </c>
      <c r="Q1386" s="850">
        <v>21583.339999999997</v>
      </c>
      <c r="R1386" s="838">
        <v>0.90243917736039336</v>
      </c>
      <c r="S1386" s="851">
        <v>583.33351351351337</v>
      </c>
    </row>
    <row r="1387" spans="1:19" ht="14.45" customHeight="1" x14ac:dyDescent="0.2">
      <c r="A1387" s="832"/>
      <c r="B1387" s="833" t="s">
        <v>3587</v>
      </c>
      <c r="C1387" s="833" t="s">
        <v>594</v>
      </c>
      <c r="D1387" s="833" t="s">
        <v>1481</v>
      </c>
      <c r="E1387" s="833" t="s">
        <v>3468</v>
      </c>
      <c r="F1387" s="833" t="s">
        <v>3519</v>
      </c>
      <c r="G1387" s="833" t="s">
        <v>3520</v>
      </c>
      <c r="H1387" s="850">
        <v>20</v>
      </c>
      <c r="I1387" s="850">
        <v>9333.33</v>
      </c>
      <c r="J1387" s="833">
        <v>0.86956436673020698</v>
      </c>
      <c r="K1387" s="833">
        <v>466.66649999999998</v>
      </c>
      <c r="L1387" s="850">
        <v>23</v>
      </c>
      <c r="M1387" s="850">
        <v>10733.34</v>
      </c>
      <c r="N1387" s="833">
        <v>1</v>
      </c>
      <c r="O1387" s="833">
        <v>466.66695652173911</v>
      </c>
      <c r="P1387" s="850">
        <v>15</v>
      </c>
      <c r="Q1387" s="850">
        <v>7000</v>
      </c>
      <c r="R1387" s="838">
        <v>0.65217350796676521</v>
      </c>
      <c r="S1387" s="851">
        <v>466.66666666666669</v>
      </c>
    </row>
    <row r="1388" spans="1:19" ht="14.45" customHeight="1" x14ac:dyDescent="0.2">
      <c r="A1388" s="832"/>
      <c r="B1388" s="833" t="s">
        <v>3587</v>
      </c>
      <c r="C1388" s="833" t="s">
        <v>594</v>
      </c>
      <c r="D1388" s="833" t="s">
        <v>1481</v>
      </c>
      <c r="E1388" s="833" t="s">
        <v>3468</v>
      </c>
      <c r="F1388" s="833" t="s">
        <v>3521</v>
      </c>
      <c r="G1388" s="833" t="s">
        <v>3520</v>
      </c>
      <c r="H1388" s="850">
        <v>4</v>
      </c>
      <c r="I1388" s="850">
        <v>4000</v>
      </c>
      <c r="J1388" s="833">
        <v>1.3333333333333333</v>
      </c>
      <c r="K1388" s="833">
        <v>1000</v>
      </c>
      <c r="L1388" s="850">
        <v>3</v>
      </c>
      <c r="M1388" s="850">
        <v>3000</v>
      </c>
      <c r="N1388" s="833">
        <v>1</v>
      </c>
      <c r="O1388" s="833">
        <v>1000</v>
      </c>
      <c r="P1388" s="850">
        <v>2</v>
      </c>
      <c r="Q1388" s="850">
        <v>2000</v>
      </c>
      <c r="R1388" s="838">
        <v>0.66666666666666663</v>
      </c>
      <c r="S1388" s="851">
        <v>1000</v>
      </c>
    </row>
    <row r="1389" spans="1:19" ht="14.45" customHeight="1" x14ac:dyDescent="0.2">
      <c r="A1389" s="832"/>
      <c r="B1389" s="833" t="s">
        <v>3587</v>
      </c>
      <c r="C1389" s="833" t="s">
        <v>594</v>
      </c>
      <c r="D1389" s="833" t="s">
        <v>1481</v>
      </c>
      <c r="E1389" s="833" t="s">
        <v>3468</v>
      </c>
      <c r="F1389" s="833" t="s">
        <v>3522</v>
      </c>
      <c r="G1389" s="833" t="s">
        <v>3523</v>
      </c>
      <c r="H1389" s="850"/>
      <c r="I1389" s="850"/>
      <c r="J1389" s="833"/>
      <c r="K1389" s="833"/>
      <c r="L1389" s="850">
        <v>1</v>
      </c>
      <c r="M1389" s="850">
        <v>666.67</v>
      </c>
      <c r="N1389" s="833">
        <v>1</v>
      </c>
      <c r="O1389" s="833">
        <v>666.67</v>
      </c>
      <c r="P1389" s="850">
        <v>1</v>
      </c>
      <c r="Q1389" s="850">
        <v>666.67</v>
      </c>
      <c r="R1389" s="838">
        <v>1</v>
      </c>
      <c r="S1389" s="851">
        <v>666.67</v>
      </c>
    </row>
    <row r="1390" spans="1:19" ht="14.45" customHeight="1" x14ac:dyDescent="0.2">
      <c r="A1390" s="832"/>
      <c r="B1390" s="833" t="s">
        <v>3587</v>
      </c>
      <c r="C1390" s="833" t="s">
        <v>594</v>
      </c>
      <c r="D1390" s="833" t="s">
        <v>1481</v>
      </c>
      <c r="E1390" s="833" t="s">
        <v>3468</v>
      </c>
      <c r="F1390" s="833" t="s">
        <v>3524</v>
      </c>
      <c r="G1390" s="833" t="s">
        <v>3525</v>
      </c>
      <c r="H1390" s="850">
        <v>437</v>
      </c>
      <c r="I1390" s="850">
        <v>21850</v>
      </c>
      <c r="J1390" s="833">
        <v>0.8468992248062015</v>
      </c>
      <c r="K1390" s="833">
        <v>50</v>
      </c>
      <c r="L1390" s="850">
        <v>516</v>
      </c>
      <c r="M1390" s="850">
        <v>25800</v>
      </c>
      <c r="N1390" s="833">
        <v>1</v>
      </c>
      <c r="O1390" s="833">
        <v>50</v>
      </c>
      <c r="P1390" s="850">
        <v>549</v>
      </c>
      <c r="Q1390" s="850">
        <v>33549.990000000005</v>
      </c>
      <c r="R1390" s="838">
        <v>1.3003872093023259</v>
      </c>
      <c r="S1390" s="851">
        <v>61.111092896174874</v>
      </c>
    </row>
    <row r="1391" spans="1:19" ht="14.45" customHeight="1" x14ac:dyDescent="0.2">
      <c r="A1391" s="832"/>
      <c r="B1391" s="833" t="s">
        <v>3587</v>
      </c>
      <c r="C1391" s="833" t="s">
        <v>594</v>
      </c>
      <c r="D1391" s="833" t="s">
        <v>1481</v>
      </c>
      <c r="E1391" s="833" t="s">
        <v>3468</v>
      </c>
      <c r="F1391" s="833" t="s">
        <v>3528</v>
      </c>
      <c r="G1391" s="833" t="s">
        <v>3529</v>
      </c>
      <c r="H1391" s="850">
        <v>1</v>
      </c>
      <c r="I1391" s="850">
        <v>101.11</v>
      </c>
      <c r="J1391" s="833"/>
      <c r="K1391" s="833">
        <v>101.11</v>
      </c>
      <c r="L1391" s="850"/>
      <c r="M1391" s="850"/>
      <c r="N1391" s="833"/>
      <c r="O1391" s="833"/>
      <c r="P1391" s="850"/>
      <c r="Q1391" s="850"/>
      <c r="R1391" s="838"/>
      <c r="S1391" s="851"/>
    </row>
    <row r="1392" spans="1:19" ht="14.45" customHeight="1" x14ac:dyDescent="0.2">
      <c r="A1392" s="832"/>
      <c r="B1392" s="833" t="s">
        <v>3587</v>
      </c>
      <c r="C1392" s="833" t="s">
        <v>594</v>
      </c>
      <c r="D1392" s="833" t="s">
        <v>1481</v>
      </c>
      <c r="E1392" s="833" t="s">
        <v>3468</v>
      </c>
      <c r="F1392" s="833" t="s">
        <v>3592</v>
      </c>
      <c r="G1392" s="833" t="s">
        <v>3593</v>
      </c>
      <c r="H1392" s="850">
        <v>3</v>
      </c>
      <c r="I1392" s="850">
        <v>0</v>
      </c>
      <c r="J1392" s="833"/>
      <c r="K1392" s="833">
        <v>0</v>
      </c>
      <c r="L1392" s="850">
        <v>5</v>
      </c>
      <c r="M1392" s="850">
        <v>0</v>
      </c>
      <c r="N1392" s="833"/>
      <c r="O1392" s="833">
        <v>0</v>
      </c>
      <c r="P1392" s="850">
        <v>4</v>
      </c>
      <c r="Q1392" s="850">
        <v>0</v>
      </c>
      <c r="R1392" s="838"/>
      <c r="S1392" s="851">
        <v>0</v>
      </c>
    </row>
    <row r="1393" spans="1:19" ht="14.45" customHeight="1" x14ac:dyDescent="0.2">
      <c r="A1393" s="832"/>
      <c r="B1393" s="833" t="s">
        <v>3587</v>
      </c>
      <c r="C1393" s="833" t="s">
        <v>594</v>
      </c>
      <c r="D1393" s="833" t="s">
        <v>1481</v>
      </c>
      <c r="E1393" s="833" t="s">
        <v>3468</v>
      </c>
      <c r="F1393" s="833" t="s">
        <v>3538</v>
      </c>
      <c r="G1393" s="833" t="s">
        <v>3539</v>
      </c>
      <c r="H1393" s="850">
        <v>1552</v>
      </c>
      <c r="I1393" s="850">
        <v>0</v>
      </c>
      <c r="J1393" s="833"/>
      <c r="K1393" s="833">
        <v>0</v>
      </c>
      <c r="L1393" s="850">
        <v>1517</v>
      </c>
      <c r="M1393" s="850">
        <v>0</v>
      </c>
      <c r="N1393" s="833"/>
      <c r="O1393" s="833">
        <v>0</v>
      </c>
      <c r="P1393" s="850">
        <v>1657</v>
      </c>
      <c r="Q1393" s="850">
        <v>0</v>
      </c>
      <c r="R1393" s="838"/>
      <c r="S1393" s="851">
        <v>0</v>
      </c>
    </row>
    <row r="1394" spans="1:19" ht="14.45" customHeight="1" x14ac:dyDescent="0.2">
      <c r="A1394" s="832"/>
      <c r="B1394" s="833" t="s">
        <v>3587</v>
      </c>
      <c r="C1394" s="833" t="s">
        <v>594</v>
      </c>
      <c r="D1394" s="833" t="s">
        <v>1481</v>
      </c>
      <c r="E1394" s="833" t="s">
        <v>3468</v>
      </c>
      <c r="F1394" s="833" t="s">
        <v>3542</v>
      </c>
      <c r="G1394" s="833" t="s">
        <v>3543</v>
      </c>
      <c r="H1394" s="850">
        <v>2</v>
      </c>
      <c r="I1394" s="850">
        <v>155.56</v>
      </c>
      <c r="J1394" s="833"/>
      <c r="K1394" s="833">
        <v>77.78</v>
      </c>
      <c r="L1394" s="850"/>
      <c r="M1394" s="850"/>
      <c r="N1394" s="833"/>
      <c r="O1394" s="833"/>
      <c r="P1394" s="850">
        <v>3</v>
      </c>
      <c r="Q1394" s="850">
        <v>233.34</v>
      </c>
      <c r="R1394" s="838"/>
      <c r="S1394" s="851">
        <v>77.78</v>
      </c>
    </row>
    <row r="1395" spans="1:19" ht="14.45" customHeight="1" x14ac:dyDescent="0.2">
      <c r="A1395" s="832"/>
      <c r="B1395" s="833" t="s">
        <v>3587</v>
      </c>
      <c r="C1395" s="833" t="s">
        <v>594</v>
      </c>
      <c r="D1395" s="833" t="s">
        <v>1481</v>
      </c>
      <c r="E1395" s="833" t="s">
        <v>3468</v>
      </c>
      <c r="F1395" s="833" t="s">
        <v>3546</v>
      </c>
      <c r="G1395" s="833" t="s">
        <v>3547</v>
      </c>
      <c r="H1395" s="850">
        <v>522</v>
      </c>
      <c r="I1395" s="850">
        <v>49300</v>
      </c>
      <c r="J1395" s="833">
        <v>0.86855242964769364</v>
      </c>
      <c r="K1395" s="833">
        <v>94.444444444444443</v>
      </c>
      <c r="L1395" s="850">
        <v>601</v>
      </c>
      <c r="M1395" s="850">
        <v>56761.11</v>
      </c>
      <c r="N1395" s="833">
        <v>1</v>
      </c>
      <c r="O1395" s="833">
        <v>94.444442595673877</v>
      </c>
      <c r="P1395" s="850">
        <v>653</v>
      </c>
      <c r="Q1395" s="850">
        <v>61672.22</v>
      </c>
      <c r="R1395" s="838">
        <v>1.0865224446808739</v>
      </c>
      <c r="S1395" s="851">
        <v>94.444441041347631</v>
      </c>
    </row>
    <row r="1396" spans="1:19" ht="14.45" customHeight="1" x14ac:dyDescent="0.2">
      <c r="A1396" s="832"/>
      <c r="B1396" s="833" t="s">
        <v>3587</v>
      </c>
      <c r="C1396" s="833" t="s">
        <v>594</v>
      </c>
      <c r="D1396" s="833" t="s">
        <v>1481</v>
      </c>
      <c r="E1396" s="833" t="s">
        <v>3468</v>
      </c>
      <c r="F1396" s="833" t="s">
        <v>3550</v>
      </c>
      <c r="G1396" s="833" t="s">
        <v>3551</v>
      </c>
      <c r="H1396" s="850">
        <v>85</v>
      </c>
      <c r="I1396" s="850">
        <v>8216.65</v>
      </c>
      <c r="J1396" s="833">
        <v>0.98837167341086352</v>
      </c>
      <c r="K1396" s="833">
        <v>96.666470588235285</v>
      </c>
      <c r="L1396" s="850">
        <v>86</v>
      </c>
      <c r="M1396" s="850">
        <v>8313.32</v>
      </c>
      <c r="N1396" s="833">
        <v>1</v>
      </c>
      <c r="O1396" s="833">
        <v>96.666511627906971</v>
      </c>
      <c r="P1396" s="850">
        <v>106</v>
      </c>
      <c r="Q1396" s="850">
        <v>10246.66</v>
      </c>
      <c r="R1396" s="838">
        <v>1.2325593144495821</v>
      </c>
      <c r="S1396" s="851">
        <v>96.66660377358491</v>
      </c>
    </row>
    <row r="1397" spans="1:19" ht="14.45" customHeight="1" x14ac:dyDescent="0.2">
      <c r="A1397" s="832"/>
      <c r="B1397" s="833" t="s">
        <v>3587</v>
      </c>
      <c r="C1397" s="833" t="s">
        <v>594</v>
      </c>
      <c r="D1397" s="833" t="s">
        <v>1481</v>
      </c>
      <c r="E1397" s="833" t="s">
        <v>3468</v>
      </c>
      <c r="F1397" s="833" t="s">
        <v>3552</v>
      </c>
      <c r="G1397" s="833" t="s">
        <v>3553</v>
      </c>
      <c r="H1397" s="850">
        <v>3</v>
      </c>
      <c r="I1397" s="850">
        <v>1000</v>
      </c>
      <c r="J1397" s="833">
        <v>1.5000150001500017</v>
      </c>
      <c r="K1397" s="833">
        <v>333.33333333333331</v>
      </c>
      <c r="L1397" s="850">
        <v>2</v>
      </c>
      <c r="M1397" s="850">
        <v>666.66</v>
      </c>
      <c r="N1397" s="833">
        <v>1</v>
      </c>
      <c r="O1397" s="833">
        <v>333.33</v>
      </c>
      <c r="P1397" s="850">
        <v>3</v>
      </c>
      <c r="Q1397" s="850">
        <v>1000</v>
      </c>
      <c r="R1397" s="838">
        <v>1.5000150001500017</v>
      </c>
      <c r="S1397" s="851">
        <v>333.33333333333331</v>
      </c>
    </row>
    <row r="1398" spans="1:19" ht="14.45" customHeight="1" x14ac:dyDescent="0.2">
      <c r="A1398" s="832"/>
      <c r="B1398" s="833" t="s">
        <v>3587</v>
      </c>
      <c r="C1398" s="833" t="s">
        <v>594</v>
      </c>
      <c r="D1398" s="833" t="s">
        <v>1481</v>
      </c>
      <c r="E1398" s="833" t="s">
        <v>3468</v>
      </c>
      <c r="F1398" s="833" t="s">
        <v>3558</v>
      </c>
      <c r="G1398" s="833" t="s">
        <v>3559</v>
      </c>
      <c r="H1398" s="850">
        <v>1</v>
      </c>
      <c r="I1398" s="850">
        <v>1283.33</v>
      </c>
      <c r="J1398" s="833">
        <v>0.24999951298669673</v>
      </c>
      <c r="K1398" s="833">
        <v>1283.33</v>
      </c>
      <c r="L1398" s="850">
        <v>4</v>
      </c>
      <c r="M1398" s="850">
        <v>5133.33</v>
      </c>
      <c r="N1398" s="833">
        <v>1</v>
      </c>
      <c r="O1398" s="833">
        <v>1283.3325</v>
      </c>
      <c r="P1398" s="850">
        <v>3</v>
      </c>
      <c r="Q1398" s="850">
        <v>3850</v>
      </c>
      <c r="R1398" s="838">
        <v>0.75000048701330324</v>
      </c>
      <c r="S1398" s="851">
        <v>1283.3333333333333</v>
      </c>
    </row>
    <row r="1399" spans="1:19" ht="14.45" customHeight="1" x14ac:dyDescent="0.2">
      <c r="A1399" s="832"/>
      <c r="B1399" s="833" t="s">
        <v>3587</v>
      </c>
      <c r="C1399" s="833" t="s">
        <v>594</v>
      </c>
      <c r="D1399" s="833" t="s">
        <v>1481</v>
      </c>
      <c r="E1399" s="833" t="s">
        <v>3468</v>
      </c>
      <c r="F1399" s="833" t="s">
        <v>3560</v>
      </c>
      <c r="G1399" s="833" t="s">
        <v>3561</v>
      </c>
      <c r="H1399" s="850">
        <v>4</v>
      </c>
      <c r="I1399" s="850">
        <v>1866.67</v>
      </c>
      <c r="J1399" s="833">
        <v>0.5</v>
      </c>
      <c r="K1399" s="833">
        <v>466.66750000000002</v>
      </c>
      <c r="L1399" s="850">
        <v>8</v>
      </c>
      <c r="M1399" s="850">
        <v>3733.34</v>
      </c>
      <c r="N1399" s="833">
        <v>1</v>
      </c>
      <c r="O1399" s="833">
        <v>466.66750000000002</v>
      </c>
      <c r="P1399" s="850">
        <v>6</v>
      </c>
      <c r="Q1399" s="850">
        <v>2800</v>
      </c>
      <c r="R1399" s="838">
        <v>0.74999866071667731</v>
      </c>
      <c r="S1399" s="851">
        <v>466.66666666666669</v>
      </c>
    </row>
    <row r="1400" spans="1:19" ht="14.45" customHeight="1" x14ac:dyDescent="0.2">
      <c r="A1400" s="832"/>
      <c r="B1400" s="833" t="s">
        <v>3587</v>
      </c>
      <c r="C1400" s="833" t="s">
        <v>594</v>
      </c>
      <c r="D1400" s="833" t="s">
        <v>1481</v>
      </c>
      <c r="E1400" s="833" t="s">
        <v>3468</v>
      </c>
      <c r="F1400" s="833" t="s">
        <v>3562</v>
      </c>
      <c r="G1400" s="833" t="s">
        <v>3563</v>
      </c>
      <c r="H1400" s="850">
        <v>199</v>
      </c>
      <c r="I1400" s="850">
        <v>23216.68</v>
      </c>
      <c r="J1400" s="833">
        <v>0.96135320910973088</v>
      </c>
      <c r="K1400" s="833">
        <v>116.66673366834171</v>
      </c>
      <c r="L1400" s="850">
        <v>207</v>
      </c>
      <c r="M1400" s="850">
        <v>24150</v>
      </c>
      <c r="N1400" s="833">
        <v>1</v>
      </c>
      <c r="O1400" s="833">
        <v>116.66666666666667</v>
      </c>
      <c r="P1400" s="850">
        <v>272</v>
      </c>
      <c r="Q1400" s="850">
        <v>36266.67</v>
      </c>
      <c r="R1400" s="838">
        <v>1.5017254658385093</v>
      </c>
      <c r="S1400" s="851">
        <v>133.33334558823529</v>
      </c>
    </row>
    <row r="1401" spans="1:19" ht="14.45" customHeight="1" x14ac:dyDescent="0.2">
      <c r="A1401" s="832"/>
      <c r="B1401" s="833" t="s">
        <v>3587</v>
      </c>
      <c r="C1401" s="833" t="s">
        <v>594</v>
      </c>
      <c r="D1401" s="833" t="s">
        <v>1481</v>
      </c>
      <c r="E1401" s="833" t="s">
        <v>3468</v>
      </c>
      <c r="F1401" s="833" t="s">
        <v>3469</v>
      </c>
      <c r="G1401" s="833" t="s">
        <v>3470</v>
      </c>
      <c r="H1401" s="850">
        <v>1615</v>
      </c>
      <c r="I1401" s="850">
        <v>556277.77</v>
      </c>
      <c r="J1401" s="833">
        <v>1.0227992215456936</v>
      </c>
      <c r="K1401" s="833">
        <v>344.444439628483</v>
      </c>
      <c r="L1401" s="850">
        <v>1579</v>
      </c>
      <c r="M1401" s="850">
        <v>543877.78</v>
      </c>
      <c r="N1401" s="833">
        <v>1</v>
      </c>
      <c r="O1401" s="833">
        <v>344.44444585180497</v>
      </c>
      <c r="P1401" s="850">
        <v>1705</v>
      </c>
      <c r="Q1401" s="850">
        <v>587277.78</v>
      </c>
      <c r="R1401" s="838">
        <v>1.0797973397626208</v>
      </c>
      <c r="S1401" s="851">
        <v>344.44444574780061</v>
      </c>
    </row>
    <row r="1402" spans="1:19" ht="14.45" customHeight="1" x14ac:dyDescent="0.2">
      <c r="A1402" s="832"/>
      <c r="B1402" s="833" t="s">
        <v>3587</v>
      </c>
      <c r="C1402" s="833" t="s">
        <v>594</v>
      </c>
      <c r="D1402" s="833" t="s">
        <v>1481</v>
      </c>
      <c r="E1402" s="833" t="s">
        <v>3468</v>
      </c>
      <c r="F1402" s="833" t="s">
        <v>3564</v>
      </c>
      <c r="G1402" s="833" t="s">
        <v>3565</v>
      </c>
      <c r="H1402" s="850"/>
      <c r="I1402" s="850"/>
      <c r="J1402" s="833"/>
      <c r="K1402" s="833"/>
      <c r="L1402" s="850">
        <v>1</v>
      </c>
      <c r="M1402" s="850">
        <v>833.33</v>
      </c>
      <c r="N1402" s="833">
        <v>1</v>
      </c>
      <c r="O1402" s="833">
        <v>833.33</v>
      </c>
      <c r="P1402" s="850"/>
      <c r="Q1402" s="850"/>
      <c r="R1402" s="838"/>
      <c r="S1402" s="851"/>
    </row>
    <row r="1403" spans="1:19" ht="14.45" customHeight="1" x14ac:dyDescent="0.2">
      <c r="A1403" s="832"/>
      <c r="B1403" s="833" t="s">
        <v>3587</v>
      </c>
      <c r="C1403" s="833" t="s">
        <v>594</v>
      </c>
      <c r="D1403" s="833" t="s">
        <v>1484</v>
      </c>
      <c r="E1403" s="833" t="s">
        <v>3468</v>
      </c>
      <c r="F1403" s="833" t="s">
        <v>3501</v>
      </c>
      <c r="G1403" s="833" t="s">
        <v>3502</v>
      </c>
      <c r="H1403" s="850">
        <v>33</v>
      </c>
      <c r="I1403" s="850">
        <v>2566.67</v>
      </c>
      <c r="J1403" s="833"/>
      <c r="K1403" s="833">
        <v>77.777878787878791</v>
      </c>
      <c r="L1403" s="850"/>
      <c r="M1403" s="850"/>
      <c r="N1403" s="833"/>
      <c r="O1403" s="833"/>
      <c r="P1403" s="850"/>
      <c r="Q1403" s="850"/>
      <c r="R1403" s="838"/>
      <c r="S1403" s="851"/>
    </row>
    <row r="1404" spans="1:19" ht="14.45" customHeight="1" x14ac:dyDescent="0.2">
      <c r="A1404" s="832"/>
      <c r="B1404" s="833" t="s">
        <v>3587</v>
      </c>
      <c r="C1404" s="833" t="s">
        <v>594</v>
      </c>
      <c r="D1404" s="833" t="s">
        <v>1484</v>
      </c>
      <c r="E1404" s="833" t="s">
        <v>3468</v>
      </c>
      <c r="F1404" s="833" t="s">
        <v>3505</v>
      </c>
      <c r="G1404" s="833" t="s">
        <v>3506</v>
      </c>
      <c r="H1404" s="850">
        <v>86</v>
      </c>
      <c r="I1404" s="850">
        <v>10033.33</v>
      </c>
      <c r="J1404" s="833">
        <v>43.000600008571546</v>
      </c>
      <c r="K1404" s="833">
        <v>116.66662790697674</v>
      </c>
      <c r="L1404" s="850">
        <v>2</v>
      </c>
      <c r="M1404" s="850">
        <v>233.33</v>
      </c>
      <c r="N1404" s="833">
        <v>1</v>
      </c>
      <c r="O1404" s="833">
        <v>116.66500000000001</v>
      </c>
      <c r="P1404" s="850"/>
      <c r="Q1404" s="850"/>
      <c r="R1404" s="838"/>
      <c r="S1404" s="851"/>
    </row>
    <row r="1405" spans="1:19" ht="14.45" customHeight="1" x14ac:dyDescent="0.2">
      <c r="A1405" s="832"/>
      <c r="B1405" s="833" t="s">
        <v>3587</v>
      </c>
      <c r="C1405" s="833" t="s">
        <v>594</v>
      </c>
      <c r="D1405" s="833" t="s">
        <v>1484</v>
      </c>
      <c r="E1405" s="833" t="s">
        <v>3468</v>
      </c>
      <c r="F1405" s="833" t="s">
        <v>3515</v>
      </c>
      <c r="G1405" s="833" t="s">
        <v>3516</v>
      </c>
      <c r="H1405" s="850">
        <v>104</v>
      </c>
      <c r="I1405" s="850">
        <v>21955.559999999998</v>
      </c>
      <c r="J1405" s="833">
        <v>104.00056842404432</v>
      </c>
      <c r="K1405" s="833">
        <v>211.11115384615383</v>
      </c>
      <c r="L1405" s="850">
        <v>1</v>
      </c>
      <c r="M1405" s="850">
        <v>211.11</v>
      </c>
      <c r="N1405" s="833">
        <v>1</v>
      </c>
      <c r="O1405" s="833">
        <v>211.11</v>
      </c>
      <c r="P1405" s="850">
        <v>2</v>
      </c>
      <c r="Q1405" s="850">
        <v>444.44</v>
      </c>
      <c r="R1405" s="838">
        <v>2.1052531855430816</v>
      </c>
      <c r="S1405" s="851">
        <v>222.22</v>
      </c>
    </row>
    <row r="1406" spans="1:19" ht="14.45" customHeight="1" x14ac:dyDescent="0.2">
      <c r="A1406" s="832"/>
      <c r="B1406" s="833" t="s">
        <v>3587</v>
      </c>
      <c r="C1406" s="833" t="s">
        <v>594</v>
      </c>
      <c r="D1406" s="833" t="s">
        <v>1484</v>
      </c>
      <c r="E1406" s="833" t="s">
        <v>3468</v>
      </c>
      <c r="F1406" s="833" t="s">
        <v>3517</v>
      </c>
      <c r="G1406" s="833" t="s">
        <v>3518</v>
      </c>
      <c r="H1406" s="850">
        <v>18</v>
      </c>
      <c r="I1406" s="850">
        <v>10500.01</v>
      </c>
      <c r="J1406" s="833">
        <v>8.9999828571918368</v>
      </c>
      <c r="K1406" s="833">
        <v>583.33388888888885</v>
      </c>
      <c r="L1406" s="850">
        <v>2</v>
      </c>
      <c r="M1406" s="850">
        <v>1166.67</v>
      </c>
      <c r="N1406" s="833">
        <v>1</v>
      </c>
      <c r="O1406" s="833">
        <v>583.33500000000004</v>
      </c>
      <c r="P1406" s="850">
        <v>3</v>
      </c>
      <c r="Q1406" s="850">
        <v>1749.9900000000002</v>
      </c>
      <c r="R1406" s="838">
        <v>1.4999871428938776</v>
      </c>
      <c r="S1406" s="851">
        <v>583.33000000000004</v>
      </c>
    </row>
    <row r="1407" spans="1:19" ht="14.45" customHeight="1" x14ac:dyDescent="0.2">
      <c r="A1407" s="832"/>
      <c r="B1407" s="833" t="s">
        <v>3587</v>
      </c>
      <c r="C1407" s="833" t="s">
        <v>594</v>
      </c>
      <c r="D1407" s="833" t="s">
        <v>1484</v>
      </c>
      <c r="E1407" s="833" t="s">
        <v>3468</v>
      </c>
      <c r="F1407" s="833" t="s">
        <v>3519</v>
      </c>
      <c r="G1407" s="833" t="s">
        <v>3520</v>
      </c>
      <c r="H1407" s="850">
        <v>3</v>
      </c>
      <c r="I1407" s="850">
        <v>1400</v>
      </c>
      <c r="J1407" s="833">
        <v>1.4999892857908157</v>
      </c>
      <c r="K1407" s="833">
        <v>466.66666666666669</v>
      </c>
      <c r="L1407" s="850">
        <v>2</v>
      </c>
      <c r="M1407" s="850">
        <v>933.34</v>
      </c>
      <c r="N1407" s="833">
        <v>1</v>
      </c>
      <c r="O1407" s="833">
        <v>466.67</v>
      </c>
      <c r="P1407" s="850"/>
      <c r="Q1407" s="850"/>
      <c r="R1407" s="838"/>
      <c r="S1407" s="851"/>
    </row>
    <row r="1408" spans="1:19" ht="14.45" customHeight="1" x14ac:dyDescent="0.2">
      <c r="A1408" s="832"/>
      <c r="B1408" s="833" t="s">
        <v>3587</v>
      </c>
      <c r="C1408" s="833" t="s">
        <v>594</v>
      </c>
      <c r="D1408" s="833" t="s">
        <v>1484</v>
      </c>
      <c r="E1408" s="833" t="s">
        <v>3468</v>
      </c>
      <c r="F1408" s="833" t="s">
        <v>3524</v>
      </c>
      <c r="G1408" s="833" t="s">
        <v>3525</v>
      </c>
      <c r="H1408" s="850">
        <v>93</v>
      </c>
      <c r="I1408" s="850">
        <v>4650</v>
      </c>
      <c r="J1408" s="833"/>
      <c r="K1408" s="833">
        <v>50</v>
      </c>
      <c r="L1408" s="850"/>
      <c r="M1408" s="850"/>
      <c r="N1408" s="833"/>
      <c r="O1408" s="833"/>
      <c r="P1408" s="850"/>
      <c r="Q1408" s="850"/>
      <c r="R1408" s="838"/>
      <c r="S1408" s="851"/>
    </row>
    <row r="1409" spans="1:19" ht="14.45" customHeight="1" x14ac:dyDescent="0.2">
      <c r="A1409" s="832"/>
      <c r="B1409" s="833" t="s">
        <v>3587</v>
      </c>
      <c r="C1409" s="833" t="s">
        <v>594</v>
      </c>
      <c r="D1409" s="833" t="s">
        <v>1484</v>
      </c>
      <c r="E1409" s="833" t="s">
        <v>3468</v>
      </c>
      <c r="F1409" s="833" t="s">
        <v>3538</v>
      </c>
      <c r="G1409" s="833" t="s">
        <v>3539</v>
      </c>
      <c r="H1409" s="850">
        <v>390</v>
      </c>
      <c r="I1409" s="850">
        <v>0</v>
      </c>
      <c r="J1409" s="833"/>
      <c r="K1409" s="833">
        <v>0</v>
      </c>
      <c r="L1409" s="850">
        <v>5</v>
      </c>
      <c r="M1409" s="850">
        <v>0</v>
      </c>
      <c r="N1409" s="833"/>
      <c r="O1409" s="833">
        <v>0</v>
      </c>
      <c r="P1409" s="850">
        <v>9</v>
      </c>
      <c r="Q1409" s="850">
        <v>0</v>
      </c>
      <c r="R1409" s="838"/>
      <c r="S1409" s="851">
        <v>0</v>
      </c>
    </row>
    <row r="1410" spans="1:19" ht="14.45" customHeight="1" x14ac:dyDescent="0.2">
      <c r="A1410" s="832"/>
      <c r="B1410" s="833" t="s">
        <v>3587</v>
      </c>
      <c r="C1410" s="833" t="s">
        <v>594</v>
      </c>
      <c r="D1410" s="833" t="s">
        <v>1484</v>
      </c>
      <c r="E1410" s="833" t="s">
        <v>3468</v>
      </c>
      <c r="F1410" s="833" t="s">
        <v>3546</v>
      </c>
      <c r="G1410" s="833" t="s">
        <v>3547</v>
      </c>
      <c r="H1410" s="850">
        <v>136</v>
      </c>
      <c r="I1410" s="850">
        <v>12844.430000000002</v>
      </c>
      <c r="J1410" s="833">
        <v>33.99976176610727</v>
      </c>
      <c r="K1410" s="833">
        <v>94.44433823529414</v>
      </c>
      <c r="L1410" s="850">
        <v>4</v>
      </c>
      <c r="M1410" s="850">
        <v>377.78</v>
      </c>
      <c r="N1410" s="833">
        <v>1</v>
      </c>
      <c r="O1410" s="833">
        <v>94.444999999999993</v>
      </c>
      <c r="P1410" s="850">
        <v>5</v>
      </c>
      <c r="Q1410" s="850">
        <v>472.21</v>
      </c>
      <c r="R1410" s="838">
        <v>1.2499602943512098</v>
      </c>
      <c r="S1410" s="851">
        <v>94.441999999999993</v>
      </c>
    </row>
    <row r="1411" spans="1:19" ht="14.45" customHeight="1" x14ac:dyDescent="0.2">
      <c r="A1411" s="832"/>
      <c r="B1411" s="833" t="s">
        <v>3587</v>
      </c>
      <c r="C1411" s="833" t="s">
        <v>594</v>
      </c>
      <c r="D1411" s="833" t="s">
        <v>1484</v>
      </c>
      <c r="E1411" s="833" t="s">
        <v>3468</v>
      </c>
      <c r="F1411" s="833" t="s">
        <v>3550</v>
      </c>
      <c r="G1411" s="833" t="s">
        <v>3551</v>
      </c>
      <c r="H1411" s="850">
        <v>35</v>
      </c>
      <c r="I1411" s="850">
        <v>3383.33</v>
      </c>
      <c r="J1411" s="833"/>
      <c r="K1411" s="833">
        <v>96.66657142857143</v>
      </c>
      <c r="L1411" s="850"/>
      <c r="M1411" s="850"/>
      <c r="N1411" s="833"/>
      <c r="O1411" s="833"/>
      <c r="P1411" s="850">
        <v>1</v>
      </c>
      <c r="Q1411" s="850">
        <v>96.67</v>
      </c>
      <c r="R1411" s="838"/>
      <c r="S1411" s="851">
        <v>96.67</v>
      </c>
    </row>
    <row r="1412" spans="1:19" ht="14.45" customHeight="1" x14ac:dyDescent="0.2">
      <c r="A1412" s="832"/>
      <c r="B1412" s="833" t="s">
        <v>3587</v>
      </c>
      <c r="C1412" s="833" t="s">
        <v>594</v>
      </c>
      <c r="D1412" s="833" t="s">
        <v>1484</v>
      </c>
      <c r="E1412" s="833" t="s">
        <v>3468</v>
      </c>
      <c r="F1412" s="833" t="s">
        <v>3558</v>
      </c>
      <c r="G1412" s="833" t="s">
        <v>3559</v>
      </c>
      <c r="H1412" s="850">
        <v>1</v>
      </c>
      <c r="I1412" s="850">
        <v>1283.33</v>
      </c>
      <c r="J1412" s="833"/>
      <c r="K1412" s="833">
        <v>1283.33</v>
      </c>
      <c r="L1412" s="850"/>
      <c r="M1412" s="850"/>
      <c r="N1412" s="833"/>
      <c r="O1412" s="833"/>
      <c r="P1412" s="850"/>
      <c r="Q1412" s="850"/>
      <c r="R1412" s="838"/>
      <c r="S1412" s="851"/>
    </row>
    <row r="1413" spans="1:19" ht="14.45" customHeight="1" x14ac:dyDescent="0.2">
      <c r="A1413" s="832"/>
      <c r="B1413" s="833" t="s">
        <v>3587</v>
      </c>
      <c r="C1413" s="833" t="s">
        <v>594</v>
      </c>
      <c r="D1413" s="833" t="s">
        <v>1484</v>
      </c>
      <c r="E1413" s="833" t="s">
        <v>3468</v>
      </c>
      <c r="F1413" s="833" t="s">
        <v>3560</v>
      </c>
      <c r="G1413" s="833" t="s">
        <v>3561</v>
      </c>
      <c r="H1413" s="850">
        <v>1</v>
      </c>
      <c r="I1413" s="850">
        <v>466.67</v>
      </c>
      <c r="J1413" s="833">
        <v>1</v>
      </c>
      <c r="K1413" s="833">
        <v>466.67</v>
      </c>
      <c r="L1413" s="850">
        <v>1</v>
      </c>
      <c r="M1413" s="850">
        <v>466.67</v>
      </c>
      <c r="N1413" s="833">
        <v>1</v>
      </c>
      <c r="O1413" s="833">
        <v>466.67</v>
      </c>
      <c r="P1413" s="850"/>
      <c r="Q1413" s="850"/>
      <c r="R1413" s="838"/>
      <c r="S1413" s="851"/>
    </row>
    <row r="1414" spans="1:19" ht="14.45" customHeight="1" x14ac:dyDescent="0.2">
      <c r="A1414" s="832"/>
      <c r="B1414" s="833" t="s">
        <v>3587</v>
      </c>
      <c r="C1414" s="833" t="s">
        <v>594</v>
      </c>
      <c r="D1414" s="833" t="s">
        <v>1484</v>
      </c>
      <c r="E1414" s="833" t="s">
        <v>3468</v>
      </c>
      <c r="F1414" s="833" t="s">
        <v>3562</v>
      </c>
      <c r="G1414" s="833" t="s">
        <v>3563</v>
      </c>
      <c r="H1414" s="850">
        <v>15</v>
      </c>
      <c r="I1414" s="850">
        <v>1749.9899999999998</v>
      </c>
      <c r="J1414" s="833"/>
      <c r="K1414" s="833">
        <v>116.66599999999998</v>
      </c>
      <c r="L1414" s="850"/>
      <c r="M1414" s="850"/>
      <c r="N1414" s="833"/>
      <c r="O1414" s="833"/>
      <c r="P1414" s="850"/>
      <c r="Q1414" s="850"/>
      <c r="R1414" s="838"/>
      <c r="S1414" s="851"/>
    </row>
    <row r="1415" spans="1:19" ht="14.45" customHeight="1" x14ac:dyDescent="0.2">
      <c r="A1415" s="832"/>
      <c r="B1415" s="833" t="s">
        <v>3587</v>
      </c>
      <c r="C1415" s="833" t="s">
        <v>594</v>
      </c>
      <c r="D1415" s="833" t="s">
        <v>1484</v>
      </c>
      <c r="E1415" s="833" t="s">
        <v>3468</v>
      </c>
      <c r="F1415" s="833" t="s">
        <v>3469</v>
      </c>
      <c r="G1415" s="833" t="s">
        <v>3470</v>
      </c>
      <c r="H1415" s="850">
        <v>396</v>
      </c>
      <c r="I1415" s="850">
        <v>136399.99</v>
      </c>
      <c r="J1415" s="833">
        <v>66.000208065187309</v>
      </c>
      <c r="K1415" s="833">
        <v>344.44441919191917</v>
      </c>
      <c r="L1415" s="850">
        <v>6</v>
      </c>
      <c r="M1415" s="850">
        <v>2066.66</v>
      </c>
      <c r="N1415" s="833">
        <v>1</v>
      </c>
      <c r="O1415" s="833">
        <v>344.44333333333333</v>
      </c>
      <c r="P1415" s="850">
        <v>8</v>
      </c>
      <c r="Q1415" s="850">
        <v>2755.5499999999997</v>
      </c>
      <c r="R1415" s="838">
        <v>1.3333349462417621</v>
      </c>
      <c r="S1415" s="851">
        <v>344.44374999999997</v>
      </c>
    </row>
    <row r="1416" spans="1:19" ht="14.45" customHeight="1" x14ac:dyDescent="0.2">
      <c r="A1416" s="832"/>
      <c r="B1416" s="833" t="s">
        <v>3587</v>
      </c>
      <c r="C1416" s="833" t="s">
        <v>594</v>
      </c>
      <c r="D1416" s="833" t="s">
        <v>3456</v>
      </c>
      <c r="E1416" s="833" t="s">
        <v>3468</v>
      </c>
      <c r="F1416" s="833" t="s">
        <v>3501</v>
      </c>
      <c r="G1416" s="833" t="s">
        <v>3502</v>
      </c>
      <c r="H1416" s="850">
        <v>2</v>
      </c>
      <c r="I1416" s="850">
        <v>155.56</v>
      </c>
      <c r="J1416" s="833"/>
      <c r="K1416" s="833">
        <v>77.78</v>
      </c>
      <c r="L1416" s="850"/>
      <c r="M1416" s="850"/>
      <c r="N1416" s="833"/>
      <c r="O1416" s="833"/>
      <c r="P1416" s="850"/>
      <c r="Q1416" s="850"/>
      <c r="R1416" s="838"/>
      <c r="S1416" s="851"/>
    </row>
    <row r="1417" spans="1:19" ht="14.45" customHeight="1" x14ac:dyDescent="0.2">
      <c r="A1417" s="832"/>
      <c r="B1417" s="833" t="s">
        <v>3587</v>
      </c>
      <c r="C1417" s="833" t="s">
        <v>594</v>
      </c>
      <c r="D1417" s="833" t="s">
        <v>3456</v>
      </c>
      <c r="E1417" s="833" t="s">
        <v>3468</v>
      </c>
      <c r="F1417" s="833" t="s">
        <v>3505</v>
      </c>
      <c r="G1417" s="833" t="s">
        <v>3506</v>
      </c>
      <c r="H1417" s="850">
        <v>79</v>
      </c>
      <c r="I1417" s="850">
        <v>9216.66</v>
      </c>
      <c r="J1417" s="833"/>
      <c r="K1417" s="833">
        <v>116.66658227848102</v>
      </c>
      <c r="L1417" s="850"/>
      <c r="M1417" s="850"/>
      <c r="N1417" s="833"/>
      <c r="O1417" s="833"/>
      <c r="P1417" s="850"/>
      <c r="Q1417" s="850"/>
      <c r="R1417" s="838"/>
      <c r="S1417" s="851"/>
    </row>
    <row r="1418" spans="1:19" ht="14.45" customHeight="1" x14ac:dyDescent="0.2">
      <c r="A1418" s="832"/>
      <c r="B1418" s="833" t="s">
        <v>3587</v>
      </c>
      <c r="C1418" s="833" t="s">
        <v>594</v>
      </c>
      <c r="D1418" s="833" t="s">
        <v>3456</v>
      </c>
      <c r="E1418" s="833" t="s">
        <v>3468</v>
      </c>
      <c r="F1418" s="833" t="s">
        <v>3515</v>
      </c>
      <c r="G1418" s="833" t="s">
        <v>3516</v>
      </c>
      <c r="H1418" s="850">
        <v>25</v>
      </c>
      <c r="I1418" s="850">
        <v>5277.7800000000007</v>
      </c>
      <c r="J1418" s="833"/>
      <c r="K1418" s="833">
        <v>211.11120000000003</v>
      </c>
      <c r="L1418" s="850"/>
      <c r="M1418" s="850"/>
      <c r="N1418" s="833"/>
      <c r="O1418" s="833"/>
      <c r="P1418" s="850"/>
      <c r="Q1418" s="850"/>
      <c r="R1418" s="838"/>
      <c r="S1418" s="851"/>
    </row>
    <row r="1419" spans="1:19" ht="14.45" customHeight="1" x14ac:dyDescent="0.2">
      <c r="A1419" s="832"/>
      <c r="B1419" s="833" t="s">
        <v>3587</v>
      </c>
      <c r="C1419" s="833" t="s">
        <v>594</v>
      </c>
      <c r="D1419" s="833" t="s">
        <v>3456</v>
      </c>
      <c r="E1419" s="833" t="s">
        <v>3468</v>
      </c>
      <c r="F1419" s="833" t="s">
        <v>3517</v>
      </c>
      <c r="G1419" s="833" t="s">
        <v>3518</v>
      </c>
      <c r="H1419" s="850">
        <v>7</v>
      </c>
      <c r="I1419" s="850">
        <v>4083.33</v>
      </c>
      <c r="J1419" s="833"/>
      <c r="K1419" s="833">
        <v>583.33285714285716</v>
      </c>
      <c r="L1419" s="850"/>
      <c r="M1419" s="850"/>
      <c r="N1419" s="833"/>
      <c r="O1419" s="833"/>
      <c r="P1419" s="850"/>
      <c r="Q1419" s="850"/>
      <c r="R1419" s="838"/>
      <c r="S1419" s="851"/>
    </row>
    <row r="1420" spans="1:19" ht="14.45" customHeight="1" x14ac:dyDescent="0.2">
      <c r="A1420" s="832"/>
      <c r="B1420" s="833" t="s">
        <v>3587</v>
      </c>
      <c r="C1420" s="833" t="s">
        <v>594</v>
      </c>
      <c r="D1420" s="833" t="s">
        <v>3456</v>
      </c>
      <c r="E1420" s="833" t="s">
        <v>3468</v>
      </c>
      <c r="F1420" s="833" t="s">
        <v>3519</v>
      </c>
      <c r="G1420" s="833" t="s">
        <v>3520</v>
      </c>
      <c r="H1420" s="850">
        <v>4</v>
      </c>
      <c r="I1420" s="850">
        <v>1866.66</v>
      </c>
      <c r="J1420" s="833"/>
      <c r="K1420" s="833">
        <v>466.66500000000002</v>
      </c>
      <c r="L1420" s="850"/>
      <c r="M1420" s="850"/>
      <c r="N1420" s="833"/>
      <c r="O1420" s="833"/>
      <c r="P1420" s="850"/>
      <c r="Q1420" s="850"/>
      <c r="R1420" s="838"/>
      <c r="S1420" s="851"/>
    </row>
    <row r="1421" spans="1:19" ht="14.45" customHeight="1" x14ac:dyDescent="0.2">
      <c r="A1421" s="832"/>
      <c r="B1421" s="833" t="s">
        <v>3587</v>
      </c>
      <c r="C1421" s="833" t="s">
        <v>594</v>
      </c>
      <c r="D1421" s="833" t="s">
        <v>3456</v>
      </c>
      <c r="E1421" s="833" t="s">
        <v>3468</v>
      </c>
      <c r="F1421" s="833" t="s">
        <v>3524</v>
      </c>
      <c r="G1421" s="833" t="s">
        <v>3525</v>
      </c>
      <c r="H1421" s="850">
        <v>42</v>
      </c>
      <c r="I1421" s="850">
        <v>2100</v>
      </c>
      <c r="J1421" s="833"/>
      <c r="K1421" s="833">
        <v>50</v>
      </c>
      <c r="L1421" s="850"/>
      <c r="M1421" s="850"/>
      <c r="N1421" s="833"/>
      <c r="O1421" s="833"/>
      <c r="P1421" s="850"/>
      <c r="Q1421" s="850"/>
      <c r="R1421" s="838"/>
      <c r="S1421" s="851"/>
    </row>
    <row r="1422" spans="1:19" ht="14.45" customHeight="1" x14ac:dyDescent="0.2">
      <c r="A1422" s="832"/>
      <c r="B1422" s="833" t="s">
        <v>3587</v>
      </c>
      <c r="C1422" s="833" t="s">
        <v>594</v>
      </c>
      <c r="D1422" s="833" t="s">
        <v>3456</v>
      </c>
      <c r="E1422" s="833" t="s">
        <v>3468</v>
      </c>
      <c r="F1422" s="833" t="s">
        <v>3538</v>
      </c>
      <c r="G1422" s="833" t="s">
        <v>3539</v>
      </c>
      <c r="H1422" s="850">
        <v>249</v>
      </c>
      <c r="I1422" s="850">
        <v>0</v>
      </c>
      <c r="J1422" s="833"/>
      <c r="K1422" s="833">
        <v>0</v>
      </c>
      <c r="L1422" s="850"/>
      <c r="M1422" s="850"/>
      <c r="N1422" s="833"/>
      <c r="O1422" s="833"/>
      <c r="P1422" s="850"/>
      <c r="Q1422" s="850"/>
      <c r="R1422" s="838"/>
      <c r="S1422" s="851"/>
    </row>
    <row r="1423" spans="1:19" ht="14.45" customHeight="1" x14ac:dyDescent="0.2">
      <c r="A1423" s="832"/>
      <c r="B1423" s="833" t="s">
        <v>3587</v>
      </c>
      <c r="C1423" s="833" t="s">
        <v>594</v>
      </c>
      <c r="D1423" s="833" t="s">
        <v>3456</v>
      </c>
      <c r="E1423" s="833" t="s">
        <v>3468</v>
      </c>
      <c r="F1423" s="833" t="s">
        <v>3546</v>
      </c>
      <c r="G1423" s="833" t="s">
        <v>3547</v>
      </c>
      <c r="H1423" s="850">
        <v>113</v>
      </c>
      <c r="I1423" s="850">
        <v>10672.220000000001</v>
      </c>
      <c r="J1423" s="833"/>
      <c r="K1423" s="833">
        <v>94.444424778761075</v>
      </c>
      <c r="L1423" s="850"/>
      <c r="M1423" s="850"/>
      <c r="N1423" s="833"/>
      <c r="O1423" s="833"/>
      <c r="P1423" s="850"/>
      <c r="Q1423" s="850"/>
      <c r="R1423" s="838"/>
      <c r="S1423" s="851"/>
    </row>
    <row r="1424" spans="1:19" ht="14.45" customHeight="1" x14ac:dyDescent="0.2">
      <c r="A1424" s="832"/>
      <c r="B1424" s="833" t="s">
        <v>3587</v>
      </c>
      <c r="C1424" s="833" t="s">
        <v>594</v>
      </c>
      <c r="D1424" s="833" t="s">
        <v>3456</v>
      </c>
      <c r="E1424" s="833" t="s">
        <v>3468</v>
      </c>
      <c r="F1424" s="833" t="s">
        <v>3550</v>
      </c>
      <c r="G1424" s="833" t="s">
        <v>3551</v>
      </c>
      <c r="H1424" s="850">
        <v>18</v>
      </c>
      <c r="I1424" s="850">
        <v>1740</v>
      </c>
      <c r="J1424" s="833"/>
      <c r="K1424" s="833">
        <v>96.666666666666671</v>
      </c>
      <c r="L1424" s="850"/>
      <c r="M1424" s="850"/>
      <c r="N1424" s="833"/>
      <c r="O1424" s="833"/>
      <c r="P1424" s="850"/>
      <c r="Q1424" s="850"/>
      <c r="R1424" s="838"/>
      <c r="S1424" s="851"/>
    </row>
    <row r="1425" spans="1:19" ht="14.45" customHeight="1" x14ac:dyDescent="0.2">
      <c r="A1425" s="832"/>
      <c r="B1425" s="833" t="s">
        <v>3587</v>
      </c>
      <c r="C1425" s="833" t="s">
        <v>594</v>
      </c>
      <c r="D1425" s="833" t="s">
        <v>3456</v>
      </c>
      <c r="E1425" s="833" t="s">
        <v>3468</v>
      </c>
      <c r="F1425" s="833" t="s">
        <v>3562</v>
      </c>
      <c r="G1425" s="833" t="s">
        <v>3563</v>
      </c>
      <c r="H1425" s="850">
        <v>18</v>
      </c>
      <c r="I1425" s="850">
        <v>2100.0100000000002</v>
      </c>
      <c r="J1425" s="833"/>
      <c r="K1425" s="833">
        <v>116.66722222222224</v>
      </c>
      <c r="L1425" s="850"/>
      <c r="M1425" s="850"/>
      <c r="N1425" s="833"/>
      <c r="O1425" s="833"/>
      <c r="P1425" s="850"/>
      <c r="Q1425" s="850"/>
      <c r="R1425" s="838"/>
      <c r="S1425" s="851"/>
    </row>
    <row r="1426" spans="1:19" ht="14.45" customHeight="1" x14ac:dyDescent="0.2">
      <c r="A1426" s="832"/>
      <c r="B1426" s="833" t="s">
        <v>3587</v>
      </c>
      <c r="C1426" s="833" t="s">
        <v>594</v>
      </c>
      <c r="D1426" s="833" t="s">
        <v>3456</v>
      </c>
      <c r="E1426" s="833" t="s">
        <v>3468</v>
      </c>
      <c r="F1426" s="833" t="s">
        <v>3469</v>
      </c>
      <c r="G1426" s="833" t="s">
        <v>3470</v>
      </c>
      <c r="H1426" s="850">
        <v>251</v>
      </c>
      <c r="I1426" s="850">
        <v>86455.55</v>
      </c>
      <c r="J1426" s="833"/>
      <c r="K1426" s="833">
        <v>344.44442231075698</v>
      </c>
      <c r="L1426" s="850"/>
      <c r="M1426" s="850"/>
      <c r="N1426" s="833"/>
      <c r="O1426" s="833"/>
      <c r="P1426" s="850"/>
      <c r="Q1426" s="850"/>
      <c r="R1426" s="838"/>
      <c r="S1426" s="851"/>
    </row>
    <row r="1427" spans="1:19" ht="14.45" customHeight="1" x14ac:dyDescent="0.2">
      <c r="A1427" s="832"/>
      <c r="B1427" s="833" t="s">
        <v>3587</v>
      </c>
      <c r="C1427" s="833" t="s">
        <v>594</v>
      </c>
      <c r="D1427" s="833" t="s">
        <v>1485</v>
      </c>
      <c r="E1427" s="833" t="s">
        <v>3468</v>
      </c>
      <c r="F1427" s="833" t="s">
        <v>3501</v>
      </c>
      <c r="G1427" s="833" t="s">
        <v>3502</v>
      </c>
      <c r="H1427" s="850">
        <v>3</v>
      </c>
      <c r="I1427" s="850">
        <v>233.34</v>
      </c>
      <c r="J1427" s="833"/>
      <c r="K1427" s="833">
        <v>77.78</v>
      </c>
      <c r="L1427" s="850"/>
      <c r="M1427" s="850"/>
      <c r="N1427" s="833"/>
      <c r="O1427" s="833"/>
      <c r="P1427" s="850"/>
      <c r="Q1427" s="850"/>
      <c r="R1427" s="838"/>
      <c r="S1427" s="851"/>
    </row>
    <row r="1428" spans="1:19" ht="14.45" customHeight="1" x14ac:dyDescent="0.2">
      <c r="A1428" s="832"/>
      <c r="B1428" s="833" t="s">
        <v>3587</v>
      </c>
      <c r="C1428" s="833" t="s">
        <v>594</v>
      </c>
      <c r="D1428" s="833" t="s">
        <v>1485</v>
      </c>
      <c r="E1428" s="833" t="s">
        <v>3468</v>
      </c>
      <c r="F1428" s="833" t="s">
        <v>3505</v>
      </c>
      <c r="G1428" s="833" t="s">
        <v>3506</v>
      </c>
      <c r="H1428" s="850">
        <v>25</v>
      </c>
      <c r="I1428" s="850">
        <v>2916.67</v>
      </c>
      <c r="J1428" s="833"/>
      <c r="K1428" s="833">
        <v>116.66680000000001</v>
      </c>
      <c r="L1428" s="850"/>
      <c r="M1428" s="850"/>
      <c r="N1428" s="833"/>
      <c r="O1428" s="833"/>
      <c r="P1428" s="850"/>
      <c r="Q1428" s="850"/>
      <c r="R1428" s="838"/>
      <c r="S1428" s="851"/>
    </row>
    <row r="1429" spans="1:19" ht="14.45" customHeight="1" x14ac:dyDescent="0.2">
      <c r="A1429" s="832"/>
      <c r="B1429" s="833" t="s">
        <v>3587</v>
      </c>
      <c r="C1429" s="833" t="s">
        <v>594</v>
      </c>
      <c r="D1429" s="833" t="s">
        <v>1485</v>
      </c>
      <c r="E1429" s="833" t="s">
        <v>3468</v>
      </c>
      <c r="F1429" s="833" t="s">
        <v>3515</v>
      </c>
      <c r="G1429" s="833" t="s">
        <v>3516</v>
      </c>
      <c r="H1429" s="850">
        <v>6</v>
      </c>
      <c r="I1429" s="850">
        <v>1266.6600000000001</v>
      </c>
      <c r="J1429" s="833"/>
      <c r="K1429" s="833">
        <v>211.11</v>
      </c>
      <c r="L1429" s="850"/>
      <c r="M1429" s="850"/>
      <c r="N1429" s="833"/>
      <c r="O1429" s="833"/>
      <c r="P1429" s="850"/>
      <c r="Q1429" s="850"/>
      <c r="R1429" s="838"/>
      <c r="S1429" s="851"/>
    </row>
    <row r="1430" spans="1:19" ht="14.45" customHeight="1" x14ac:dyDescent="0.2">
      <c r="A1430" s="832"/>
      <c r="B1430" s="833" t="s">
        <v>3587</v>
      </c>
      <c r="C1430" s="833" t="s">
        <v>594</v>
      </c>
      <c r="D1430" s="833" t="s">
        <v>1485</v>
      </c>
      <c r="E1430" s="833" t="s">
        <v>3468</v>
      </c>
      <c r="F1430" s="833" t="s">
        <v>3517</v>
      </c>
      <c r="G1430" s="833" t="s">
        <v>3518</v>
      </c>
      <c r="H1430" s="850">
        <v>63</v>
      </c>
      <c r="I1430" s="850">
        <v>36750.009999999995</v>
      </c>
      <c r="J1430" s="833"/>
      <c r="K1430" s="833">
        <v>583.33349206349203</v>
      </c>
      <c r="L1430" s="850"/>
      <c r="M1430" s="850"/>
      <c r="N1430" s="833"/>
      <c r="O1430" s="833"/>
      <c r="P1430" s="850"/>
      <c r="Q1430" s="850"/>
      <c r="R1430" s="838"/>
      <c r="S1430" s="851"/>
    </row>
    <row r="1431" spans="1:19" ht="14.45" customHeight="1" x14ac:dyDescent="0.2">
      <c r="A1431" s="832"/>
      <c r="B1431" s="833" t="s">
        <v>3587</v>
      </c>
      <c r="C1431" s="833" t="s">
        <v>594</v>
      </c>
      <c r="D1431" s="833" t="s">
        <v>1485</v>
      </c>
      <c r="E1431" s="833" t="s">
        <v>3468</v>
      </c>
      <c r="F1431" s="833" t="s">
        <v>3519</v>
      </c>
      <c r="G1431" s="833" t="s">
        <v>3520</v>
      </c>
      <c r="H1431" s="850">
        <v>4</v>
      </c>
      <c r="I1431" s="850">
        <v>1866.67</v>
      </c>
      <c r="J1431" s="833"/>
      <c r="K1431" s="833">
        <v>466.66750000000002</v>
      </c>
      <c r="L1431" s="850"/>
      <c r="M1431" s="850"/>
      <c r="N1431" s="833"/>
      <c r="O1431" s="833"/>
      <c r="P1431" s="850"/>
      <c r="Q1431" s="850"/>
      <c r="R1431" s="838"/>
      <c r="S1431" s="851"/>
    </row>
    <row r="1432" spans="1:19" ht="14.45" customHeight="1" x14ac:dyDescent="0.2">
      <c r="A1432" s="832"/>
      <c r="B1432" s="833" t="s">
        <v>3587</v>
      </c>
      <c r="C1432" s="833" t="s">
        <v>594</v>
      </c>
      <c r="D1432" s="833" t="s">
        <v>1485</v>
      </c>
      <c r="E1432" s="833" t="s">
        <v>3468</v>
      </c>
      <c r="F1432" s="833" t="s">
        <v>3524</v>
      </c>
      <c r="G1432" s="833" t="s">
        <v>3525</v>
      </c>
      <c r="H1432" s="850">
        <v>51</v>
      </c>
      <c r="I1432" s="850">
        <v>2550</v>
      </c>
      <c r="J1432" s="833"/>
      <c r="K1432" s="833">
        <v>50</v>
      </c>
      <c r="L1432" s="850"/>
      <c r="M1432" s="850"/>
      <c r="N1432" s="833"/>
      <c r="O1432" s="833"/>
      <c r="P1432" s="850"/>
      <c r="Q1432" s="850"/>
      <c r="R1432" s="838"/>
      <c r="S1432" s="851"/>
    </row>
    <row r="1433" spans="1:19" ht="14.45" customHeight="1" x14ac:dyDescent="0.2">
      <c r="A1433" s="832"/>
      <c r="B1433" s="833" t="s">
        <v>3587</v>
      </c>
      <c r="C1433" s="833" t="s">
        <v>594</v>
      </c>
      <c r="D1433" s="833" t="s">
        <v>1485</v>
      </c>
      <c r="E1433" s="833" t="s">
        <v>3468</v>
      </c>
      <c r="F1433" s="833" t="s">
        <v>3538</v>
      </c>
      <c r="G1433" s="833" t="s">
        <v>3539</v>
      </c>
      <c r="H1433" s="850">
        <v>290</v>
      </c>
      <c r="I1433" s="850">
        <v>0</v>
      </c>
      <c r="J1433" s="833"/>
      <c r="K1433" s="833">
        <v>0</v>
      </c>
      <c r="L1433" s="850"/>
      <c r="M1433" s="850"/>
      <c r="N1433" s="833"/>
      <c r="O1433" s="833"/>
      <c r="P1433" s="850"/>
      <c r="Q1433" s="850"/>
      <c r="R1433" s="838"/>
      <c r="S1433" s="851"/>
    </row>
    <row r="1434" spans="1:19" ht="14.45" customHeight="1" x14ac:dyDescent="0.2">
      <c r="A1434" s="832"/>
      <c r="B1434" s="833" t="s">
        <v>3587</v>
      </c>
      <c r="C1434" s="833" t="s">
        <v>594</v>
      </c>
      <c r="D1434" s="833" t="s">
        <v>1485</v>
      </c>
      <c r="E1434" s="833" t="s">
        <v>3468</v>
      </c>
      <c r="F1434" s="833" t="s">
        <v>3546</v>
      </c>
      <c r="G1434" s="833" t="s">
        <v>3547</v>
      </c>
      <c r="H1434" s="850">
        <v>202</v>
      </c>
      <c r="I1434" s="850">
        <v>19077.780000000002</v>
      </c>
      <c r="J1434" s="833"/>
      <c r="K1434" s="833">
        <v>94.444455445544563</v>
      </c>
      <c r="L1434" s="850"/>
      <c r="M1434" s="850"/>
      <c r="N1434" s="833"/>
      <c r="O1434" s="833"/>
      <c r="P1434" s="850"/>
      <c r="Q1434" s="850"/>
      <c r="R1434" s="838"/>
      <c r="S1434" s="851"/>
    </row>
    <row r="1435" spans="1:19" ht="14.45" customHeight="1" x14ac:dyDescent="0.2">
      <c r="A1435" s="832"/>
      <c r="B1435" s="833" t="s">
        <v>3587</v>
      </c>
      <c r="C1435" s="833" t="s">
        <v>594</v>
      </c>
      <c r="D1435" s="833" t="s">
        <v>1485</v>
      </c>
      <c r="E1435" s="833" t="s">
        <v>3468</v>
      </c>
      <c r="F1435" s="833" t="s">
        <v>3550</v>
      </c>
      <c r="G1435" s="833" t="s">
        <v>3551</v>
      </c>
      <c r="H1435" s="850">
        <v>19</v>
      </c>
      <c r="I1435" s="850">
        <v>1836.67</v>
      </c>
      <c r="J1435" s="833"/>
      <c r="K1435" s="833">
        <v>96.666842105263157</v>
      </c>
      <c r="L1435" s="850"/>
      <c r="M1435" s="850"/>
      <c r="N1435" s="833"/>
      <c r="O1435" s="833"/>
      <c r="P1435" s="850"/>
      <c r="Q1435" s="850"/>
      <c r="R1435" s="838"/>
      <c r="S1435" s="851"/>
    </row>
    <row r="1436" spans="1:19" ht="14.45" customHeight="1" x14ac:dyDescent="0.2">
      <c r="A1436" s="832"/>
      <c r="B1436" s="833" t="s">
        <v>3587</v>
      </c>
      <c r="C1436" s="833" t="s">
        <v>594</v>
      </c>
      <c r="D1436" s="833" t="s">
        <v>1485</v>
      </c>
      <c r="E1436" s="833" t="s">
        <v>3468</v>
      </c>
      <c r="F1436" s="833" t="s">
        <v>3562</v>
      </c>
      <c r="G1436" s="833" t="s">
        <v>3563</v>
      </c>
      <c r="H1436" s="850">
        <v>44</v>
      </c>
      <c r="I1436" s="850">
        <v>5133.33</v>
      </c>
      <c r="J1436" s="833"/>
      <c r="K1436" s="833">
        <v>116.66659090909091</v>
      </c>
      <c r="L1436" s="850"/>
      <c r="M1436" s="850"/>
      <c r="N1436" s="833"/>
      <c r="O1436" s="833"/>
      <c r="P1436" s="850"/>
      <c r="Q1436" s="850"/>
      <c r="R1436" s="838"/>
      <c r="S1436" s="851"/>
    </row>
    <row r="1437" spans="1:19" ht="14.45" customHeight="1" x14ac:dyDescent="0.2">
      <c r="A1437" s="832"/>
      <c r="B1437" s="833" t="s">
        <v>3587</v>
      </c>
      <c r="C1437" s="833" t="s">
        <v>594</v>
      </c>
      <c r="D1437" s="833" t="s">
        <v>1485</v>
      </c>
      <c r="E1437" s="833" t="s">
        <v>3468</v>
      </c>
      <c r="F1437" s="833" t="s">
        <v>3469</v>
      </c>
      <c r="G1437" s="833" t="s">
        <v>3470</v>
      </c>
      <c r="H1437" s="850">
        <v>297</v>
      </c>
      <c r="I1437" s="850">
        <v>102300.01</v>
      </c>
      <c r="J1437" s="833"/>
      <c r="K1437" s="833">
        <v>344.4444781144781</v>
      </c>
      <c r="L1437" s="850"/>
      <c r="M1437" s="850"/>
      <c r="N1437" s="833"/>
      <c r="O1437" s="833"/>
      <c r="P1437" s="850"/>
      <c r="Q1437" s="850"/>
      <c r="R1437" s="838"/>
      <c r="S1437" s="851"/>
    </row>
    <row r="1438" spans="1:19" ht="14.45" customHeight="1" x14ac:dyDescent="0.2">
      <c r="A1438" s="832"/>
      <c r="B1438" s="833" t="s">
        <v>3587</v>
      </c>
      <c r="C1438" s="833" t="s">
        <v>594</v>
      </c>
      <c r="D1438" s="833" t="s">
        <v>1486</v>
      </c>
      <c r="E1438" s="833" t="s">
        <v>3468</v>
      </c>
      <c r="F1438" s="833" t="s">
        <v>3501</v>
      </c>
      <c r="G1438" s="833" t="s">
        <v>3502</v>
      </c>
      <c r="H1438" s="850">
        <v>34</v>
      </c>
      <c r="I1438" s="850">
        <v>2644.44</v>
      </c>
      <c r="J1438" s="833">
        <v>0.56666530952477889</v>
      </c>
      <c r="K1438" s="833">
        <v>77.777647058823533</v>
      </c>
      <c r="L1438" s="850">
        <v>60</v>
      </c>
      <c r="M1438" s="850">
        <v>4666.67</v>
      </c>
      <c r="N1438" s="833">
        <v>1</v>
      </c>
      <c r="O1438" s="833">
        <v>77.777833333333334</v>
      </c>
      <c r="P1438" s="850">
        <v>40</v>
      </c>
      <c r="Q1438" s="850">
        <v>3111.11</v>
      </c>
      <c r="R1438" s="838">
        <v>0.66666595238146265</v>
      </c>
      <c r="S1438" s="851">
        <v>77.777749999999997</v>
      </c>
    </row>
    <row r="1439" spans="1:19" ht="14.45" customHeight="1" x14ac:dyDescent="0.2">
      <c r="A1439" s="832"/>
      <c r="B1439" s="833" t="s">
        <v>3587</v>
      </c>
      <c r="C1439" s="833" t="s">
        <v>594</v>
      </c>
      <c r="D1439" s="833" t="s">
        <v>1486</v>
      </c>
      <c r="E1439" s="833" t="s">
        <v>3468</v>
      </c>
      <c r="F1439" s="833" t="s">
        <v>3505</v>
      </c>
      <c r="G1439" s="833" t="s">
        <v>3506</v>
      </c>
      <c r="H1439" s="850">
        <v>290</v>
      </c>
      <c r="I1439" s="850">
        <v>33833.33</v>
      </c>
      <c r="J1439" s="833">
        <v>0.87087078507078508</v>
      </c>
      <c r="K1439" s="833">
        <v>116.6666551724138</v>
      </c>
      <c r="L1439" s="850">
        <v>333</v>
      </c>
      <c r="M1439" s="850">
        <v>38850</v>
      </c>
      <c r="N1439" s="833">
        <v>1</v>
      </c>
      <c r="O1439" s="833">
        <v>116.66666666666667</v>
      </c>
      <c r="P1439" s="850">
        <v>315</v>
      </c>
      <c r="Q1439" s="850">
        <v>36750</v>
      </c>
      <c r="R1439" s="838">
        <v>0.94594594594594594</v>
      </c>
      <c r="S1439" s="851">
        <v>116.66666666666667</v>
      </c>
    </row>
    <row r="1440" spans="1:19" ht="14.45" customHeight="1" x14ac:dyDescent="0.2">
      <c r="A1440" s="832"/>
      <c r="B1440" s="833" t="s">
        <v>3587</v>
      </c>
      <c r="C1440" s="833" t="s">
        <v>594</v>
      </c>
      <c r="D1440" s="833" t="s">
        <v>1486</v>
      </c>
      <c r="E1440" s="833" t="s">
        <v>3468</v>
      </c>
      <c r="F1440" s="833" t="s">
        <v>3515</v>
      </c>
      <c r="G1440" s="833" t="s">
        <v>3516</v>
      </c>
      <c r="H1440" s="850">
        <v>281</v>
      </c>
      <c r="I1440" s="850">
        <v>59322.239999999998</v>
      </c>
      <c r="J1440" s="833">
        <v>0.83136114410706052</v>
      </c>
      <c r="K1440" s="833">
        <v>211.11117437722419</v>
      </c>
      <c r="L1440" s="850">
        <v>338</v>
      </c>
      <c r="M1440" s="850">
        <v>71355.56</v>
      </c>
      <c r="N1440" s="833">
        <v>1</v>
      </c>
      <c r="O1440" s="833">
        <v>211.11112426035501</v>
      </c>
      <c r="P1440" s="850">
        <v>265</v>
      </c>
      <c r="Q1440" s="850">
        <v>58888.880000000005</v>
      </c>
      <c r="R1440" s="838">
        <v>0.82528789627605759</v>
      </c>
      <c r="S1440" s="851">
        <v>222.22218867924531</v>
      </c>
    </row>
    <row r="1441" spans="1:19" ht="14.45" customHeight="1" x14ac:dyDescent="0.2">
      <c r="A1441" s="832"/>
      <c r="B1441" s="833" t="s">
        <v>3587</v>
      </c>
      <c r="C1441" s="833" t="s">
        <v>594</v>
      </c>
      <c r="D1441" s="833" t="s">
        <v>1486</v>
      </c>
      <c r="E1441" s="833" t="s">
        <v>3468</v>
      </c>
      <c r="F1441" s="833" t="s">
        <v>3517</v>
      </c>
      <c r="G1441" s="833" t="s">
        <v>3518</v>
      </c>
      <c r="H1441" s="850">
        <v>99</v>
      </c>
      <c r="I1441" s="850">
        <v>57750</v>
      </c>
      <c r="J1441" s="833">
        <v>1.3750003273810303</v>
      </c>
      <c r="K1441" s="833">
        <v>583.33333333333337</v>
      </c>
      <c r="L1441" s="850">
        <v>72</v>
      </c>
      <c r="M1441" s="850">
        <v>41999.99</v>
      </c>
      <c r="N1441" s="833">
        <v>1</v>
      </c>
      <c r="O1441" s="833">
        <v>583.33319444444442</v>
      </c>
      <c r="P1441" s="850">
        <v>101</v>
      </c>
      <c r="Q1441" s="850">
        <v>58916.67</v>
      </c>
      <c r="R1441" s="838">
        <v>1.4027781911376647</v>
      </c>
      <c r="S1441" s="851">
        <v>583.33336633663362</v>
      </c>
    </row>
    <row r="1442" spans="1:19" ht="14.45" customHeight="1" x14ac:dyDescent="0.2">
      <c r="A1442" s="832"/>
      <c r="B1442" s="833" t="s">
        <v>3587</v>
      </c>
      <c r="C1442" s="833" t="s">
        <v>594</v>
      </c>
      <c r="D1442" s="833" t="s">
        <v>1486</v>
      </c>
      <c r="E1442" s="833" t="s">
        <v>3468</v>
      </c>
      <c r="F1442" s="833" t="s">
        <v>3519</v>
      </c>
      <c r="G1442" s="833" t="s">
        <v>3520</v>
      </c>
      <c r="H1442" s="850">
        <v>30</v>
      </c>
      <c r="I1442" s="850">
        <v>14000</v>
      </c>
      <c r="J1442" s="833">
        <v>1.1999996571429552</v>
      </c>
      <c r="K1442" s="833">
        <v>466.66666666666669</v>
      </c>
      <c r="L1442" s="850">
        <v>25</v>
      </c>
      <c r="M1442" s="850">
        <v>11666.67</v>
      </c>
      <c r="N1442" s="833">
        <v>1</v>
      </c>
      <c r="O1442" s="833">
        <v>466.66680000000002</v>
      </c>
      <c r="P1442" s="850">
        <v>24</v>
      </c>
      <c r="Q1442" s="850">
        <v>11200.01</v>
      </c>
      <c r="R1442" s="838">
        <v>0.96000058285697631</v>
      </c>
      <c r="S1442" s="851">
        <v>466.66708333333332</v>
      </c>
    </row>
    <row r="1443" spans="1:19" ht="14.45" customHeight="1" x14ac:dyDescent="0.2">
      <c r="A1443" s="832"/>
      <c r="B1443" s="833" t="s">
        <v>3587</v>
      </c>
      <c r="C1443" s="833" t="s">
        <v>594</v>
      </c>
      <c r="D1443" s="833" t="s">
        <v>1486</v>
      </c>
      <c r="E1443" s="833" t="s">
        <v>3468</v>
      </c>
      <c r="F1443" s="833" t="s">
        <v>3521</v>
      </c>
      <c r="G1443" s="833" t="s">
        <v>3520</v>
      </c>
      <c r="H1443" s="850">
        <v>5</v>
      </c>
      <c r="I1443" s="850">
        <v>5000</v>
      </c>
      <c r="J1443" s="833">
        <v>5</v>
      </c>
      <c r="K1443" s="833">
        <v>1000</v>
      </c>
      <c r="L1443" s="850">
        <v>1</v>
      </c>
      <c r="M1443" s="850">
        <v>1000</v>
      </c>
      <c r="N1443" s="833">
        <v>1</v>
      </c>
      <c r="O1443" s="833">
        <v>1000</v>
      </c>
      <c r="P1443" s="850">
        <v>1</v>
      </c>
      <c r="Q1443" s="850">
        <v>1000</v>
      </c>
      <c r="R1443" s="838">
        <v>1</v>
      </c>
      <c r="S1443" s="851">
        <v>1000</v>
      </c>
    </row>
    <row r="1444" spans="1:19" ht="14.45" customHeight="1" x14ac:dyDescent="0.2">
      <c r="A1444" s="832"/>
      <c r="B1444" s="833" t="s">
        <v>3587</v>
      </c>
      <c r="C1444" s="833" t="s">
        <v>594</v>
      </c>
      <c r="D1444" s="833" t="s">
        <v>1486</v>
      </c>
      <c r="E1444" s="833" t="s">
        <v>3468</v>
      </c>
      <c r="F1444" s="833" t="s">
        <v>3522</v>
      </c>
      <c r="G1444" s="833" t="s">
        <v>3523</v>
      </c>
      <c r="H1444" s="850">
        <v>1</v>
      </c>
      <c r="I1444" s="850">
        <v>666.67</v>
      </c>
      <c r="J1444" s="833"/>
      <c r="K1444" s="833">
        <v>666.67</v>
      </c>
      <c r="L1444" s="850"/>
      <c r="M1444" s="850"/>
      <c r="N1444" s="833"/>
      <c r="O1444" s="833"/>
      <c r="P1444" s="850"/>
      <c r="Q1444" s="850"/>
      <c r="R1444" s="838"/>
      <c r="S1444" s="851"/>
    </row>
    <row r="1445" spans="1:19" ht="14.45" customHeight="1" x14ac:dyDescent="0.2">
      <c r="A1445" s="832"/>
      <c r="B1445" s="833" t="s">
        <v>3587</v>
      </c>
      <c r="C1445" s="833" t="s">
        <v>594</v>
      </c>
      <c r="D1445" s="833" t="s">
        <v>1486</v>
      </c>
      <c r="E1445" s="833" t="s">
        <v>3468</v>
      </c>
      <c r="F1445" s="833" t="s">
        <v>3524</v>
      </c>
      <c r="G1445" s="833" t="s">
        <v>3525</v>
      </c>
      <c r="H1445" s="850">
        <v>175</v>
      </c>
      <c r="I1445" s="850">
        <v>8750</v>
      </c>
      <c r="J1445" s="833">
        <v>0.63405797101449279</v>
      </c>
      <c r="K1445" s="833">
        <v>50</v>
      </c>
      <c r="L1445" s="850">
        <v>276</v>
      </c>
      <c r="M1445" s="850">
        <v>13800</v>
      </c>
      <c r="N1445" s="833">
        <v>1</v>
      </c>
      <c r="O1445" s="833">
        <v>50</v>
      </c>
      <c r="P1445" s="850">
        <v>272</v>
      </c>
      <c r="Q1445" s="850">
        <v>16622.22</v>
      </c>
      <c r="R1445" s="838">
        <v>1.204508695652174</v>
      </c>
      <c r="S1445" s="851">
        <v>61.111102941176476</v>
      </c>
    </row>
    <row r="1446" spans="1:19" ht="14.45" customHeight="1" x14ac:dyDescent="0.2">
      <c r="A1446" s="832"/>
      <c r="B1446" s="833" t="s">
        <v>3587</v>
      </c>
      <c r="C1446" s="833" t="s">
        <v>594</v>
      </c>
      <c r="D1446" s="833" t="s">
        <v>1486</v>
      </c>
      <c r="E1446" s="833" t="s">
        <v>3468</v>
      </c>
      <c r="F1446" s="833" t="s">
        <v>3528</v>
      </c>
      <c r="G1446" s="833" t="s">
        <v>3529</v>
      </c>
      <c r="H1446" s="850">
        <v>3</v>
      </c>
      <c r="I1446" s="850">
        <v>303.33</v>
      </c>
      <c r="J1446" s="833">
        <v>3</v>
      </c>
      <c r="K1446" s="833">
        <v>101.11</v>
      </c>
      <c r="L1446" s="850">
        <v>1</v>
      </c>
      <c r="M1446" s="850">
        <v>101.11</v>
      </c>
      <c r="N1446" s="833">
        <v>1</v>
      </c>
      <c r="O1446" s="833">
        <v>101.11</v>
      </c>
      <c r="P1446" s="850"/>
      <c r="Q1446" s="850"/>
      <c r="R1446" s="838"/>
      <c r="S1446" s="851"/>
    </row>
    <row r="1447" spans="1:19" ht="14.45" customHeight="1" x14ac:dyDescent="0.2">
      <c r="A1447" s="832"/>
      <c r="B1447" s="833" t="s">
        <v>3587</v>
      </c>
      <c r="C1447" s="833" t="s">
        <v>594</v>
      </c>
      <c r="D1447" s="833" t="s">
        <v>1486</v>
      </c>
      <c r="E1447" s="833" t="s">
        <v>3468</v>
      </c>
      <c r="F1447" s="833" t="s">
        <v>3592</v>
      </c>
      <c r="G1447" s="833" t="s">
        <v>3593</v>
      </c>
      <c r="H1447" s="850">
        <v>12</v>
      </c>
      <c r="I1447" s="850">
        <v>0</v>
      </c>
      <c r="J1447" s="833"/>
      <c r="K1447" s="833">
        <v>0</v>
      </c>
      <c r="L1447" s="850">
        <v>9</v>
      </c>
      <c r="M1447" s="850">
        <v>0</v>
      </c>
      <c r="N1447" s="833"/>
      <c r="O1447" s="833">
        <v>0</v>
      </c>
      <c r="P1447" s="850">
        <v>2</v>
      </c>
      <c r="Q1447" s="850">
        <v>0</v>
      </c>
      <c r="R1447" s="838"/>
      <c r="S1447" s="851">
        <v>0</v>
      </c>
    </row>
    <row r="1448" spans="1:19" ht="14.45" customHeight="1" x14ac:dyDescent="0.2">
      <c r="A1448" s="832"/>
      <c r="B1448" s="833" t="s">
        <v>3587</v>
      </c>
      <c r="C1448" s="833" t="s">
        <v>594</v>
      </c>
      <c r="D1448" s="833" t="s">
        <v>1486</v>
      </c>
      <c r="E1448" s="833" t="s">
        <v>3468</v>
      </c>
      <c r="F1448" s="833" t="s">
        <v>3538</v>
      </c>
      <c r="G1448" s="833" t="s">
        <v>3539</v>
      </c>
      <c r="H1448" s="850">
        <v>1379</v>
      </c>
      <c r="I1448" s="850">
        <v>0</v>
      </c>
      <c r="J1448" s="833"/>
      <c r="K1448" s="833">
        <v>0</v>
      </c>
      <c r="L1448" s="850">
        <v>1562</v>
      </c>
      <c r="M1448" s="850">
        <v>0</v>
      </c>
      <c r="N1448" s="833"/>
      <c r="O1448" s="833">
        <v>0</v>
      </c>
      <c r="P1448" s="850">
        <v>1504</v>
      </c>
      <c r="Q1448" s="850">
        <v>0</v>
      </c>
      <c r="R1448" s="838"/>
      <c r="S1448" s="851">
        <v>0</v>
      </c>
    </row>
    <row r="1449" spans="1:19" ht="14.45" customHeight="1" x14ac:dyDescent="0.2">
      <c r="A1449" s="832"/>
      <c r="B1449" s="833" t="s">
        <v>3587</v>
      </c>
      <c r="C1449" s="833" t="s">
        <v>594</v>
      </c>
      <c r="D1449" s="833" t="s">
        <v>1486</v>
      </c>
      <c r="E1449" s="833" t="s">
        <v>3468</v>
      </c>
      <c r="F1449" s="833" t="s">
        <v>3540</v>
      </c>
      <c r="G1449" s="833" t="s">
        <v>3541</v>
      </c>
      <c r="H1449" s="850">
        <v>3</v>
      </c>
      <c r="I1449" s="850">
        <v>176.67000000000002</v>
      </c>
      <c r="J1449" s="833"/>
      <c r="K1449" s="833">
        <v>58.890000000000008</v>
      </c>
      <c r="L1449" s="850"/>
      <c r="M1449" s="850"/>
      <c r="N1449" s="833"/>
      <c r="O1449" s="833"/>
      <c r="P1449" s="850"/>
      <c r="Q1449" s="850"/>
      <c r="R1449" s="838"/>
      <c r="S1449" s="851"/>
    </row>
    <row r="1450" spans="1:19" ht="14.45" customHeight="1" x14ac:dyDescent="0.2">
      <c r="A1450" s="832"/>
      <c r="B1450" s="833" t="s">
        <v>3587</v>
      </c>
      <c r="C1450" s="833" t="s">
        <v>594</v>
      </c>
      <c r="D1450" s="833" t="s">
        <v>1486</v>
      </c>
      <c r="E1450" s="833" t="s">
        <v>3468</v>
      </c>
      <c r="F1450" s="833" t="s">
        <v>3542</v>
      </c>
      <c r="G1450" s="833" t="s">
        <v>3543</v>
      </c>
      <c r="H1450" s="850">
        <v>4</v>
      </c>
      <c r="I1450" s="850">
        <v>311.12</v>
      </c>
      <c r="J1450" s="833">
        <v>0.66668095227891233</v>
      </c>
      <c r="K1450" s="833">
        <v>77.78</v>
      </c>
      <c r="L1450" s="850">
        <v>6</v>
      </c>
      <c r="M1450" s="850">
        <v>466.66999999999996</v>
      </c>
      <c r="N1450" s="833">
        <v>1</v>
      </c>
      <c r="O1450" s="833">
        <v>77.778333333333322</v>
      </c>
      <c r="P1450" s="850">
        <v>4</v>
      </c>
      <c r="Q1450" s="850">
        <v>311.12</v>
      </c>
      <c r="R1450" s="838">
        <v>0.66668095227891233</v>
      </c>
      <c r="S1450" s="851">
        <v>77.78</v>
      </c>
    </row>
    <row r="1451" spans="1:19" ht="14.45" customHeight="1" x14ac:dyDescent="0.2">
      <c r="A1451" s="832"/>
      <c r="B1451" s="833" t="s">
        <v>3587</v>
      </c>
      <c r="C1451" s="833" t="s">
        <v>594</v>
      </c>
      <c r="D1451" s="833" t="s">
        <v>1486</v>
      </c>
      <c r="E1451" s="833" t="s">
        <v>3468</v>
      </c>
      <c r="F1451" s="833" t="s">
        <v>3546</v>
      </c>
      <c r="G1451" s="833" t="s">
        <v>3547</v>
      </c>
      <c r="H1451" s="850">
        <v>362</v>
      </c>
      <c r="I1451" s="850">
        <v>34188.89</v>
      </c>
      <c r="J1451" s="833">
        <v>0.98637608547446975</v>
      </c>
      <c r="K1451" s="833">
        <v>94.44444751381215</v>
      </c>
      <c r="L1451" s="850">
        <v>367</v>
      </c>
      <c r="M1451" s="850">
        <v>34661.11</v>
      </c>
      <c r="N1451" s="833">
        <v>1</v>
      </c>
      <c r="O1451" s="833">
        <v>94.444441416893739</v>
      </c>
      <c r="P1451" s="850">
        <v>347</v>
      </c>
      <c r="Q1451" s="850">
        <v>32772.22</v>
      </c>
      <c r="R1451" s="838">
        <v>0.94550405339009624</v>
      </c>
      <c r="S1451" s="851">
        <v>94.44443804034583</v>
      </c>
    </row>
    <row r="1452" spans="1:19" ht="14.45" customHeight="1" x14ac:dyDescent="0.2">
      <c r="A1452" s="832"/>
      <c r="B1452" s="833" t="s">
        <v>3587</v>
      </c>
      <c r="C1452" s="833" t="s">
        <v>594</v>
      </c>
      <c r="D1452" s="833" t="s">
        <v>1486</v>
      </c>
      <c r="E1452" s="833" t="s">
        <v>3468</v>
      </c>
      <c r="F1452" s="833" t="s">
        <v>3550</v>
      </c>
      <c r="G1452" s="833" t="s">
        <v>3551</v>
      </c>
      <c r="H1452" s="850">
        <v>113</v>
      </c>
      <c r="I1452" s="850">
        <v>10923.33</v>
      </c>
      <c r="J1452" s="833">
        <v>1.0560758054473804</v>
      </c>
      <c r="K1452" s="833">
        <v>96.666637168141591</v>
      </c>
      <c r="L1452" s="850">
        <v>107</v>
      </c>
      <c r="M1452" s="850">
        <v>10343.32</v>
      </c>
      <c r="N1452" s="833">
        <v>1</v>
      </c>
      <c r="O1452" s="833">
        <v>96.666542056074761</v>
      </c>
      <c r="P1452" s="850">
        <v>105</v>
      </c>
      <c r="Q1452" s="850">
        <v>10149.99</v>
      </c>
      <c r="R1452" s="838">
        <v>0.9813087093892483</v>
      </c>
      <c r="S1452" s="851">
        <v>96.66657142857143</v>
      </c>
    </row>
    <row r="1453" spans="1:19" ht="14.45" customHeight="1" x14ac:dyDescent="0.2">
      <c r="A1453" s="832"/>
      <c r="B1453" s="833" t="s">
        <v>3587</v>
      </c>
      <c r="C1453" s="833" t="s">
        <v>594</v>
      </c>
      <c r="D1453" s="833" t="s">
        <v>1486</v>
      </c>
      <c r="E1453" s="833" t="s">
        <v>3468</v>
      </c>
      <c r="F1453" s="833" t="s">
        <v>3558</v>
      </c>
      <c r="G1453" s="833" t="s">
        <v>3559</v>
      </c>
      <c r="H1453" s="850">
        <v>1</v>
      </c>
      <c r="I1453" s="850">
        <v>1283.33</v>
      </c>
      <c r="J1453" s="833"/>
      <c r="K1453" s="833">
        <v>1283.33</v>
      </c>
      <c r="L1453" s="850"/>
      <c r="M1453" s="850"/>
      <c r="N1453" s="833"/>
      <c r="O1453" s="833"/>
      <c r="P1453" s="850"/>
      <c r="Q1453" s="850"/>
      <c r="R1453" s="838"/>
      <c r="S1453" s="851"/>
    </row>
    <row r="1454" spans="1:19" ht="14.45" customHeight="1" x14ac:dyDescent="0.2">
      <c r="A1454" s="832"/>
      <c r="B1454" s="833" t="s">
        <v>3587</v>
      </c>
      <c r="C1454" s="833" t="s">
        <v>594</v>
      </c>
      <c r="D1454" s="833" t="s">
        <v>1486</v>
      </c>
      <c r="E1454" s="833" t="s">
        <v>3468</v>
      </c>
      <c r="F1454" s="833" t="s">
        <v>3560</v>
      </c>
      <c r="G1454" s="833" t="s">
        <v>3561</v>
      </c>
      <c r="H1454" s="850">
        <v>1</v>
      </c>
      <c r="I1454" s="850">
        <v>466.67</v>
      </c>
      <c r="J1454" s="833">
        <v>0.25000133928332269</v>
      </c>
      <c r="K1454" s="833">
        <v>466.67</v>
      </c>
      <c r="L1454" s="850">
        <v>4</v>
      </c>
      <c r="M1454" s="850">
        <v>1866.67</v>
      </c>
      <c r="N1454" s="833">
        <v>1</v>
      </c>
      <c r="O1454" s="833">
        <v>466.66750000000002</v>
      </c>
      <c r="P1454" s="850">
        <v>5</v>
      </c>
      <c r="Q1454" s="850">
        <v>2333.34</v>
      </c>
      <c r="R1454" s="838">
        <v>1.2500013392833227</v>
      </c>
      <c r="S1454" s="851">
        <v>466.66800000000001</v>
      </c>
    </row>
    <row r="1455" spans="1:19" ht="14.45" customHeight="1" x14ac:dyDescent="0.2">
      <c r="A1455" s="832"/>
      <c r="B1455" s="833" t="s">
        <v>3587</v>
      </c>
      <c r="C1455" s="833" t="s">
        <v>594</v>
      </c>
      <c r="D1455" s="833" t="s">
        <v>1486</v>
      </c>
      <c r="E1455" s="833" t="s">
        <v>3468</v>
      </c>
      <c r="F1455" s="833" t="s">
        <v>3562</v>
      </c>
      <c r="G1455" s="833" t="s">
        <v>3563</v>
      </c>
      <c r="H1455" s="850">
        <v>72</v>
      </c>
      <c r="I1455" s="850">
        <v>8400.01</v>
      </c>
      <c r="J1455" s="833">
        <v>1.1428569484939477</v>
      </c>
      <c r="K1455" s="833">
        <v>116.66680555555556</v>
      </c>
      <c r="L1455" s="850">
        <v>63</v>
      </c>
      <c r="M1455" s="850">
        <v>7350.01</v>
      </c>
      <c r="N1455" s="833">
        <v>1</v>
      </c>
      <c r="O1455" s="833">
        <v>116.6668253968254</v>
      </c>
      <c r="P1455" s="850">
        <v>98</v>
      </c>
      <c r="Q1455" s="850">
        <v>13066.67</v>
      </c>
      <c r="R1455" s="838">
        <v>1.7777758125499148</v>
      </c>
      <c r="S1455" s="851">
        <v>133.33336734693879</v>
      </c>
    </row>
    <row r="1456" spans="1:19" ht="14.45" customHeight="1" x14ac:dyDescent="0.2">
      <c r="A1456" s="832"/>
      <c r="B1456" s="833" t="s">
        <v>3587</v>
      </c>
      <c r="C1456" s="833" t="s">
        <v>594</v>
      </c>
      <c r="D1456" s="833" t="s">
        <v>1486</v>
      </c>
      <c r="E1456" s="833" t="s">
        <v>3468</v>
      </c>
      <c r="F1456" s="833" t="s">
        <v>3469</v>
      </c>
      <c r="G1456" s="833" t="s">
        <v>3470</v>
      </c>
      <c r="H1456" s="850">
        <v>1409</v>
      </c>
      <c r="I1456" s="850">
        <v>485322.23</v>
      </c>
      <c r="J1456" s="833">
        <v>0.86868066892614715</v>
      </c>
      <c r="K1456" s="833">
        <v>344.44444996451381</v>
      </c>
      <c r="L1456" s="850">
        <v>1622</v>
      </c>
      <c r="M1456" s="850">
        <v>558688.88</v>
      </c>
      <c r="N1456" s="833">
        <v>1</v>
      </c>
      <c r="O1456" s="833">
        <v>344.44443896424167</v>
      </c>
      <c r="P1456" s="850">
        <v>1534</v>
      </c>
      <c r="Q1456" s="850">
        <v>528377.78</v>
      </c>
      <c r="R1456" s="838">
        <v>0.94574601162636351</v>
      </c>
      <c r="S1456" s="851">
        <v>344.44444589309001</v>
      </c>
    </row>
    <row r="1457" spans="1:19" ht="14.45" customHeight="1" x14ac:dyDescent="0.2">
      <c r="A1457" s="832"/>
      <c r="B1457" s="833" t="s">
        <v>3587</v>
      </c>
      <c r="C1457" s="833" t="s">
        <v>594</v>
      </c>
      <c r="D1457" s="833" t="s">
        <v>1486</v>
      </c>
      <c r="E1457" s="833" t="s">
        <v>3468</v>
      </c>
      <c r="F1457" s="833" t="s">
        <v>3577</v>
      </c>
      <c r="G1457" s="833" t="s">
        <v>3578</v>
      </c>
      <c r="H1457" s="850"/>
      <c r="I1457" s="850"/>
      <c r="J1457" s="833"/>
      <c r="K1457" s="833"/>
      <c r="L1457" s="850">
        <v>6</v>
      </c>
      <c r="M1457" s="850">
        <v>700</v>
      </c>
      <c r="N1457" s="833">
        <v>1</v>
      </c>
      <c r="O1457" s="833">
        <v>116.66666666666667</v>
      </c>
      <c r="P1457" s="850">
        <v>0</v>
      </c>
      <c r="Q1457" s="850">
        <v>0</v>
      </c>
      <c r="R1457" s="838">
        <v>0</v>
      </c>
      <c r="S1457" s="851"/>
    </row>
    <row r="1458" spans="1:19" ht="14.45" customHeight="1" x14ac:dyDescent="0.2">
      <c r="A1458" s="832"/>
      <c r="B1458" s="833" t="s">
        <v>3587</v>
      </c>
      <c r="C1458" s="833" t="s">
        <v>594</v>
      </c>
      <c r="D1458" s="833" t="s">
        <v>1488</v>
      </c>
      <c r="E1458" s="833" t="s">
        <v>3468</v>
      </c>
      <c r="F1458" s="833" t="s">
        <v>3519</v>
      </c>
      <c r="G1458" s="833" t="s">
        <v>3520</v>
      </c>
      <c r="H1458" s="850">
        <v>1</v>
      </c>
      <c r="I1458" s="850">
        <v>466.67</v>
      </c>
      <c r="J1458" s="833"/>
      <c r="K1458" s="833">
        <v>466.67</v>
      </c>
      <c r="L1458" s="850"/>
      <c r="M1458" s="850"/>
      <c r="N1458" s="833"/>
      <c r="O1458" s="833"/>
      <c r="P1458" s="850"/>
      <c r="Q1458" s="850"/>
      <c r="R1458" s="838"/>
      <c r="S1458" s="851"/>
    </row>
    <row r="1459" spans="1:19" ht="14.45" customHeight="1" x14ac:dyDescent="0.2">
      <c r="A1459" s="832"/>
      <c r="B1459" s="833" t="s">
        <v>3587</v>
      </c>
      <c r="C1459" s="833" t="s">
        <v>594</v>
      </c>
      <c r="D1459" s="833" t="s">
        <v>1488</v>
      </c>
      <c r="E1459" s="833" t="s">
        <v>3468</v>
      </c>
      <c r="F1459" s="833" t="s">
        <v>3538</v>
      </c>
      <c r="G1459" s="833" t="s">
        <v>3539</v>
      </c>
      <c r="H1459" s="850">
        <v>2</v>
      </c>
      <c r="I1459" s="850">
        <v>0</v>
      </c>
      <c r="J1459" s="833"/>
      <c r="K1459" s="833">
        <v>0</v>
      </c>
      <c r="L1459" s="850"/>
      <c r="M1459" s="850"/>
      <c r="N1459" s="833"/>
      <c r="O1459" s="833"/>
      <c r="P1459" s="850">
        <v>1</v>
      </c>
      <c r="Q1459" s="850">
        <v>0</v>
      </c>
      <c r="R1459" s="838"/>
      <c r="S1459" s="851">
        <v>0</v>
      </c>
    </row>
    <row r="1460" spans="1:19" ht="14.45" customHeight="1" x14ac:dyDescent="0.2">
      <c r="A1460" s="832"/>
      <c r="B1460" s="833" t="s">
        <v>3587</v>
      </c>
      <c r="C1460" s="833" t="s">
        <v>594</v>
      </c>
      <c r="D1460" s="833" t="s">
        <v>1488</v>
      </c>
      <c r="E1460" s="833" t="s">
        <v>3468</v>
      </c>
      <c r="F1460" s="833" t="s">
        <v>3546</v>
      </c>
      <c r="G1460" s="833" t="s">
        <v>3547</v>
      </c>
      <c r="H1460" s="850">
        <v>1</v>
      </c>
      <c r="I1460" s="850">
        <v>94.44</v>
      </c>
      <c r="J1460" s="833"/>
      <c r="K1460" s="833">
        <v>94.44</v>
      </c>
      <c r="L1460" s="850"/>
      <c r="M1460" s="850"/>
      <c r="N1460" s="833"/>
      <c r="O1460" s="833"/>
      <c r="P1460" s="850"/>
      <c r="Q1460" s="850"/>
      <c r="R1460" s="838"/>
      <c r="S1460" s="851"/>
    </row>
    <row r="1461" spans="1:19" ht="14.45" customHeight="1" x14ac:dyDescent="0.2">
      <c r="A1461" s="832"/>
      <c r="B1461" s="833" t="s">
        <v>3587</v>
      </c>
      <c r="C1461" s="833" t="s">
        <v>594</v>
      </c>
      <c r="D1461" s="833" t="s">
        <v>1488</v>
      </c>
      <c r="E1461" s="833" t="s">
        <v>3468</v>
      </c>
      <c r="F1461" s="833" t="s">
        <v>3469</v>
      </c>
      <c r="G1461" s="833" t="s">
        <v>3470</v>
      </c>
      <c r="H1461" s="850">
        <v>2</v>
      </c>
      <c r="I1461" s="850">
        <v>688.89</v>
      </c>
      <c r="J1461" s="833"/>
      <c r="K1461" s="833">
        <v>344.44499999999999</v>
      </c>
      <c r="L1461" s="850"/>
      <c r="M1461" s="850"/>
      <c r="N1461" s="833"/>
      <c r="O1461" s="833"/>
      <c r="P1461" s="850">
        <v>1</v>
      </c>
      <c r="Q1461" s="850">
        <v>344.44</v>
      </c>
      <c r="R1461" s="838"/>
      <c r="S1461" s="851">
        <v>344.44</v>
      </c>
    </row>
    <row r="1462" spans="1:19" ht="14.45" customHeight="1" x14ac:dyDescent="0.2">
      <c r="A1462" s="832"/>
      <c r="B1462" s="833" t="s">
        <v>3587</v>
      </c>
      <c r="C1462" s="833" t="s">
        <v>594</v>
      </c>
      <c r="D1462" s="833" t="s">
        <v>1491</v>
      </c>
      <c r="E1462" s="833" t="s">
        <v>3468</v>
      </c>
      <c r="F1462" s="833" t="s">
        <v>3501</v>
      </c>
      <c r="G1462" s="833" t="s">
        <v>3502</v>
      </c>
      <c r="H1462" s="850">
        <v>105</v>
      </c>
      <c r="I1462" s="850">
        <v>8166.6699999999992</v>
      </c>
      <c r="J1462" s="833">
        <v>1.0606064935064934</v>
      </c>
      <c r="K1462" s="833">
        <v>77.777809523809509</v>
      </c>
      <c r="L1462" s="850">
        <v>99</v>
      </c>
      <c r="M1462" s="850">
        <v>7700</v>
      </c>
      <c r="N1462" s="833">
        <v>1</v>
      </c>
      <c r="O1462" s="833">
        <v>77.777777777777771</v>
      </c>
      <c r="P1462" s="850">
        <v>87</v>
      </c>
      <c r="Q1462" s="850">
        <v>6766.66</v>
      </c>
      <c r="R1462" s="838">
        <v>0.87878701298701301</v>
      </c>
      <c r="S1462" s="851">
        <v>77.777701149425283</v>
      </c>
    </row>
    <row r="1463" spans="1:19" ht="14.45" customHeight="1" x14ac:dyDescent="0.2">
      <c r="A1463" s="832"/>
      <c r="B1463" s="833" t="s">
        <v>3587</v>
      </c>
      <c r="C1463" s="833" t="s">
        <v>594</v>
      </c>
      <c r="D1463" s="833" t="s">
        <v>1491</v>
      </c>
      <c r="E1463" s="833" t="s">
        <v>3468</v>
      </c>
      <c r="F1463" s="833" t="s">
        <v>3505</v>
      </c>
      <c r="G1463" s="833" t="s">
        <v>3506</v>
      </c>
      <c r="H1463" s="850">
        <v>390</v>
      </c>
      <c r="I1463" s="850">
        <v>45499.990000000005</v>
      </c>
      <c r="J1463" s="833">
        <v>2.0207246453405414</v>
      </c>
      <c r="K1463" s="833">
        <v>116.66664102564104</v>
      </c>
      <c r="L1463" s="850">
        <v>193</v>
      </c>
      <c r="M1463" s="850">
        <v>22516.67</v>
      </c>
      <c r="N1463" s="833">
        <v>1</v>
      </c>
      <c r="O1463" s="833">
        <v>116.66668393782382</v>
      </c>
      <c r="P1463" s="850">
        <v>131</v>
      </c>
      <c r="Q1463" s="850">
        <v>15283.33</v>
      </c>
      <c r="R1463" s="838">
        <v>0.67875622816340075</v>
      </c>
      <c r="S1463" s="851">
        <v>116.66664122137405</v>
      </c>
    </row>
    <row r="1464" spans="1:19" ht="14.45" customHeight="1" x14ac:dyDescent="0.2">
      <c r="A1464" s="832"/>
      <c r="B1464" s="833" t="s">
        <v>3587</v>
      </c>
      <c r="C1464" s="833" t="s">
        <v>594</v>
      </c>
      <c r="D1464" s="833" t="s">
        <v>1491</v>
      </c>
      <c r="E1464" s="833" t="s">
        <v>3468</v>
      </c>
      <c r="F1464" s="833" t="s">
        <v>3515</v>
      </c>
      <c r="G1464" s="833" t="s">
        <v>3516</v>
      </c>
      <c r="H1464" s="850">
        <v>71</v>
      </c>
      <c r="I1464" s="850">
        <v>14988.88</v>
      </c>
      <c r="J1464" s="833">
        <v>1.3396217140395517</v>
      </c>
      <c r="K1464" s="833">
        <v>211.11098591549293</v>
      </c>
      <c r="L1464" s="850">
        <v>53</v>
      </c>
      <c r="M1464" s="850">
        <v>11188.89</v>
      </c>
      <c r="N1464" s="833">
        <v>1</v>
      </c>
      <c r="O1464" s="833">
        <v>211.11113207547169</v>
      </c>
      <c r="P1464" s="850">
        <v>34</v>
      </c>
      <c r="Q1464" s="850">
        <v>7555.5499999999993</v>
      </c>
      <c r="R1464" s="838">
        <v>0.67527252479915345</v>
      </c>
      <c r="S1464" s="851">
        <v>222.22205882352938</v>
      </c>
    </row>
    <row r="1465" spans="1:19" ht="14.45" customHeight="1" x14ac:dyDescent="0.2">
      <c r="A1465" s="832"/>
      <c r="B1465" s="833" t="s">
        <v>3587</v>
      </c>
      <c r="C1465" s="833" t="s">
        <v>594</v>
      </c>
      <c r="D1465" s="833" t="s">
        <v>1491</v>
      </c>
      <c r="E1465" s="833" t="s">
        <v>3468</v>
      </c>
      <c r="F1465" s="833" t="s">
        <v>3517</v>
      </c>
      <c r="G1465" s="833" t="s">
        <v>3518</v>
      </c>
      <c r="H1465" s="850">
        <v>351</v>
      </c>
      <c r="I1465" s="850">
        <v>204750</v>
      </c>
      <c r="J1465" s="833">
        <v>1.8972974145048596</v>
      </c>
      <c r="K1465" s="833">
        <v>583.33333333333337</v>
      </c>
      <c r="L1465" s="850">
        <v>185</v>
      </c>
      <c r="M1465" s="850">
        <v>107916.66</v>
      </c>
      <c r="N1465" s="833">
        <v>1</v>
      </c>
      <c r="O1465" s="833">
        <v>583.33329729729735</v>
      </c>
      <c r="P1465" s="850">
        <v>131</v>
      </c>
      <c r="Q1465" s="850">
        <v>76416.67</v>
      </c>
      <c r="R1465" s="838">
        <v>0.70810818274027376</v>
      </c>
      <c r="S1465" s="851">
        <v>583.33335877862589</v>
      </c>
    </row>
    <row r="1466" spans="1:19" ht="14.45" customHeight="1" x14ac:dyDescent="0.2">
      <c r="A1466" s="832"/>
      <c r="B1466" s="833" t="s">
        <v>3587</v>
      </c>
      <c r="C1466" s="833" t="s">
        <v>594</v>
      </c>
      <c r="D1466" s="833" t="s">
        <v>1491</v>
      </c>
      <c r="E1466" s="833" t="s">
        <v>3468</v>
      </c>
      <c r="F1466" s="833" t="s">
        <v>3519</v>
      </c>
      <c r="G1466" s="833" t="s">
        <v>3520</v>
      </c>
      <c r="H1466" s="850">
        <v>24</v>
      </c>
      <c r="I1466" s="850">
        <v>11200</v>
      </c>
      <c r="J1466" s="833">
        <v>1.4117635195264542</v>
      </c>
      <c r="K1466" s="833">
        <v>466.66666666666669</v>
      </c>
      <c r="L1466" s="850">
        <v>17</v>
      </c>
      <c r="M1466" s="850">
        <v>7933.34</v>
      </c>
      <c r="N1466" s="833">
        <v>1</v>
      </c>
      <c r="O1466" s="833">
        <v>466.66705882352943</v>
      </c>
      <c r="P1466" s="850">
        <v>11</v>
      </c>
      <c r="Q1466" s="850">
        <v>5133.34</v>
      </c>
      <c r="R1466" s="838">
        <v>0.64705912011838651</v>
      </c>
      <c r="S1466" s="851">
        <v>466.66727272727275</v>
      </c>
    </row>
    <row r="1467" spans="1:19" ht="14.45" customHeight="1" x14ac:dyDescent="0.2">
      <c r="A1467" s="832"/>
      <c r="B1467" s="833" t="s">
        <v>3587</v>
      </c>
      <c r="C1467" s="833" t="s">
        <v>594</v>
      </c>
      <c r="D1467" s="833" t="s">
        <v>1491</v>
      </c>
      <c r="E1467" s="833" t="s">
        <v>3468</v>
      </c>
      <c r="F1467" s="833" t="s">
        <v>3522</v>
      </c>
      <c r="G1467" s="833" t="s">
        <v>3523</v>
      </c>
      <c r="H1467" s="850"/>
      <c r="I1467" s="850"/>
      <c r="J1467" s="833"/>
      <c r="K1467" s="833"/>
      <c r="L1467" s="850"/>
      <c r="M1467" s="850"/>
      <c r="N1467" s="833"/>
      <c r="O1467" s="833"/>
      <c r="P1467" s="850">
        <v>0</v>
      </c>
      <c r="Q1467" s="850">
        <v>0</v>
      </c>
      <c r="R1467" s="838"/>
      <c r="S1467" s="851"/>
    </row>
    <row r="1468" spans="1:19" ht="14.45" customHeight="1" x14ac:dyDescent="0.2">
      <c r="A1468" s="832"/>
      <c r="B1468" s="833" t="s">
        <v>3587</v>
      </c>
      <c r="C1468" s="833" t="s">
        <v>594</v>
      </c>
      <c r="D1468" s="833" t="s">
        <v>1491</v>
      </c>
      <c r="E1468" s="833" t="s">
        <v>3468</v>
      </c>
      <c r="F1468" s="833" t="s">
        <v>3524</v>
      </c>
      <c r="G1468" s="833" t="s">
        <v>3525</v>
      </c>
      <c r="H1468" s="850">
        <v>255</v>
      </c>
      <c r="I1468" s="850">
        <v>12750</v>
      </c>
      <c r="J1468" s="833">
        <v>1.6887417218543046</v>
      </c>
      <c r="K1468" s="833">
        <v>50</v>
      </c>
      <c r="L1468" s="850">
        <v>151</v>
      </c>
      <c r="M1468" s="850">
        <v>7550</v>
      </c>
      <c r="N1468" s="833">
        <v>1</v>
      </c>
      <c r="O1468" s="833">
        <v>50</v>
      </c>
      <c r="P1468" s="850">
        <v>83</v>
      </c>
      <c r="Q1468" s="850">
        <v>5072.21</v>
      </c>
      <c r="R1468" s="838">
        <v>0.67181589403973507</v>
      </c>
      <c r="S1468" s="851">
        <v>61.110963855421687</v>
      </c>
    </row>
    <row r="1469" spans="1:19" ht="14.45" customHeight="1" x14ac:dyDescent="0.2">
      <c r="A1469" s="832"/>
      <c r="B1469" s="833" t="s">
        <v>3587</v>
      </c>
      <c r="C1469" s="833" t="s">
        <v>594</v>
      </c>
      <c r="D1469" s="833" t="s">
        <v>1491</v>
      </c>
      <c r="E1469" s="833" t="s">
        <v>3468</v>
      </c>
      <c r="F1469" s="833" t="s">
        <v>3592</v>
      </c>
      <c r="G1469" s="833" t="s">
        <v>3593</v>
      </c>
      <c r="H1469" s="850">
        <v>6</v>
      </c>
      <c r="I1469" s="850">
        <v>0</v>
      </c>
      <c r="J1469" s="833"/>
      <c r="K1469" s="833">
        <v>0</v>
      </c>
      <c r="L1469" s="850">
        <v>2</v>
      </c>
      <c r="M1469" s="850">
        <v>0</v>
      </c>
      <c r="N1469" s="833"/>
      <c r="O1469" s="833">
        <v>0</v>
      </c>
      <c r="P1469" s="850">
        <v>1</v>
      </c>
      <c r="Q1469" s="850">
        <v>0</v>
      </c>
      <c r="R1469" s="838"/>
      <c r="S1469" s="851">
        <v>0</v>
      </c>
    </row>
    <row r="1470" spans="1:19" ht="14.45" customHeight="1" x14ac:dyDescent="0.2">
      <c r="A1470" s="832"/>
      <c r="B1470" s="833" t="s">
        <v>3587</v>
      </c>
      <c r="C1470" s="833" t="s">
        <v>594</v>
      </c>
      <c r="D1470" s="833" t="s">
        <v>1491</v>
      </c>
      <c r="E1470" s="833" t="s">
        <v>3468</v>
      </c>
      <c r="F1470" s="833" t="s">
        <v>3538</v>
      </c>
      <c r="G1470" s="833" t="s">
        <v>3539</v>
      </c>
      <c r="H1470" s="850">
        <v>1347</v>
      </c>
      <c r="I1470" s="850">
        <v>0</v>
      </c>
      <c r="J1470" s="833"/>
      <c r="K1470" s="833">
        <v>0</v>
      </c>
      <c r="L1470" s="850">
        <v>743</v>
      </c>
      <c r="M1470" s="850">
        <v>0</v>
      </c>
      <c r="N1470" s="833"/>
      <c r="O1470" s="833">
        <v>0</v>
      </c>
      <c r="P1470" s="850">
        <v>481</v>
      </c>
      <c r="Q1470" s="850">
        <v>0</v>
      </c>
      <c r="R1470" s="838"/>
      <c r="S1470" s="851">
        <v>0</v>
      </c>
    </row>
    <row r="1471" spans="1:19" ht="14.45" customHeight="1" x14ac:dyDescent="0.2">
      <c r="A1471" s="832"/>
      <c r="B1471" s="833" t="s">
        <v>3587</v>
      </c>
      <c r="C1471" s="833" t="s">
        <v>594</v>
      </c>
      <c r="D1471" s="833" t="s">
        <v>1491</v>
      </c>
      <c r="E1471" s="833" t="s">
        <v>3468</v>
      </c>
      <c r="F1471" s="833" t="s">
        <v>3540</v>
      </c>
      <c r="G1471" s="833" t="s">
        <v>3541</v>
      </c>
      <c r="H1471" s="850">
        <v>1</v>
      </c>
      <c r="I1471" s="850">
        <v>58.89</v>
      </c>
      <c r="J1471" s="833"/>
      <c r="K1471" s="833">
        <v>58.89</v>
      </c>
      <c r="L1471" s="850"/>
      <c r="M1471" s="850"/>
      <c r="N1471" s="833"/>
      <c r="O1471" s="833"/>
      <c r="P1471" s="850"/>
      <c r="Q1471" s="850"/>
      <c r="R1471" s="838"/>
      <c r="S1471" s="851"/>
    </row>
    <row r="1472" spans="1:19" ht="14.45" customHeight="1" x14ac:dyDescent="0.2">
      <c r="A1472" s="832"/>
      <c r="B1472" s="833" t="s">
        <v>3587</v>
      </c>
      <c r="C1472" s="833" t="s">
        <v>594</v>
      </c>
      <c r="D1472" s="833" t="s">
        <v>1491</v>
      </c>
      <c r="E1472" s="833" t="s">
        <v>3468</v>
      </c>
      <c r="F1472" s="833" t="s">
        <v>3542</v>
      </c>
      <c r="G1472" s="833" t="s">
        <v>3543</v>
      </c>
      <c r="H1472" s="850">
        <v>2</v>
      </c>
      <c r="I1472" s="850">
        <v>155.56</v>
      </c>
      <c r="J1472" s="833"/>
      <c r="K1472" s="833">
        <v>77.78</v>
      </c>
      <c r="L1472" s="850"/>
      <c r="M1472" s="850"/>
      <c r="N1472" s="833"/>
      <c r="O1472" s="833"/>
      <c r="P1472" s="850"/>
      <c r="Q1472" s="850"/>
      <c r="R1472" s="838"/>
      <c r="S1472" s="851"/>
    </row>
    <row r="1473" spans="1:19" ht="14.45" customHeight="1" x14ac:dyDescent="0.2">
      <c r="A1473" s="832"/>
      <c r="B1473" s="833" t="s">
        <v>3587</v>
      </c>
      <c r="C1473" s="833" t="s">
        <v>594</v>
      </c>
      <c r="D1473" s="833" t="s">
        <v>1491</v>
      </c>
      <c r="E1473" s="833" t="s">
        <v>3468</v>
      </c>
      <c r="F1473" s="833" t="s">
        <v>3546</v>
      </c>
      <c r="G1473" s="833" t="s">
        <v>3547</v>
      </c>
      <c r="H1473" s="850">
        <v>601</v>
      </c>
      <c r="I1473" s="850">
        <v>56761.11</v>
      </c>
      <c r="J1473" s="833">
        <v>1.8157099987812333</v>
      </c>
      <c r="K1473" s="833">
        <v>94.444442595673877</v>
      </c>
      <c r="L1473" s="850">
        <v>331</v>
      </c>
      <c r="M1473" s="850">
        <v>31261.11</v>
      </c>
      <c r="N1473" s="833">
        <v>1</v>
      </c>
      <c r="O1473" s="833">
        <v>94.444441087613299</v>
      </c>
      <c r="P1473" s="850">
        <v>199</v>
      </c>
      <c r="Q1473" s="850">
        <v>18794.45</v>
      </c>
      <c r="R1473" s="838">
        <v>0.60120865829780201</v>
      </c>
      <c r="S1473" s="851">
        <v>94.444472361809048</v>
      </c>
    </row>
    <row r="1474" spans="1:19" ht="14.45" customHeight="1" x14ac:dyDescent="0.2">
      <c r="A1474" s="832"/>
      <c r="B1474" s="833" t="s">
        <v>3587</v>
      </c>
      <c r="C1474" s="833" t="s">
        <v>594</v>
      </c>
      <c r="D1474" s="833" t="s">
        <v>1491</v>
      </c>
      <c r="E1474" s="833" t="s">
        <v>3468</v>
      </c>
      <c r="F1474" s="833" t="s">
        <v>3550</v>
      </c>
      <c r="G1474" s="833" t="s">
        <v>3551</v>
      </c>
      <c r="H1474" s="850">
        <v>84</v>
      </c>
      <c r="I1474" s="850">
        <v>8120</v>
      </c>
      <c r="J1474" s="833">
        <v>1.6470554826460797</v>
      </c>
      <c r="K1474" s="833">
        <v>96.666666666666671</v>
      </c>
      <c r="L1474" s="850">
        <v>51</v>
      </c>
      <c r="M1474" s="850">
        <v>4930.01</v>
      </c>
      <c r="N1474" s="833">
        <v>1</v>
      </c>
      <c r="O1474" s="833">
        <v>96.666862745098044</v>
      </c>
      <c r="P1474" s="850">
        <v>36</v>
      </c>
      <c r="Q1474" s="850">
        <v>3479.99</v>
      </c>
      <c r="R1474" s="838">
        <v>0.70587889274058258</v>
      </c>
      <c r="S1474" s="851">
        <v>96.666388888888889</v>
      </c>
    </row>
    <row r="1475" spans="1:19" ht="14.45" customHeight="1" x14ac:dyDescent="0.2">
      <c r="A1475" s="832"/>
      <c r="B1475" s="833" t="s">
        <v>3587</v>
      </c>
      <c r="C1475" s="833" t="s">
        <v>594</v>
      </c>
      <c r="D1475" s="833" t="s">
        <v>1491</v>
      </c>
      <c r="E1475" s="833" t="s">
        <v>3468</v>
      </c>
      <c r="F1475" s="833" t="s">
        <v>3560</v>
      </c>
      <c r="G1475" s="833" t="s">
        <v>3561</v>
      </c>
      <c r="H1475" s="850">
        <v>1</v>
      </c>
      <c r="I1475" s="850">
        <v>466.67</v>
      </c>
      <c r="J1475" s="833">
        <v>1</v>
      </c>
      <c r="K1475" s="833">
        <v>466.67</v>
      </c>
      <c r="L1475" s="850">
        <v>1</v>
      </c>
      <c r="M1475" s="850">
        <v>466.67</v>
      </c>
      <c r="N1475" s="833">
        <v>1</v>
      </c>
      <c r="O1475" s="833">
        <v>466.67</v>
      </c>
      <c r="P1475" s="850"/>
      <c r="Q1475" s="850"/>
      <c r="R1475" s="838"/>
      <c r="S1475" s="851"/>
    </row>
    <row r="1476" spans="1:19" ht="14.45" customHeight="1" x14ac:dyDescent="0.2">
      <c r="A1476" s="832"/>
      <c r="B1476" s="833" t="s">
        <v>3587</v>
      </c>
      <c r="C1476" s="833" t="s">
        <v>594</v>
      </c>
      <c r="D1476" s="833" t="s">
        <v>1491</v>
      </c>
      <c r="E1476" s="833" t="s">
        <v>3468</v>
      </c>
      <c r="F1476" s="833" t="s">
        <v>3562</v>
      </c>
      <c r="G1476" s="833" t="s">
        <v>3563</v>
      </c>
      <c r="H1476" s="850">
        <v>110</v>
      </c>
      <c r="I1476" s="850">
        <v>12833.35</v>
      </c>
      <c r="J1476" s="833">
        <v>1.594202988567716</v>
      </c>
      <c r="K1476" s="833">
        <v>116.66681818181819</v>
      </c>
      <c r="L1476" s="850">
        <v>69</v>
      </c>
      <c r="M1476" s="850">
        <v>8050.01</v>
      </c>
      <c r="N1476" s="833">
        <v>1</v>
      </c>
      <c r="O1476" s="833">
        <v>116.6668115942029</v>
      </c>
      <c r="P1476" s="850">
        <v>31</v>
      </c>
      <c r="Q1476" s="850">
        <v>4133.34</v>
      </c>
      <c r="R1476" s="838">
        <v>0.51345774725745685</v>
      </c>
      <c r="S1476" s="851">
        <v>133.33354838709678</v>
      </c>
    </row>
    <row r="1477" spans="1:19" ht="14.45" customHeight="1" x14ac:dyDescent="0.2">
      <c r="A1477" s="832"/>
      <c r="B1477" s="833" t="s">
        <v>3587</v>
      </c>
      <c r="C1477" s="833" t="s">
        <v>594</v>
      </c>
      <c r="D1477" s="833" t="s">
        <v>1491</v>
      </c>
      <c r="E1477" s="833" t="s">
        <v>3468</v>
      </c>
      <c r="F1477" s="833" t="s">
        <v>3469</v>
      </c>
      <c r="G1477" s="833" t="s">
        <v>3470</v>
      </c>
      <c r="H1477" s="850">
        <v>1376</v>
      </c>
      <c r="I1477" s="850">
        <v>473955.55000000005</v>
      </c>
      <c r="J1477" s="833">
        <v>1.7800775690843791</v>
      </c>
      <c r="K1477" s="833">
        <v>344.44444040697675</v>
      </c>
      <c r="L1477" s="850">
        <v>773</v>
      </c>
      <c r="M1477" s="850">
        <v>266255.56</v>
      </c>
      <c r="N1477" s="833">
        <v>1</v>
      </c>
      <c r="O1477" s="833">
        <v>344.44445019404918</v>
      </c>
      <c r="P1477" s="850">
        <v>499</v>
      </c>
      <c r="Q1477" s="850">
        <v>171877.77000000002</v>
      </c>
      <c r="R1477" s="838">
        <v>0.64553682935297207</v>
      </c>
      <c r="S1477" s="851">
        <v>344.44442885771548</v>
      </c>
    </row>
    <row r="1478" spans="1:19" ht="14.45" customHeight="1" x14ac:dyDescent="0.2">
      <c r="A1478" s="832"/>
      <c r="B1478" s="833" t="s">
        <v>3587</v>
      </c>
      <c r="C1478" s="833" t="s">
        <v>594</v>
      </c>
      <c r="D1478" s="833" t="s">
        <v>1491</v>
      </c>
      <c r="E1478" s="833" t="s">
        <v>3468</v>
      </c>
      <c r="F1478" s="833" t="s">
        <v>3577</v>
      </c>
      <c r="G1478" s="833" t="s">
        <v>3578</v>
      </c>
      <c r="H1478" s="850"/>
      <c r="I1478" s="850"/>
      <c r="J1478" s="833"/>
      <c r="K1478" s="833"/>
      <c r="L1478" s="850">
        <v>0</v>
      </c>
      <c r="M1478" s="850">
        <v>0</v>
      </c>
      <c r="N1478" s="833"/>
      <c r="O1478" s="833"/>
      <c r="P1478" s="850">
        <v>2</v>
      </c>
      <c r="Q1478" s="850">
        <v>233.34</v>
      </c>
      <c r="R1478" s="838"/>
      <c r="S1478" s="851">
        <v>116.67</v>
      </c>
    </row>
    <row r="1479" spans="1:19" ht="14.45" customHeight="1" x14ac:dyDescent="0.2">
      <c r="A1479" s="832"/>
      <c r="B1479" s="833" t="s">
        <v>3587</v>
      </c>
      <c r="C1479" s="833" t="s">
        <v>594</v>
      </c>
      <c r="D1479" s="833" t="s">
        <v>3457</v>
      </c>
      <c r="E1479" s="833" t="s">
        <v>3468</v>
      </c>
      <c r="F1479" s="833" t="s">
        <v>3538</v>
      </c>
      <c r="G1479" s="833" t="s">
        <v>3539</v>
      </c>
      <c r="H1479" s="850"/>
      <c r="I1479" s="850"/>
      <c r="J1479" s="833"/>
      <c r="K1479" s="833"/>
      <c r="L1479" s="850"/>
      <c r="M1479" s="850"/>
      <c r="N1479" s="833"/>
      <c r="O1479" s="833"/>
      <c r="P1479" s="850">
        <v>2</v>
      </c>
      <c r="Q1479" s="850">
        <v>0</v>
      </c>
      <c r="R1479" s="838"/>
      <c r="S1479" s="851">
        <v>0</v>
      </c>
    </row>
    <row r="1480" spans="1:19" ht="14.45" customHeight="1" x14ac:dyDescent="0.2">
      <c r="A1480" s="832"/>
      <c r="B1480" s="833" t="s">
        <v>3587</v>
      </c>
      <c r="C1480" s="833" t="s">
        <v>594</v>
      </c>
      <c r="D1480" s="833" t="s">
        <v>1496</v>
      </c>
      <c r="E1480" s="833" t="s">
        <v>3468</v>
      </c>
      <c r="F1480" s="833" t="s">
        <v>3501</v>
      </c>
      <c r="G1480" s="833" t="s">
        <v>3502</v>
      </c>
      <c r="H1480" s="850">
        <v>12</v>
      </c>
      <c r="I1480" s="850">
        <v>933.33</v>
      </c>
      <c r="J1480" s="833">
        <v>0.44444285714285714</v>
      </c>
      <c r="K1480" s="833">
        <v>77.777500000000003</v>
      </c>
      <c r="L1480" s="850">
        <v>27</v>
      </c>
      <c r="M1480" s="850">
        <v>2100</v>
      </c>
      <c r="N1480" s="833">
        <v>1</v>
      </c>
      <c r="O1480" s="833">
        <v>77.777777777777771</v>
      </c>
      <c r="P1480" s="850">
        <v>91</v>
      </c>
      <c r="Q1480" s="850">
        <v>7077.7800000000007</v>
      </c>
      <c r="R1480" s="838">
        <v>3.370371428571429</v>
      </c>
      <c r="S1480" s="851">
        <v>77.777802197802202</v>
      </c>
    </row>
    <row r="1481" spans="1:19" ht="14.45" customHeight="1" x14ac:dyDescent="0.2">
      <c r="A1481" s="832"/>
      <c r="B1481" s="833" t="s">
        <v>3587</v>
      </c>
      <c r="C1481" s="833" t="s">
        <v>594</v>
      </c>
      <c r="D1481" s="833" t="s">
        <v>1496</v>
      </c>
      <c r="E1481" s="833" t="s">
        <v>3468</v>
      </c>
      <c r="F1481" s="833" t="s">
        <v>3505</v>
      </c>
      <c r="G1481" s="833" t="s">
        <v>3506</v>
      </c>
      <c r="H1481" s="850">
        <v>150</v>
      </c>
      <c r="I1481" s="850">
        <v>17500</v>
      </c>
      <c r="J1481" s="833">
        <v>0.73170752103345549</v>
      </c>
      <c r="K1481" s="833">
        <v>116.66666666666667</v>
      </c>
      <c r="L1481" s="850">
        <v>205</v>
      </c>
      <c r="M1481" s="850">
        <v>23916.659999999996</v>
      </c>
      <c r="N1481" s="833">
        <v>1</v>
      </c>
      <c r="O1481" s="833">
        <v>116.66663414634145</v>
      </c>
      <c r="P1481" s="850">
        <v>210</v>
      </c>
      <c r="Q1481" s="850">
        <v>24500.010000000002</v>
      </c>
      <c r="R1481" s="838">
        <v>1.0243909475654212</v>
      </c>
      <c r="S1481" s="851">
        <v>116.66671428571429</v>
      </c>
    </row>
    <row r="1482" spans="1:19" ht="14.45" customHeight="1" x14ac:dyDescent="0.2">
      <c r="A1482" s="832"/>
      <c r="B1482" s="833" t="s">
        <v>3587</v>
      </c>
      <c r="C1482" s="833" t="s">
        <v>594</v>
      </c>
      <c r="D1482" s="833" t="s">
        <v>1496</v>
      </c>
      <c r="E1482" s="833" t="s">
        <v>3468</v>
      </c>
      <c r="F1482" s="833" t="s">
        <v>3588</v>
      </c>
      <c r="G1482" s="833" t="s">
        <v>3589</v>
      </c>
      <c r="H1482" s="850">
        <v>0</v>
      </c>
      <c r="I1482" s="850">
        <v>0</v>
      </c>
      <c r="J1482" s="833"/>
      <c r="K1482" s="833"/>
      <c r="L1482" s="850"/>
      <c r="M1482" s="850"/>
      <c r="N1482" s="833"/>
      <c r="O1482" s="833"/>
      <c r="P1482" s="850"/>
      <c r="Q1482" s="850"/>
      <c r="R1482" s="838"/>
      <c r="S1482" s="851"/>
    </row>
    <row r="1483" spans="1:19" ht="14.45" customHeight="1" x14ac:dyDescent="0.2">
      <c r="A1483" s="832"/>
      <c r="B1483" s="833" t="s">
        <v>3587</v>
      </c>
      <c r="C1483" s="833" t="s">
        <v>594</v>
      </c>
      <c r="D1483" s="833" t="s">
        <v>1496</v>
      </c>
      <c r="E1483" s="833" t="s">
        <v>3468</v>
      </c>
      <c r="F1483" s="833" t="s">
        <v>3515</v>
      </c>
      <c r="G1483" s="833" t="s">
        <v>3516</v>
      </c>
      <c r="H1483" s="850">
        <v>73</v>
      </c>
      <c r="I1483" s="850">
        <v>15411.12</v>
      </c>
      <c r="J1483" s="833">
        <v>0.70192333969163168</v>
      </c>
      <c r="K1483" s="833">
        <v>211.11123287671234</v>
      </c>
      <c r="L1483" s="850">
        <v>104</v>
      </c>
      <c r="M1483" s="850">
        <v>21955.56</v>
      </c>
      <c r="N1483" s="833">
        <v>1</v>
      </c>
      <c r="O1483" s="833">
        <v>211.11115384615385</v>
      </c>
      <c r="P1483" s="850">
        <v>79</v>
      </c>
      <c r="Q1483" s="850">
        <v>17555.55</v>
      </c>
      <c r="R1483" s="838">
        <v>0.79959472680268684</v>
      </c>
      <c r="S1483" s="851">
        <v>222.22215189873415</v>
      </c>
    </row>
    <row r="1484" spans="1:19" ht="14.45" customHeight="1" x14ac:dyDescent="0.2">
      <c r="A1484" s="832"/>
      <c r="B1484" s="833" t="s">
        <v>3587</v>
      </c>
      <c r="C1484" s="833" t="s">
        <v>594</v>
      </c>
      <c r="D1484" s="833" t="s">
        <v>1496</v>
      </c>
      <c r="E1484" s="833" t="s">
        <v>3468</v>
      </c>
      <c r="F1484" s="833" t="s">
        <v>3517</v>
      </c>
      <c r="G1484" s="833" t="s">
        <v>3518</v>
      </c>
      <c r="H1484" s="850">
        <v>14</v>
      </c>
      <c r="I1484" s="850">
        <v>8166.66</v>
      </c>
      <c r="J1484" s="833">
        <v>0.87499959821414219</v>
      </c>
      <c r="K1484" s="833">
        <v>583.33285714285716</v>
      </c>
      <c r="L1484" s="850">
        <v>16</v>
      </c>
      <c r="M1484" s="850">
        <v>9333.33</v>
      </c>
      <c r="N1484" s="833">
        <v>1</v>
      </c>
      <c r="O1484" s="833">
        <v>583.333125</v>
      </c>
      <c r="P1484" s="850">
        <v>57</v>
      </c>
      <c r="Q1484" s="850">
        <v>33250</v>
      </c>
      <c r="R1484" s="838">
        <v>3.562501272321883</v>
      </c>
      <c r="S1484" s="851">
        <v>583.33333333333337</v>
      </c>
    </row>
    <row r="1485" spans="1:19" ht="14.45" customHeight="1" x14ac:dyDescent="0.2">
      <c r="A1485" s="832"/>
      <c r="B1485" s="833" t="s">
        <v>3587</v>
      </c>
      <c r="C1485" s="833" t="s">
        <v>594</v>
      </c>
      <c r="D1485" s="833" t="s">
        <v>1496</v>
      </c>
      <c r="E1485" s="833" t="s">
        <v>3468</v>
      </c>
      <c r="F1485" s="833" t="s">
        <v>3519</v>
      </c>
      <c r="G1485" s="833" t="s">
        <v>3520</v>
      </c>
      <c r="H1485" s="850">
        <v>17</v>
      </c>
      <c r="I1485" s="850">
        <v>7933.34</v>
      </c>
      <c r="J1485" s="833">
        <v>4.2499959821500317</v>
      </c>
      <c r="K1485" s="833">
        <v>466.66705882352943</v>
      </c>
      <c r="L1485" s="850">
        <v>4</v>
      </c>
      <c r="M1485" s="850">
        <v>1866.67</v>
      </c>
      <c r="N1485" s="833">
        <v>1</v>
      </c>
      <c r="O1485" s="833">
        <v>466.66750000000002</v>
      </c>
      <c r="P1485" s="850">
        <v>10</v>
      </c>
      <c r="Q1485" s="850">
        <v>4666.66</v>
      </c>
      <c r="R1485" s="838">
        <v>2.4999919643000634</v>
      </c>
      <c r="S1485" s="851">
        <v>466.666</v>
      </c>
    </row>
    <row r="1486" spans="1:19" ht="14.45" customHeight="1" x14ac:dyDescent="0.2">
      <c r="A1486" s="832"/>
      <c r="B1486" s="833" t="s">
        <v>3587</v>
      </c>
      <c r="C1486" s="833" t="s">
        <v>594</v>
      </c>
      <c r="D1486" s="833" t="s">
        <v>1496</v>
      </c>
      <c r="E1486" s="833" t="s">
        <v>3468</v>
      </c>
      <c r="F1486" s="833" t="s">
        <v>3521</v>
      </c>
      <c r="G1486" s="833" t="s">
        <v>3520</v>
      </c>
      <c r="H1486" s="850"/>
      <c r="I1486" s="850"/>
      <c r="J1486" s="833"/>
      <c r="K1486" s="833"/>
      <c r="L1486" s="850"/>
      <c r="M1486" s="850"/>
      <c r="N1486" s="833"/>
      <c r="O1486" s="833"/>
      <c r="P1486" s="850">
        <v>1</v>
      </c>
      <c r="Q1486" s="850">
        <v>1000</v>
      </c>
      <c r="R1486" s="838"/>
      <c r="S1486" s="851">
        <v>1000</v>
      </c>
    </row>
    <row r="1487" spans="1:19" ht="14.45" customHeight="1" x14ac:dyDescent="0.2">
      <c r="A1487" s="832"/>
      <c r="B1487" s="833" t="s">
        <v>3587</v>
      </c>
      <c r="C1487" s="833" t="s">
        <v>594</v>
      </c>
      <c r="D1487" s="833" t="s">
        <v>1496</v>
      </c>
      <c r="E1487" s="833" t="s">
        <v>3468</v>
      </c>
      <c r="F1487" s="833" t="s">
        <v>3522</v>
      </c>
      <c r="G1487" s="833" t="s">
        <v>3523</v>
      </c>
      <c r="H1487" s="850"/>
      <c r="I1487" s="850"/>
      <c r="J1487" s="833"/>
      <c r="K1487" s="833"/>
      <c r="L1487" s="850"/>
      <c r="M1487" s="850"/>
      <c r="N1487" s="833"/>
      <c r="O1487" s="833"/>
      <c r="P1487" s="850">
        <v>1</v>
      </c>
      <c r="Q1487" s="850">
        <v>666.67</v>
      </c>
      <c r="R1487" s="838"/>
      <c r="S1487" s="851">
        <v>666.67</v>
      </c>
    </row>
    <row r="1488" spans="1:19" ht="14.45" customHeight="1" x14ac:dyDescent="0.2">
      <c r="A1488" s="832"/>
      <c r="B1488" s="833" t="s">
        <v>3587</v>
      </c>
      <c r="C1488" s="833" t="s">
        <v>594</v>
      </c>
      <c r="D1488" s="833" t="s">
        <v>1496</v>
      </c>
      <c r="E1488" s="833" t="s">
        <v>3468</v>
      </c>
      <c r="F1488" s="833" t="s">
        <v>3524</v>
      </c>
      <c r="G1488" s="833" t="s">
        <v>3525</v>
      </c>
      <c r="H1488" s="850">
        <v>335</v>
      </c>
      <c r="I1488" s="850">
        <v>16750</v>
      </c>
      <c r="J1488" s="833">
        <v>0.87696335078534027</v>
      </c>
      <c r="K1488" s="833">
        <v>50</v>
      </c>
      <c r="L1488" s="850">
        <v>382</v>
      </c>
      <c r="M1488" s="850">
        <v>19100</v>
      </c>
      <c r="N1488" s="833">
        <v>1</v>
      </c>
      <c r="O1488" s="833">
        <v>50</v>
      </c>
      <c r="P1488" s="850">
        <v>321</v>
      </c>
      <c r="Q1488" s="850">
        <v>19616.669999999998</v>
      </c>
      <c r="R1488" s="838">
        <v>1.0270507853403141</v>
      </c>
      <c r="S1488" s="851">
        <v>61.111121495327097</v>
      </c>
    </row>
    <row r="1489" spans="1:19" ht="14.45" customHeight="1" x14ac:dyDescent="0.2">
      <c r="A1489" s="832"/>
      <c r="B1489" s="833" t="s">
        <v>3587</v>
      </c>
      <c r="C1489" s="833" t="s">
        <v>594</v>
      </c>
      <c r="D1489" s="833" t="s">
        <v>1496</v>
      </c>
      <c r="E1489" s="833" t="s">
        <v>3468</v>
      </c>
      <c r="F1489" s="833" t="s">
        <v>3592</v>
      </c>
      <c r="G1489" s="833" t="s">
        <v>3593</v>
      </c>
      <c r="H1489" s="850">
        <v>1</v>
      </c>
      <c r="I1489" s="850">
        <v>0</v>
      </c>
      <c r="J1489" s="833"/>
      <c r="K1489" s="833">
        <v>0</v>
      </c>
      <c r="L1489" s="850"/>
      <c r="M1489" s="850"/>
      <c r="N1489" s="833"/>
      <c r="O1489" s="833"/>
      <c r="P1489" s="850"/>
      <c r="Q1489" s="850"/>
      <c r="R1489" s="838"/>
      <c r="S1489" s="851"/>
    </row>
    <row r="1490" spans="1:19" ht="14.45" customHeight="1" x14ac:dyDescent="0.2">
      <c r="A1490" s="832"/>
      <c r="B1490" s="833" t="s">
        <v>3587</v>
      </c>
      <c r="C1490" s="833" t="s">
        <v>594</v>
      </c>
      <c r="D1490" s="833" t="s">
        <v>1496</v>
      </c>
      <c r="E1490" s="833" t="s">
        <v>3468</v>
      </c>
      <c r="F1490" s="833" t="s">
        <v>3538</v>
      </c>
      <c r="G1490" s="833" t="s">
        <v>3539</v>
      </c>
      <c r="H1490" s="850">
        <v>577</v>
      </c>
      <c r="I1490" s="850">
        <v>0</v>
      </c>
      <c r="J1490" s="833"/>
      <c r="K1490" s="833">
        <v>0</v>
      </c>
      <c r="L1490" s="850">
        <v>643</v>
      </c>
      <c r="M1490" s="850">
        <v>0</v>
      </c>
      <c r="N1490" s="833"/>
      <c r="O1490" s="833">
        <v>0</v>
      </c>
      <c r="P1490" s="850">
        <v>586</v>
      </c>
      <c r="Q1490" s="850">
        <v>0</v>
      </c>
      <c r="R1490" s="838"/>
      <c r="S1490" s="851">
        <v>0</v>
      </c>
    </row>
    <row r="1491" spans="1:19" ht="14.45" customHeight="1" x14ac:dyDescent="0.2">
      <c r="A1491" s="832"/>
      <c r="B1491" s="833" t="s">
        <v>3587</v>
      </c>
      <c r="C1491" s="833" t="s">
        <v>594</v>
      </c>
      <c r="D1491" s="833" t="s">
        <v>1496</v>
      </c>
      <c r="E1491" s="833" t="s">
        <v>3468</v>
      </c>
      <c r="F1491" s="833" t="s">
        <v>3540</v>
      </c>
      <c r="G1491" s="833" t="s">
        <v>3541</v>
      </c>
      <c r="H1491" s="850"/>
      <c r="I1491" s="850"/>
      <c r="J1491" s="833"/>
      <c r="K1491" s="833"/>
      <c r="L1491" s="850">
        <v>2</v>
      </c>
      <c r="M1491" s="850">
        <v>117.78</v>
      </c>
      <c r="N1491" s="833">
        <v>1</v>
      </c>
      <c r="O1491" s="833">
        <v>58.89</v>
      </c>
      <c r="P1491" s="850">
        <v>1</v>
      </c>
      <c r="Q1491" s="850">
        <v>58.89</v>
      </c>
      <c r="R1491" s="838">
        <v>0.5</v>
      </c>
      <c r="S1491" s="851">
        <v>58.89</v>
      </c>
    </row>
    <row r="1492" spans="1:19" ht="14.45" customHeight="1" x14ac:dyDescent="0.2">
      <c r="A1492" s="832"/>
      <c r="B1492" s="833" t="s">
        <v>3587</v>
      </c>
      <c r="C1492" s="833" t="s">
        <v>594</v>
      </c>
      <c r="D1492" s="833" t="s">
        <v>1496</v>
      </c>
      <c r="E1492" s="833" t="s">
        <v>3468</v>
      </c>
      <c r="F1492" s="833" t="s">
        <v>3546</v>
      </c>
      <c r="G1492" s="833" t="s">
        <v>3547</v>
      </c>
      <c r="H1492" s="850">
        <v>188</v>
      </c>
      <c r="I1492" s="850">
        <v>17755.55</v>
      </c>
      <c r="J1492" s="833">
        <v>0.88679227378382608</v>
      </c>
      <c r="K1492" s="833">
        <v>94.444414893617022</v>
      </c>
      <c r="L1492" s="850">
        <v>212</v>
      </c>
      <c r="M1492" s="850">
        <v>20022.22</v>
      </c>
      <c r="N1492" s="833">
        <v>1</v>
      </c>
      <c r="O1492" s="833">
        <v>94.444433962264156</v>
      </c>
      <c r="P1492" s="850">
        <v>199</v>
      </c>
      <c r="Q1492" s="850">
        <v>18794.45</v>
      </c>
      <c r="R1492" s="838">
        <v>0.93867962693447582</v>
      </c>
      <c r="S1492" s="851">
        <v>94.444472361809048</v>
      </c>
    </row>
    <row r="1493" spans="1:19" ht="14.45" customHeight="1" x14ac:dyDescent="0.2">
      <c r="A1493" s="832"/>
      <c r="B1493" s="833" t="s">
        <v>3587</v>
      </c>
      <c r="C1493" s="833" t="s">
        <v>594</v>
      </c>
      <c r="D1493" s="833" t="s">
        <v>1496</v>
      </c>
      <c r="E1493" s="833" t="s">
        <v>3468</v>
      </c>
      <c r="F1493" s="833" t="s">
        <v>3550</v>
      </c>
      <c r="G1493" s="833" t="s">
        <v>3551</v>
      </c>
      <c r="H1493" s="850">
        <v>24</v>
      </c>
      <c r="I1493" s="850">
        <v>2320</v>
      </c>
      <c r="J1493" s="833">
        <v>0.66666858238098381</v>
      </c>
      <c r="K1493" s="833">
        <v>96.666666666666671</v>
      </c>
      <c r="L1493" s="850">
        <v>36</v>
      </c>
      <c r="M1493" s="850">
        <v>3479.9900000000002</v>
      </c>
      <c r="N1493" s="833">
        <v>1</v>
      </c>
      <c r="O1493" s="833">
        <v>96.666388888888889</v>
      </c>
      <c r="P1493" s="850">
        <v>30</v>
      </c>
      <c r="Q1493" s="850">
        <v>2900</v>
      </c>
      <c r="R1493" s="838">
        <v>0.83333572797622979</v>
      </c>
      <c r="S1493" s="851">
        <v>96.666666666666671</v>
      </c>
    </row>
    <row r="1494" spans="1:19" ht="14.45" customHeight="1" x14ac:dyDescent="0.2">
      <c r="A1494" s="832"/>
      <c r="B1494" s="833" t="s">
        <v>3587</v>
      </c>
      <c r="C1494" s="833" t="s">
        <v>594</v>
      </c>
      <c r="D1494" s="833" t="s">
        <v>1496</v>
      </c>
      <c r="E1494" s="833" t="s">
        <v>3468</v>
      </c>
      <c r="F1494" s="833" t="s">
        <v>3552</v>
      </c>
      <c r="G1494" s="833" t="s">
        <v>3553</v>
      </c>
      <c r="H1494" s="850"/>
      <c r="I1494" s="850"/>
      <c r="J1494" s="833"/>
      <c r="K1494" s="833"/>
      <c r="L1494" s="850"/>
      <c r="M1494" s="850"/>
      <c r="N1494" s="833"/>
      <c r="O1494" s="833"/>
      <c r="P1494" s="850">
        <v>1</v>
      </c>
      <c r="Q1494" s="850">
        <v>333.33</v>
      </c>
      <c r="R1494" s="838"/>
      <c r="S1494" s="851">
        <v>333.33</v>
      </c>
    </row>
    <row r="1495" spans="1:19" ht="14.45" customHeight="1" x14ac:dyDescent="0.2">
      <c r="A1495" s="832"/>
      <c r="B1495" s="833" t="s">
        <v>3587</v>
      </c>
      <c r="C1495" s="833" t="s">
        <v>594</v>
      </c>
      <c r="D1495" s="833" t="s">
        <v>1496</v>
      </c>
      <c r="E1495" s="833" t="s">
        <v>3468</v>
      </c>
      <c r="F1495" s="833" t="s">
        <v>3560</v>
      </c>
      <c r="G1495" s="833" t="s">
        <v>3561</v>
      </c>
      <c r="H1495" s="850"/>
      <c r="I1495" s="850"/>
      <c r="J1495" s="833"/>
      <c r="K1495" s="833"/>
      <c r="L1495" s="850"/>
      <c r="M1495" s="850"/>
      <c r="N1495" s="833"/>
      <c r="O1495" s="833"/>
      <c r="P1495" s="850">
        <v>1</v>
      </c>
      <c r="Q1495" s="850">
        <v>466.67</v>
      </c>
      <c r="R1495" s="838"/>
      <c r="S1495" s="851">
        <v>466.67</v>
      </c>
    </row>
    <row r="1496" spans="1:19" ht="14.45" customHeight="1" x14ac:dyDescent="0.2">
      <c r="A1496" s="832"/>
      <c r="B1496" s="833" t="s">
        <v>3587</v>
      </c>
      <c r="C1496" s="833" t="s">
        <v>594</v>
      </c>
      <c r="D1496" s="833" t="s">
        <v>1496</v>
      </c>
      <c r="E1496" s="833" t="s">
        <v>3468</v>
      </c>
      <c r="F1496" s="833" t="s">
        <v>3562</v>
      </c>
      <c r="G1496" s="833" t="s">
        <v>3563</v>
      </c>
      <c r="H1496" s="850">
        <v>47</v>
      </c>
      <c r="I1496" s="850">
        <v>5483.33</v>
      </c>
      <c r="J1496" s="833">
        <v>0.97916432292085187</v>
      </c>
      <c r="K1496" s="833">
        <v>116.66659574468085</v>
      </c>
      <c r="L1496" s="850">
        <v>48</v>
      </c>
      <c r="M1496" s="850">
        <v>5600.01</v>
      </c>
      <c r="N1496" s="833">
        <v>1</v>
      </c>
      <c r="O1496" s="833">
        <v>116.666875</v>
      </c>
      <c r="P1496" s="850">
        <v>40</v>
      </c>
      <c r="Q1496" s="850">
        <v>5333.33</v>
      </c>
      <c r="R1496" s="838">
        <v>0.95237865646668485</v>
      </c>
      <c r="S1496" s="851">
        <v>133.33324999999999</v>
      </c>
    </row>
    <row r="1497" spans="1:19" ht="14.45" customHeight="1" x14ac:dyDescent="0.2">
      <c r="A1497" s="832"/>
      <c r="B1497" s="833" t="s">
        <v>3587</v>
      </c>
      <c r="C1497" s="833" t="s">
        <v>594</v>
      </c>
      <c r="D1497" s="833" t="s">
        <v>1496</v>
      </c>
      <c r="E1497" s="833" t="s">
        <v>3468</v>
      </c>
      <c r="F1497" s="833" t="s">
        <v>3469</v>
      </c>
      <c r="G1497" s="833" t="s">
        <v>3470</v>
      </c>
      <c r="H1497" s="850">
        <v>595</v>
      </c>
      <c r="I1497" s="850">
        <v>204944.44</v>
      </c>
      <c r="J1497" s="833">
        <v>0.90839693133906396</v>
      </c>
      <c r="K1497" s="833">
        <v>344.44443697478994</v>
      </c>
      <c r="L1497" s="850">
        <v>655</v>
      </c>
      <c r="M1497" s="850">
        <v>225611.11</v>
      </c>
      <c r="N1497" s="833">
        <v>1</v>
      </c>
      <c r="O1497" s="833">
        <v>344.4444427480916</v>
      </c>
      <c r="P1497" s="850">
        <v>604</v>
      </c>
      <c r="Q1497" s="850">
        <v>208044.44</v>
      </c>
      <c r="R1497" s="838">
        <v>0.92213738942200152</v>
      </c>
      <c r="S1497" s="851">
        <v>344.44443708609271</v>
      </c>
    </row>
    <row r="1498" spans="1:19" ht="14.45" customHeight="1" x14ac:dyDescent="0.2">
      <c r="A1498" s="832"/>
      <c r="B1498" s="833" t="s">
        <v>3587</v>
      </c>
      <c r="C1498" s="833" t="s">
        <v>594</v>
      </c>
      <c r="D1498" s="833" t="s">
        <v>1496</v>
      </c>
      <c r="E1498" s="833" t="s">
        <v>3468</v>
      </c>
      <c r="F1498" s="833" t="s">
        <v>3564</v>
      </c>
      <c r="G1498" s="833" t="s">
        <v>3565</v>
      </c>
      <c r="H1498" s="850">
        <v>0</v>
      </c>
      <c r="I1498" s="850">
        <v>0</v>
      </c>
      <c r="J1498" s="833"/>
      <c r="K1498" s="833"/>
      <c r="L1498" s="850"/>
      <c r="M1498" s="850"/>
      <c r="N1498" s="833"/>
      <c r="O1498" s="833"/>
      <c r="P1498" s="850"/>
      <c r="Q1498" s="850"/>
      <c r="R1498" s="838"/>
      <c r="S1498" s="851"/>
    </row>
    <row r="1499" spans="1:19" ht="14.45" customHeight="1" x14ac:dyDescent="0.2">
      <c r="A1499" s="832"/>
      <c r="B1499" s="833" t="s">
        <v>3587</v>
      </c>
      <c r="C1499" s="833" t="s">
        <v>594</v>
      </c>
      <c r="D1499" s="833" t="s">
        <v>1496</v>
      </c>
      <c r="E1499" s="833" t="s">
        <v>3468</v>
      </c>
      <c r="F1499" s="833" t="s">
        <v>3577</v>
      </c>
      <c r="G1499" s="833" t="s">
        <v>3578</v>
      </c>
      <c r="H1499" s="850"/>
      <c r="I1499" s="850"/>
      <c r="J1499" s="833"/>
      <c r="K1499" s="833"/>
      <c r="L1499" s="850">
        <v>7</v>
      </c>
      <c r="M1499" s="850">
        <v>816.67000000000007</v>
      </c>
      <c r="N1499" s="833">
        <v>1</v>
      </c>
      <c r="O1499" s="833">
        <v>116.66714285714286</v>
      </c>
      <c r="P1499" s="850"/>
      <c r="Q1499" s="850"/>
      <c r="R1499" s="838"/>
      <c r="S1499" s="851"/>
    </row>
    <row r="1500" spans="1:19" ht="14.45" customHeight="1" x14ac:dyDescent="0.2">
      <c r="A1500" s="832"/>
      <c r="B1500" s="833" t="s">
        <v>3587</v>
      </c>
      <c r="C1500" s="833" t="s">
        <v>594</v>
      </c>
      <c r="D1500" s="833" t="s">
        <v>3463</v>
      </c>
      <c r="E1500" s="833" t="s">
        <v>3468</v>
      </c>
      <c r="F1500" s="833" t="s">
        <v>3501</v>
      </c>
      <c r="G1500" s="833" t="s">
        <v>3502</v>
      </c>
      <c r="H1500" s="850">
        <v>7</v>
      </c>
      <c r="I1500" s="850">
        <v>544.45000000000005</v>
      </c>
      <c r="J1500" s="833"/>
      <c r="K1500" s="833">
        <v>77.778571428571439</v>
      </c>
      <c r="L1500" s="850"/>
      <c r="M1500" s="850"/>
      <c r="N1500" s="833"/>
      <c r="O1500" s="833"/>
      <c r="P1500" s="850"/>
      <c r="Q1500" s="850"/>
      <c r="R1500" s="838"/>
      <c r="S1500" s="851"/>
    </row>
    <row r="1501" spans="1:19" ht="14.45" customHeight="1" x14ac:dyDescent="0.2">
      <c r="A1501" s="832"/>
      <c r="B1501" s="833" t="s">
        <v>3587</v>
      </c>
      <c r="C1501" s="833" t="s">
        <v>594</v>
      </c>
      <c r="D1501" s="833" t="s">
        <v>3463</v>
      </c>
      <c r="E1501" s="833" t="s">
        <v>3468</v>
      </c>
      <c r="F1501" s="833" t="s">
        <v>3505</v>
      </c>
      <c r="G1501" s="833" t="s">
        <v>3506</v>
      </c>
      <c r="H1501" s="850">
        <v>30</v>
      </c>
      <c r="I1501" s="850">
        <v>3500</v>
      </c>
      <c r="J1501" s="833"/>
      <c r="K1501" s="833">
        <v>116.66666666666667</v>
      </c>
      <c r="L1501" s="850"/>
      <c r="M1501" s="850"/>
      <c r="N1501" s="833"/>
      <c r="O1501" s="833"/>
      <c r="P1501" s="850"/>
      <c r="Q1501" s="850"/>
      <c r="R1501" s="838"/>
      <c r="S1501" s="851"/>
    </row>
    <row r="1502" spans="1:19" ht="14.45" customHeight="1" x14ac:dyDescent="0.2">
      <c r="A1502" s="832"/>
      <c r="B1502" s="833" t="s">
        <v>3587</v>
      </c>
      <c r="C1502" s="833" t="s">
        <v>594</v>
      </c>
      <c r="D1502" s="833" t="s">
        <v>3463</v>
      </c>
      <c r="E1502" s="833" t="s">
        <v>3468</v>
      </c>
      <c r="F1502" s="833" t="s">
        <v>3515</v>
      </c>
      <c r="G1502" s="833" t="s">
        <v>3516</v>
      </c>
      <c r="H1502" s="850">
        <v>12</v>
      </c>
      <c r="I1502" s="850">
        <v>2533.33</v>
      </c>
      <c r="J1502" s="833"/>
      <c r="K1502" s="833">
        <v>211.11083333333332</v>
      </c>
      <c r="L1502" s="850"/>
      <c r="M1502" s="850"/>
      <c r="N1502" s="833"/>
      <c r="O1502" s="833"/>
      <c r="P1502" s="850"/>
      <c r="Q1502" s="850"/>
      <c r="R1502" s="838"/>
      <c r="S1502" s="851"/>
    </row>
    <row r="1503" spans="1:19" ht="14.45" customHeight="1" x14ac:dyDescent="0.2">
      <c r="A1503" s="832"/>
      <c r="B1503" s="833" t="s">
        <v>3587</v>
      </c>
      <c r="C1503" s="833" t="s">
        <v>594</v>
      </c>
      <c r="D1503" s="833" t="s">
        <v>3463</v>
      </c>
      <c r="E1503" s="833" t="s">
        <v>3468</v>
      </c>
      <c r="F1503" s="833" t="s">
        <v>3517</v>
      </c>
      <c r="G1503" s="833" t="s">
        <v>3518</v>
      </c>
      <c r="H1503" s="850">
        <v>1</v>
      </c>
      <c r="I1503" s="850">
        <v>583.33000000000004</v>
      </c>
      <c r="J1503" s="833"/>
      <c r="K1503" s="833">
        <v>583.33000000000004</v>
      </c>
      <c r="L1503" s="850"/>
      <c r="M1503" s="850"/>
      <c r="N1503" s="833"/>
      <c r="O1503" s="833"/>
      <c r="P1503" s="850"/>
      <c r="Q1503" s="850"/>
      <c r="R1503" s="838"/>
      <c r="S1503" s="851"/>
    </row>
    <row r="1504" spans="1:19" ht="14.45" customHeight="1" x14ac:dyDescent="0.2">
      <c r="A1504" s="832"/>
      <c r="B1504" s="833" t="s">
        <v>3587</v>
      </c>
      <c r="C1504" s="833" t="s">
        <v>594</v>
      </c>
      <c r="D1504" s="833" t="s">
        <v>3463</v>
      </c>
      <c r="E1504" s="833" t="s">
        <v>3468</v>
      </c>
      <c r="F1504" s="833" t="s">
        <v>3519</v>
      </c>
      <c r="G1504" s="833" t="s">
        <v>3520</v>
      </c>
      <c r="H1504" s="850">
        <v>1</v>
      </c>
      <c r="I1504" s="850">
        <v>466.67</v>
      </c>
      <c r="J1504" s="833"/>
      <c r="K1504" s="833">
        <v>466.67</v>
      </c>
      <c r="L1504" s="850"/>
      <c r="M1504" s="850"/>
      <c r="N1504" s="833"/>
      <c r="O1504" s="833"/>
      <c r="P1504" s="850"/>
      <c r="Q1504" s="850"/>
      <c r="R1504" s="838"/>
      <c r="S1504" s="851"/>
    </row>
    <row r="1505" spans="1:19" ht="14.45" customHeight="1" x14ac:dyDescent="0.2">
      <c r="A1505" s="832"/>
      <c r="B1505" s="833" t="s">
        <v>3587</v>
      </c>
      <c r="C1505" s="833" t="s">
        <v>594</v>
      </c>
      <c r="D1505" s="833" t="s">
        <v>3463</v>
      </c>
      <c r="E1505" s="833" t="s">
        <v>3468</v>
      </c>
      <c r="F1505" s="833" t="s">
        <v>3524</v>
      </c>
      <c r="G1505" s="833" t="s">
        <v>3525</v>
      </c>
      <c r="H1505" s="850">
        <v>2</v>
      </c>
      <c r="I1505" s="850">
        <v>100</v>
      </c>
      <c r="J1505" s="833"/>
      <c r="K1505" s="833">
        <v>50</v>
      </c>
      <c r="L1505" s="850"/>
      <c r="M1505" s="850"/>
      <c r="N1505" s="833"/>
      <c r="O1505" s="833"/>
      <c r="P1505" s="850"/>
      <c r="Q1505" s="850"/>
      <c r="R1505" s="838"/>
      <c r="S1505" s="851"/>
    </row>
    <row r="1506" spans="1:19" ht="14.45" customHeight="1" x14ac:dyDescent="0.2">
      <c r="A1506" s="832"/>
      <c r="B1506" s="833" t="s">
        <v>3587</v>
      </c>
      <c r="C1506" s="833" t="s">
        <v>594</v>
      </c>
      <c r="D1506" s="833" t="s">
        <v>3463</v>
      </c>
      <c r="E1506" s="833" t="s">
        <v>3468</v>
      </c>
      <c r="F1506" s="833" t="s">
        <v>3538</v>
      </c>
      <c r="G1506" s="833" t="s">
        <v>3539</v>
      </c>
      <c r="H1506" s="850">
        <v>44</v>
      </c>
      <c r="I1506" s="850">
        <v>0</v>
      </c>
      <c r="J1506" s="833"/>
      <c r="K1506" s="833">
        <v>0</v>
      </c>
      <c r="L1506" s="850"/>
      <c r="M1506" s="850"/>
      <c r="N1506" s="833"/>
      <c r="O1506" s="833"/>
      <c r="P1506" s="850"/>
      <c r="Q1506" s="850"/>
      <c r="R1506" s="838"/>
      <c r="S1506" s="851"/>
    </row>
    <row r="1507" spans="1:19" ht="14.45" customHeight="1" x14ac:dyDescent="0.2">
      <c r="A1507" s="832"/>
      <c r="B1507" s="833" t="s">
        <v>3587</v>
      </c>
      <c r="C1507" s="833" t="s">
        <v>594</v>
      </c>
      <c r="D1507" s="833" t="s">
        <v>3463</v>
      </c>
      <c r="E1507" s="833" t="s">
        <v>3468</v>
      </c>
      <c r="F1507" s="833" t="s">
        <v>3546</v>
      </c>
      <c r="G1507" s="833" t="s">
        <v>3547</v>
      </c>
      <c r="H1507" s="850">
        <v>11</v>
      </c>
      <c r="I1507" s="850">
        <v>1038.8800000000001</v>
      </c>
      <c r="J1507" s="833"/>
      <c r="K1507" s="833">
        <v>94.443636363636372</v>
      </c>
      <c r="L1507" s="850"/>
      <c r="M1507" s="850"/>
      <c r="N1507" s="833"/>
      <c r="O1507" s="833"/>
      <c r="P1507" s="850"/>
      <c r="Q1507" s="850"/>
      <c r="R1507" s="838"/>
      <c r="S1507" s="851"/>
    </row>
    <row r="1508" spans="1:19" ht="14.45" customHeight="1" x14ac:dyDescent="0.2">
      <c r="A1508" s="832"/>
      <c r="B1508" s="833" t="s">
        <v>3587</v>
      </c>
      <c r="C1508" s="833" t="s">
        <v>594</v>
      </c>
      <c r="D1508" s="833" t="s">
        <v>3463</v>
      </c>
      <c r="E1508" s="833" t="s">
        <v>3468</v>
      </c>
      <c r="F1508" s="833" t="s">
        <v>3550</v>
      </c>
      <c r="G1508" s="833" t="s">
        <v>3551</v>
      </c>
      <c r="H1508" s="850">
        <v>3</v>
      </c>
      <c r="I1508" s="850">
        <v>290.01</v>
      </c>
      <c r="J1508" s="833"/>
      <c r="K1508" s="833">
        <v>96.67</v>
      </c>
      <c r="L1508" s="850"/>
      <c r="M1508" s="850"/>
      <c r="N1508" s="833"/>
      <c r="O1508" s="833"/>
      <c r="P1508" s="850"/>
      <c r="Q1508" s="850"/>
      <c r="R1508" s="838"/>
      <c r="S1508" s="851"/>
    </row>
    <row r="1509" spans="1:19" ht="14.45" customHeight="1" x14ac:dyDescent="0.2">
      <c r="A1509" s="832"/>
      <c r="B1509" s="833" t="s">
        <v>3587</v>
      </c>
      <c r="C1509" s="833" t="s">
        <v>594</v>
      </c>
      <c r="D1509" s="833" t="s">
        <v>3463</v>
      </c>
      <c r="E1509" s="833" t="s">
        <v>3468</v>
      </c>
      <c r="F1509" s="833" t="s">
        <v>3562</v>
      </c>
      <c r="G1509" s="833" t="s">
        <v>3563</v>
      </c>
      <c r="H1509" s="850">
        <v>2</v>
      </c>
      <c r="I1509" s="850">
        <v>233.34</v>
      </c>
      <c r="J1509" s="833"/>
      <c r="K1509" s="833">
        <v>116.67</v>
      </c>
      <c r="L1509" s="850"/>
      <c r="M1509" s="850"/>
      <c r="N1509" s="833"/>
      <c r="O1509" s="833"/>
      <c r="P1509" s="850"/>
      <c r="Q1509" s="850"/>
      <c r="R1509" s="838"/>
      <c r="S1509" s="851"/>
    </row>
    <row r="1510" spans="1:19" ht="14.45" customHeight="1" x14ac:dyDescent="0.2">
      <c r="A1510" s="832"/>
      <c r="B1510" s="833" t="s">
        <v>3587</v>
      </c>
      <c r="C1510" s="833" t="s">
        <v>594</v>
      </c>
      <c r="D1510" s="833" t="s">
        <v>3463</v>
      </c>
      <c r="E1510" s="833" t="s">
        <v>3468</v>
      </c>
      <c r="F1510" s="833" t="s">
        <v>3469</v>
      </c>
      <c r="G1510" s="833" t="s">
        <v>3470</v>
      </c>
      <c r="H1510" s="850">
        <v>45</v>
      </c>
      <c r="I1510" s="850">
        <v>15500.009999999998</v>
      </c>
      <c r="J1510" s="833"/>
      <c r="K1510" s="833">
        <v>344.44466666666665</v>
      </c>
      <c r="L1510" s="850"/>
      <c r="M1510" s="850"/>
      <c r="N1510" s="833"/>
      <c r="O1510" s="833"/>
      <c r="P1510" s="850"/>
      <c r="Q1510" s="850"/>
      <c r="R1510" s="838"/>
      <c r="S1510" s="851"/>
    </row>
    <row r="1511" spans="1:19" ht="14.45" customHeight="1" x14ac:dyDescent="0.2">
      <c r="A1511" s="832"/>
      <c r="B1511" s="833" t="s">
        <v>3587</v>
      </c>
      <c r="C1511" s="833" t="s">
        <v>594</v>
      </c>
      <c r="D1511" s="833" t="s">
        <v>3464</v>
      </c>
      <c r="E1511" s="833" t="s">
        <v>3468</v>
      </c>
      <c r="F1511" s="833" t="s">
        <v>3501</v>
      </c>
      <c r="G1511" s="833" t="s">
        <v>3502</v>
      </c>
      <c r="H1511" s="850">
        <v>26</v>
      </c>
      <c r="I1511" s="850">
        <v>2022.23</v>
      </c>
      <c r="J1511" s="833">
        <v>6.4998392903059914</v>
      </c>
      <c r="K1511" s="833">
        <v>77.778076923076924</v>
      </c>
      <c r="L1511" s="850">
        <v>4</v>
      </c>
      <c r="M1511" s="850">
        <v>311.12</v>
      </c>
      <c r="N1511" s="833">
        <v>1</v>
      </c>
      <c r="O1511" s="833">
        <v>77.78</v>
      </c>
      <c r="P1511" s="850">
        <v>1</v>
      </c>
      <c r="Q1511" s="850">
        <v>77.78</v>
      </c>
      <c r="R1511" s="838">
        <v>0.25</v>
      </c>
      <c r="S1511" s="851">
        <v>77.78</v>
      </c>
    </row>
    <row r="1512" spans="1:19" ht="14.45" customHeight="1" x14ac:dyDescent="0.2">
      <c r="A1512" s="832"/>
      <c r="B1512" s="833" t="s">
        <v>3587</v>
      </c>
      <c r="C1512" s="833" t="s">
        <v>594</v>
      </c>
      <c r="D1512" s="833" t="s">
        <v>3464</v>
      </c>
      <c r="E1512" s="833" t="s">
        <v>3468</v>
      </c>
      <c r="F1512" s="833" t="s">
        <v>3505</v>
      </c>
      <c r="G1512" s="833" t="s">
        <v>3506</v>
      </c>
      <c r="H1512" s="850">
        <v>54</v>
      </c>
      <c r="I1512" s="850">
        <v>6300.01</v>
      </c>
      <c r="J1512" s="833">
        <v>4.5000071428571431</v>
      </c>
      <c r="K1512" s="833">
        <v>116.66685185185186</v>
      </c>
      <c r="L1512" s="850">
        <v>12</v>
      </c>
      <c r="M1512" s="850">
        <v>1400</v>
      </c>
      <c r="N1512" s="833">
        <v>1</v>
      </c>
      <c r="O1512" s="833">
        <v>116.66666666666667</v>
      </c>
      <c r="P1512" s="850">
        <v>3</v>
      </c>
      <c r="Q1512" s="850">
        <v>350.01</v>
      </c>
      <c r="R1512" s="838">
        <v>0.25000714285714287</v>
      </c>
      <c r="S1512" s="851">
        <v>116.67</v>
      </c>
    </row>
    <row r="1513" spans="1:19" ht="14.45" customHeight="1" x14ac:dyDescent="0.2">
      <c r="A1513" s="832"/>
      <c r="B1513" s="833" t="s">
        <v>3587</v>
      </c>
      <c r="C1513" s="833" t="s">
        <v>594</v>
      </c>
      <c r="D1513" s="833" t="s">
        <v>3464</v>
      </c>
      <c r="E1513" s="833" t="s">
        <v>3468</v>
      </c>
      <c r="F1513" s="833" t="s">
        <v>3515</v>
      </c>
      <c r="G1513" s="833" t="s">
        <v>3516</v>
      </c>
      <c r="H1513" s="850">
        <v>35</v>
      </c>
      <c r="I1513" s="850">
        <v>7388.8899999999994</v>
      </c>
      <c r="J1513" s="833">
        <v>2.5000050751975089</v>
      </c>
      <c r="K1513" s="833">
        <v>211.11114285714285</v>
      </c>
      <c r="L1513" s="850">
        <v>14</v>
      </c>
      <c r="M1513" s="850">
        <v>2955.5500000000006</v>
      </c>
      <c r="N1513" s="833">
        <v>1</v>
      </c>
      <c r="O1513" s="833">
        <v>211.11071428571432</v>
      </c>
      <c r="P1513" s="850">
        <v>2</v>
      </c>
      <c r="Q1513" s="850">
        <v>444.44</v>
      </c>
      <c r="R1513" s="838">
        <v>0.15037471874947131</v>
      </c>
      <c r="S1513" s="851">
        <v>222.22</v>
      </c>
    </row>
    <row r="1514" spans="1:19" ht="14.45" customHeight="1" x14ac:dyDescent="0.2">
      <c r="A1514" s="832"/>
      <c r="B1514" s="833" t="s">
        <v>3587</v>
      </c>
      <c r="C1514" s="833" t="s">
        <v>594</v>
      </c>
      <c r="D1514" s="833" t="s">
        <v>3464</v>
      </c>
      <c r="E1514" s="833" t="s">
        <v>3468</v>
      </c>
      <c r="F1514" s="833" t="s">
        <v>3519</v>
      </c>
      <c r="G1514" s="833" t="s">
        <v>3520</v>
      </c>
      <c r="H1514" s="850">
        <v>1</v>
      </c>
      <c r="I1514" s="850">
        <v>466.67</v>
      </c>
      <c r="J1514" s="833"/>
      <c r="K1514" s="833">
        <v>466.67</v>
      </c>
      <c r="L1514" s="850"/>
      <c r="M1514" s="850"/>
      <c r="N1514" s="833"/>
      <c r="O1514" s="833"/>
      <c r="P1514" s="850"/>
      <c r="Q1514" s="850"/>
      <c r="R1514" s="838"/>
      <c r="S1514" s="851"/>
    </row>
    <row r="1515" spans="1:19" ht="14.45" customHeight="1" x14ac:dyDescent="0.2">
      <c r="A1515" s="832"/>
      <c r="B1515" s="833" t="s">
        <v>3587</v>
      </c>
      <c r="C1515" s="833" t="s">
        <v>594</v>
      </c>
      <c r="D1515" s="833" t="s">
        <v>3464</v>
      </c>
      <c r="E1515" s="833" t="s">
        <v>3468</v>
      </c>
      <c r="F1515" s="833" t="s">
        <v>3524</v>
      </c>
      <c r="G1515" s="833" t="s">
        <v>3525</v>
      </c>
      <c r="H1515" s="850">
        <v>43</v>
      </c>
      <c r="I1515" s="850">
        <v>2150</v>
      </c>
      <c r="J1515" s="833">
        <v>2.8666666666666667</v>
      </c>
      <c r="K1515" s="833">
        <v>50</v>
      </c>
      <c r="L1515" s="850">
        <v>15</v>
      </c>
      <c r="M1515" s="850">
        <v>750</v>
      </c>
      <c r="N1515" s="833">
        <v>1</v>
      </c>
      <c r="O1515" s="833">
        <v>50</v>
      </c>
      <c r="P1515" s="850">
        <v>1</v>
      </c>
      <c r="Q1515" s="850">
        <v>61.11</v>
      </c>
      <c r="R1515" s="838">
        <v>8.1479999999999997E-2</v>
      </c>
      <c r="S1515" s="851">
        <v>61.11</v>
      </c>
    </row>
    <row r="1516" spans="1:19" ht="14.45" customHeight="1" x14ac:dyDescent="0.2">
      <c r="A1516" s="832"/>
      <c r="B1516" s="833" t="s">
        <v>3587</v>
      </c>
      <c r="C1516" s="833" t="s">
        <v>594</v>
      </c>
      <c r="D1516" s="833" t="s">
        <v>3464</v>
      </c>
      <c r="E1516" s="833" t="s">
        <v>3468</v>
      </c>
      <c r="F1516" s="833" t="s">
        <v>3538</v>
      </c>
      <c r="G1516" s="833" t="s">
        <v>3539</v>
      </c>
      <c r="H1516" s="850">
        <v>152</v>
      </c>
      <c r="I1516" s="850">
        <v>0</v>
      </c>
      <c r="J1516" s="833"/>
      <c r="K1516" s="833">
        <v>0</v>
      </c>
      <c r="L1516" s="850">
        <v>53</v>
      </c>
      <c r="M1516" s="850">
        <v>0</v>
      </c>
      <c r="N1516" s="833"/>
      <c r="O1516" s="833">
        <v>0</v>
      </c>
      <c r="P1516" s="850">
        <v>7</v>
      </c>
      <c r="Q1516" s="850">
        <v>0</v>
      </c>
      <c r="R1516" s="838"/>
      <c r="S1516" s="851">
        <v>0</v>
      </c>
    </row>
    <row r="1517" spans="1:19" ht="14.45" customHeight="1" x14ac:dyDescent="0.2">
      <c r="A1517" s="832"/>
      <c r="B1517" s="833" t="s">
        <v>3587</v>
      </c>
      <c r="C1517" s="833" t="s">
        <v>594</v>
      </c>
      <c r="D1517" s="833" t="s">
        <v>3464</v>
      </c>
      <c r="E1517" s="833" t="s">
        <v>3468</v>
      </c>
      <c r="F1517" s="833" t="s">
        <v>3546</v>
      </c>
      <c r="G1517" s="833" t="s">
        <v>3547</v>
      </c>
      <c r="H1517" s="850">
        <v>39</v>
      </c>
      <c r="I1517" s="850">
        <v>3683.34</v>
      </c>
      <c r="J1517" s="833">
        <v>2.052640378056664</v>
      </c>
      <c r="K1517" s="833">
        <v>94.444615384615389</v>
      </c>
      <c r="L1517" s="850">
        <v>19</v>
      </c>
      <c r="M1517" s="850">
        <v>1794.44</v>
      </c>
      <c r="N1517" s="833">
        <v>1</v>
      </c>
      <c r="O1517" s="833">
        <v>94.444210526315786</v>
      </c>
      <c r="P1517" s="850">
        <v>2</v>
      </c>
      <c r="Q1517" s="850">
        <v>188.88</v>
      </c>
      <c r="R1517" s="838">
        <v>0.10525846503644591</v>
      </c>
      <c r="S1517" s="851">
        <v>94.44</v>
      </c>
    </row>
    <row r="1518" spans="1:19" ht="14.45" customHeight="1" x14ac:dyDescent="0.2">
      <c r="A1518" s="832"/>
      <c r="B1518" s="833" t="s">
        <v>3587</v>
      </c>
      <c r="C1518" s="833" t="s">
        <v>594</v>
      </c>
      <c r="D1518" s="833" t="s">
        <v>3464</v>
      </c>
      <c r="E1518" s="833" t="s">
        <v>3468</v>
      </c>
      <c r="F1518" s="833" t="s">
        <v>3550</v>
      </c>
      <c r="G1518" s="833" t="s">
        <v>3551</v>
      </c>
      <c r="H1518" s="850">
        <v>5</v>
      </c>
      <c r="I1518" s="850">
        <v>483.33000000000004</v>
      </c>
      <c r="J1518" s="833">
        <v>1.2499806036154861</v>
      </c>
      <c r="K1518" s="833">
        <v>96.666000000000011</v>
      </c>
      <c r="L1518" s="850">
        <v>4</v>
      </c>
      <c r="M1518" s="850">
        <v>386.67</v>
      </c>
      <c r="N1518" s="833">
        <v>1</v>
      </c>
      <c r="O1518" s="833">
        <v>96.667500000000004</v>
      </c>
      <c r="P1518" s="850"/>
      <c r="Q1518" s="850"/>
      <c r="R1518" s="838"/>
      <c r="S1518" s="851"/>
    </row>
    <row r="1519" spans="1:19" ht="14.45" customHeight="1" x14ac:dyDescent="0.2">
      <c r="A1519" s="832"/>
      <c r="B1519" s="833" t="s">
        <v>3587</v>
      </c>
      <c r="C1519" s="833" t="s">
        <v>594</v>
      </c>
      <c r="D1519" s="833" t="s">
        <v>3464</v>
      </c>
      <c r="E1519" s="833" t="s">
        <v>3468</v>
      </c>
      <c r="F1519" s="833" t="s">
        <v>3562</v>
      </c>
      <c r="G1519" s="833" t="s">
        <v>3563</v>
      </c>
      <c r="H1519" s="850">
        <v>8</v>
      </c>
      <c r="I1519" s="850">
        <v>933.33</v>
      </c>
      <c r="J1519" s="833">
        <v>1</v>
      </c>
      <c r="K1519" s="833">
        <v>116.66625000000001</v>
      </c>
      <c r="L1519" s="850">
        <v>8</v>
      </c>
      <c r="M1519" s="850">
        <v>933.33</v>
      </c>
      <c r="N1519" s="833">
        <v>1</v>
      </c>
      <c r="O1519" s="833">
        <v>116.66625000000001</v>
      </c>
      <c r="P1519" s="850">
        <v>1</v>
      </c>
      <c r="Q1519" s="850">
        <v>133.33000000000001</v>
      </c>
      <c r="R1519" s="838">
        <v>0.14285408162172009</v>
      </c>
      <c r="S1519" s="851">
        <v>133.33000000000001</v>
      </c>
    </row>
    <row r="1520" spans="1:19" ht="14.45" customHeight="1" x14ac:dyDescent="0.2">
      <c r="A1520" s="832"/>
      <c r="B1520" s="833" t="s">
        <v>3587</v>
      </c>
      <c r="C1520" s="833" t="s">
        <v>594</v>
      </c>
      <c r="D1520" s="833" t="s">
        <v>3464</v>
      </c>
      <c r="E1520" s="833" t="s">
        <v>3468</v>
      </c>
      <c r="F1520" s="833" t="s">
        <v>3469</v>
      </c>
      <c r="G1520" s="833" t="s">
        <v>3470</v>
      </c>
      <c r="H1520" s="850">
        <v>159</v>
      </c>
      <c r="I1520" s="850">
        <v>54766.66</v>
      </c>
      <c r="J1520" s="833">
        <v>2.8392866770906346</v>
      </c>
      <c r="K1520" s="833">
        <v>344.44440251572331</v>
      </c>
      <c r="L1520" s="850">
        <v>56</v>
      </c>
      <c r="M1520" s="850">
        <v>19288.88</v>
      </c>
      <c r="N1520" s="833">
        <v>1</v>
      </c>
      <c r="O1520" s="833">
        <v>344.44428571428574</v>
      </c>
      <c r="P1520" s="850">
        <v>7</v>
      </c>
      <c r="Q1520" s="850">
        <v>2411.1</v>
      </c>
      <c r="R1520" s="838">
        <v>0.12499948156658136</v>
      </c>
      <c r="S1520" s="851">
        <v>344.44285714285712</v>
      </c>
    </row>
    <row r="1521" spans="1:19" ht="14.45" customHeight="1" x14ac:dyDescent="0.2">
      <c r="A1521" s="832"/>
      <c r="B1521" s="833" t="s">
        <v>3587</v>
      </c>
      <c r="C1521" s="833" t="s">
        <v>594</v>
      </c>
      <c r="D1521" s="833" t="s">
        <v>1492</v>
      </c>
      <c r="E1521" s="833" t="s">
        <v>3468</v>
      </c>
      <c r="F1521" s="833" t="s">
        <v>3501</v>
      </c>
      <c r="G1521" s="833" t="s">
        <v>3502</v>
      </c>
      <c r="H1521" s="850">
        <v>32</v>
      </c>
      <c r="I1521" s="850">
        <v>2488.89</v>
      </c>
      <c r="J1521" s="833">
        <v>0.25396810819580795</v>
      </c>
      <c r="K1521" s="833">
        <v>77.777812499999996</v>
      </c>
      <c r="L1521" s="850">
        <v>126</v>
      </c>
      <c r="M1521" s="850">
        <v>9800.01</v>
      </c>
      <c r="N1521" s="833">
        <v>1</v>
      </c>
      <c r="O1521" s="833">
        <v>77.777857142857144</v>
      </c>
      <c r="P1521" s="850">
        <v>143</v>
      </c>
      <c r="Q1521" s="850">
        <v>11122.220000000001</v>
      </c>
      <c r="R1521" s="838">
        <v>1.1349192500823979</v>
      </c>
      <c r="S1521" s="851">
        <v>77.777762237762246</v>
      </c>
    </row>
    <row r="1522" spans="1:19" ht="14.45" customHeight="1" x14ac:dyDescent="0.2">
      <c r="A1522" s="832"/>
      <c r="B1522" s="833" t="s">
        <v>3587</v>
      </c>
      <c r="C1522" s="833" t="s">
        <v>594</v>
      </c>
      <c r="D1522" s="833" t="s">
        <v>1492</v>
      </c>
      <c r="E1522" s="833" t="s">
        <v>3468</v>
      </c>
      <c r="F1522" s="833" t="s">
        <v>3505</v>
      </c>
      <c r="G1522" s="833" t="s">
        <v>3506</v>
      </c>
      <c r="H1522" s="850">
        <v>153</v>
      </c>
      <c r="I1522" s="850">
        <v>17849.989999999998</v>
      </c>
      <c r="J1522" s="833">
        <v>0.60956148088349227</v>
      </c>
      <c r="K1522" s="833">
        <v>116.66660130718952</v>
      </c>
      <c r="L1522" s="850">
        <v>251</v>
      </c>
      <c r="M1522" s="850">
        <v>29283.33</v>
      </c>
      <c r="N1522" s="833">
        <v>1</v>
      </c>
      <c r="O1522" s="833">
        <v>116.66665338645419</v>
      </c>
      <c r="P1522" s="850">
        <v>265</v>
      </c>
      <c r="Q1522" s="850">
        <v>30916.68</v>
      </c>
      <c r="R1522" s="838">
        <v>1.0557774679314136</v>
      </c>
      <c r="S1522" s="851">
        <v>116.66671698113208</v>
      </c>
    </row>
    <row r="1523" spans="1:19" ht="14.45" customHeight="1" x14ac:dyDescent="0.2">
      <c r="A1523" s="832"/>
      <c r="B1523" s="833" t="s">
        <v>3587</v>
      </c>
      <c r="C1523" s="833" t="s">
        <v>594</v>
      </c>
      <c r="D1523" s="833" t="s">
        <v>1492</v>
      </c>
      <c r="E1523" s="833" t="s">
        <v>3468</v>
      </c>
      <c r="F1523" s="833" t="s">
        <v>3515</v>
      </c>
      <c r="G1523" s="833" t="s">
        <v>3516</v>
      </c>
      <c r="H1523" s="850">
        <v>117</v>
      </c>
      <c r="I1523" s="850">
        <v>24700</v>
      </c>
      <c r="J1523" s="833">
        <v>0.55980851375825746</v>
      </c>
      <c r="K1523" s="833">
        <v>211.11111111111111</v>
      </c>
      <c r="L1523" s="850">
        <v>209</v>
      </c>
      <c r="M1523" s="850">
        <v>44122.229999999996</v>
      </c>
      <c r="N1523" s="833">
        <v>1</v>
      </c>
      <c r="O1523" s="833">
        <v>211.11114832535884</v>
      </c>
      <c r="P1523" s="850">
        <v>206</v>
      </c>
      <c r="Q1523" s="850">
        <v>45777.77</v>
      </c>
      <c r="R1523" s="838">
        <v>1.0375216755816739</v>
      </c>
      <c r="S1523" s="851">
        <v>222.2221844660194</v>
      </c>
    </row>
    <row r="1524" spans="1:19" ht="14.45" customHeight="1" x14ac:dyDescent="0.2">
      <c r="A1524" s="832"/>
      <c r="B1524" s="833" t="s">
        <v>3587</v>
      </c>
      <c r="C1524" s="833" t="s">
        <v>594</v>
      </c>
      <c r="D1524" s="833" t="s">
        <v>1492</v>
      </c>
      <c r="E1524" s="833" t="s">
        <v>3468</v>
      </c>
      <c r="F1524" s="833" t="s">
        <v>3517</v>
      </c>
      <c r="G1524" s="833" t="s">
        <v>3518</v>
      </c>
      <c r="H1524" s="850">
        <v>12</v>
      </c>
      <c r="I1524" s="850">
        <v>7000</v>
      </c>
      <c r="J1524" s="833">
        <v>2.4000054857268247</v>
      </c>
      <c r="K1524" s="833">
        <v>583.33333333333337</v>
      </c>
      <c r="L1524" s="850">
        <v>5</v>
      </c>
      <c r="M1524" s="850">
        <v>2916.66</v>
      </c>
      <c r="N1524" s="833">
        <v>1</v>
      </c>
      <c r="O1524" s="833">
        <v>583.33199999999999</v>
      </c>
      <c r="P1524" s="850">
        <v>5</v>
      </c>
      <c r="Q1524" s="850">
        <v>2916.67</v>
      </c>
      <c r="R1524" s="838">
        <v>1.0000034285792654</v>
      </c>
      <c r="S1524" s="851">
        <v>583.33400000000006</v>
      </c>
    </row>
    <row r="1525" spans="1:19" ht="14.45" customHeight="1" x14ac:dyDescent="0.2">
      <c r="A1525" s="832"/>
      <c r="B1525" s="833" t="s">
        <v>3587</v>
      </c>
      <c r="C1525" s="833" t="s">
        <v>594</v>
      </c>
      <c r="D1525" s="833" t="s">
        <v>1492</v>
      </c>
      <c r="E1525" s="833" t="s">
        <v>3468</v>
      </c>
      <c r="F1525" s="833" t="s">
        <v>3519</v>
      </c>
      <c r="G1525" s="833" t="s">
        <v>3520</v>
      </c>
      <c r="H1525" s="850">
        <v>5</v>
      </c>
      <c r="I1525" s="850">
        <v>2333.34</v>
      </c>
      <c r="J1525" s="833">
        <v>0.4545470484071743</v>
      </c>
      <c r="K1525" s="833">
        <v>466.66800000000001</v>
      </c>
      <c r="L1525" s="850">
        <v>11</v>
      </c>
      <c r="M1525" s="850">
        <v>5133.33</v>
      </c>
      <c r="N1525" s="833">
        <v>1</v>
      </c>
      <c r="O1525" s="833">
        <v>466.66636363636366</v>
      </c>
      <c r="P1525" s="850">
        <v>6</v>
      </c>
      <c r="Q1525" s="850">
        <v>2800.01</v>
      </c>
      <c r="R1525" s="838">
        <v>0.54545684769925185</v>
      </c>
      <c r="S1525" s="851">
        <v>466.66833333333335</v>
      </c>
    </row>
    <row r="1526" spans="1:19" ht="14.45" customHeight="1" x14ac:dyDescent="0.2">
      <c r="A1526" s="832"/>
      <c r="B1526" s="833" t="s">
        <v>3587</v>
      </c>
      <c r="C1526" s="833" t="s">
        <v>594</v>
      </c>
      <c r="D1526" s="833" t="s">
        <v>1492</v>
      </c>
      <c r="E1526" s="833" t="s">
        <v>3468</v>
      </c>
      <c r="F1526" s="833" t="s">
        <v>3522</v>
      </c>
      <c r="G1526" s="833" t="s">
        <v>3523</v>
      </c>
      <c r="H1526" s="850"/>
      <c r="I1526" s="850"/>
      <c r="J1526" s="833"/>
      <c r="K1526" s="833"/>
      <c r="L1526" s="850">
        <v>1</v>
      </c>
      <c r="M1526" s="850">
        <v>666.67</v>
      </c>
      <c r="N1526" s="833">
        <v>1</v>
      </c>
      <c r="O1526" s="833">
        <v>666.67</v>
      </c>
      <c r="P1526" s="850"/>
      <c r="Q1526" s="850"/>
      <c r="R1526" s="838"/>
      <c r="S1526" s="851"/>
    </row>
    <row r="1527" spans="1:19" ht="14.45" customHeight="1" x14ac:dyDescent="0.2">
      <c r="A1527" s="832"/>
      <c r="B1527" s="833" t="s">
        <v>3587</v>
      </c>
      <c r="C1527" s="833" t="s">
        <v>594</v>
      </c>
      <c r="D1527" s="833" t="s">
        <v>1492</v>
      </c>
      <c r="E1527" s="833" t="s">
        <v>3468</v>
      </c>
      <c r="F1527" s="833" t="s">
        <v>3524</v>
      </c>
      <c r="G1527" s="833" t="s">
        <v>3525</v>
      </c>
      <c r="H1527" s="850">
        <v>73</v>
      </c>
      <c r="I1527" s="850">
        <v>3650</v>
      </c>
      <c r="J1527" s="833">
        <v>0.52517985611510787</v>
      </c>
      <c r="K1527" s="833">
        <v>50</v>
      </c>
      <c r="L1527" s="850">
        <v>139</v>
      </c>
      <c r="M1527" s="850">
        <v>6950</v>
      </c>
      <c r="N1527" s="833">
        <v>1</v>
      </c>
      <c r="O1527" s="833">
        <v>50</v>
      </c>
      <c r="P1527" s="850">
        <v>101</v>
      </c>
      <c r="Q1527" s="850">
        <v>6172.2199999999993</v>
      </c>
      <c r="R1527" s="838">
        <v>0.88808920863309349</v>
      </c>
      <c r="S1527" s="851">
        <v>61.111089108910882</v>
      </c>
    </row>
    <row r="1528" spans="1:19" ht="14.45" customHeight="1" x14ac:dyDescent="0.2">
      <c r="A1528" s="832"/>
      <c r="B1528" s="833" t="s">
        <v>3587</v>
      </c>
      <c r="C1528" s="833" t="s">
        <v>594</v>
      </c>
      <c r="D1528" s="833" t="s">
        <v>1492</v>
      </c>
      <c r="E1528" s="833" t="s">
        <v>3468</v>
      </c>
      <c r="F1528" s="833" t="s">
        <v>3592</v>
      </c>
      <c r="G1528" s="833" t="s">
        <v>3593</v>
      </c>
      <c r="H1528" s="850"/>
      <c r="I1528" s="850"/>
      <c r="J1528" s="833"/>
      <c r="K1528" s="833"/>
      <c r="L1528" s="850"/>
      <c r="M1528" s="850"/>
      <c r="N1528" s="833"/>
      <c r="O1528" s="833"/>
      <c r="P1528" s="850">
        <v>2</v>
      </c>
      <c r="Q1528" s="850">
        <v>0</v>
      </c>
      <c r="R1528" s="838"/>
      <c r="S1528" s="851">
        <v>0</v>
      </c>
    </row>
    <row r="1529" spans="1:19" ht="14.45" customHeight="1" x14ac:dyDescent="0.2">
      <c r="A1529" s="832"/>
      <c r="B1529" s="833" t="s">
        <v>3587</v>
      </c>
      <c r="C1529" s="833" t="s">
        <v>594</v>
      </c>
      <c r="D1529" s="833" t="s">
        <v>1492</v>
      </c>
      <c r="E1529" s="833" t="s">
        <v>3468</v>
      </c>
      <c r="F1529" s="833" t="s">
        <v>3538</v>
      </c>
      <c r="G1529" s="833" t="s">
        <v>3539</v>
      </c>
      <c r="H1529" s="850">
        <v>417</v>
      </c>
      <c r="I1529" s="850">
        <v>0</v>
      </c>
      <c r="J1529" s="833"/>
      <c r="K1529" s="833">
        <v>0</v>
      </c>
      <c r="L1529" s="850">
        <v>701</v>
      </c>
      <c r="M1529" s="850">
        <v>0</v>
      </c>
      <c r="N1529" s="833"/>
      <c r="O1529" s="833">
        <v>0</v>
      </c>
      <c r="P1529" s="850">
        <v>681</v>
      </c>
      <c r="Q1529" s="850">
        <v>0</v>
      </c>
      <c r="R1529" s="838"/>
      <c r="S1529" s="851">
        <v>0</v>
      </c>
    </row>
    <row r="1530" spans="1:19" ht="14.45" customHeight="1" x14ac:dyDescent="0.2">
      <c r="A1530" s="832"/>
      <c r="B1530" s="833" t="s">
        <v>3587</v>
      </c>
      <c r="C1530" s="833" t="s">
        <v>594</v>
      </c>
      <c r="D1530" s="833" t="s">
        <v>1492</v>
      </c>
      <c r="E1530" s="833" t="s">
        <v>3468</v>
      </c>
      <c r="F1530" s="833" t="s">
        <v>3540</v>
      </c>
      <c r="G1530" s="833" t="s">
        <v>3541</v>
      </c>
      <c r="H1530" s="850">
        <v>1</v>
      </c>
      <c r="I1530" s="850">
        <v>58.89</v>
      </c>
      <c r="J1530" s="833"/>
      <c r="K1530" s="833">
        <v>58.89</v>
      </c>
      <c r="L1530" s="850"/>
      <c r="M1530" s="850"/>
      <c r="N1530" s="833"/>
      <c r="O1530" s="833"/>
      <c r="P1530" s="850"/>
      <c r="Q1530" s="850"/>
      <c r="R1530" s="838"/>
      <c r="S1530" s="851"/>
    </row>
    <row r="1531" spans="1:19" ht="14.45" customHeight="1" x14ac:dyDescent="0.2">
      <c r="A1531" s="832"/>
      <c r="B1531" s="833" t="s">
        <v>3587</v>
      </c>
      <c r="C1531" s="833" t="s">
        <v>594</v>
      </c>
      <c r="D1531" s="833" t="s">
        <v>1492</v>
      </c>
      <c r="E1531" s="833" t="s">
        <v>3468</v>
      </c>
      <c r="F1531" s="833" t="s">
        <v>3542</v>
      </c>
      <c r="G1531" s="833" t="s">
        <v>3543</v>
      </c>
      <c r="H1531" s="850"/>
      <c r="I1531" s="850"/>
      <c r="J1531" s="833"/>
      <c r="K1531" s="833"/>
      <c r="L1531" s="850">
        <v>1</v>
      </c>
      <c r="M1531" s="850">
        <v>77.78</v>
      </c>
      <c r="N1531" s="833">
        <v>1</v>
      </c>
      <c r="O1531" s="833">
        <v>77.78</v>
      </c>
      <c r="P1531" s="850">
        <v>2</v>
      </c>
      <c r="Q1531" s="850">
        <v>155.56</v>
      </c>
      <c r="R1531" s="838">
        <v>2</v>
      </c>
      <c r="S1531" s="851">
        <v>77.78</v>
      </c>
    </row>
    <row r="1532" spans="1:19" ht="14.45" customHeight="1" x14ac:dyDescent="0.2">
      <c r="A1532" s="832"/>
      <c r="B1532" s="833" t="s">
        <v>3587</v>
      </c>
      <c r="C1532" s="833" t="s">
        <v>594</v>
      </c>
      <c r="D1532" s="833" t="s">
        <v>1492</v>
      </c>
      <c r="E1532" s="833" t="s">
        <v>3468</v>
      </c>
      <c r="F1532" s="833" t="s">
        <v>3546</v>
      </c>
      <c r="G1532" s="833" t="s">
        <v>3547</v>
      </c>
      <c r="H1532" s="850">
        <v>141</v>
      </c>
      <c r="I1532" s="850">
        <v>13316.660000000002</v>
      </c>
      <c r="J1532" s="833">
        <v>0.51459823833420026</v>
      </c>
      <c r="K1532" s="833">
        <v>94.444397163120584</v>
      </c>
      <c r="L1532" s="850">
        <v>274</v>
      </c>
      <c r="M1532" s="850">
        <v>25877.78</v>
      </c>
      <c r="N1532" s="833">
        <v>1</v>
      </c>
      <c r="O1532" s="833">
        <v>94.444452554744515</v>
      </c>
      <c r="P1532" s="850">
        <v>270</v>
      </c>
      <c r="Q1532" s="850">
        <v>25500.000000000004</v>
      </c>
      <c r="R1532" s="838">
        <v>0.98540137523388815</v>
      </c>
      <c r="S1532" s="851">
        <v>94.444444444444457</v>
      </c>
    </row>
    <row r="1533" spans="1:19" ht="14.45" customHeight="1" x14ac:dyDescent="0.2">
      <c r="A1533" s="832"/>
      <c r="B1533" s="833" t="s">
        <v>3587</v>
      </c>
      <c r="C1533" s="833" t="s">
        <v>594</v>
      </c>
      <c r="D1533" s="833" t="s">
        <v>1492</v>
      </c>
      <c r="E1533" s="833" t="s">
        <v>3468</v>
      </c>
      <c r="F1533" s="833" t="s">
        <v>3550</v>
      </c>
      <c r="G1533" s="833" t="s">
        <v>3551</v>
      </c>
      <c r="H1533" s="850">
        <v>27</v>
      </c>
      <c r="I1533" s="850">
        <v>2610</v>
      </c>
      <c r="J1533" s="833">
        <v>0.51923042491351135</v>
      </c>
      <c r="K1533" s="833">
        <v>96.666666666666671</v>
      </c>
      <c r="L1533" s="850">
        <v>52</v>
      </c>
      <c r="M1533" s="850">
        <v>5026.67</v>
      </c>
      <c r="N1533" s="833">
        <v>1</v>
      </c>
      <c r="O1533" s="833">
        <v>96.666730769230767</v>
      </c>
      <c r="P1533" s="850">
        <v>60</v>
      </c>
      <c r="Q1533" s="850">
        <v>5800</v>
      </c>
      <c r="R1533" s="838">
        <v>1.1538453886966917</v>
      </c>
      <c r="S1533" s="851">
        <v>96.666666666666671</v>
      </c>
    </row>
    <row r="1534" spans="1:19" ht="14.45" customHeight="1" x14ac:dyDescent="0.2">
      <c r="A1534" s="832"/>
      <c r="B1534" s="833" t="s">
        <v>3587</v>
      </c>
      <c r="C1534" s="833" t="s">
        <v>594</v>
      </c>
      <c r="D1534" s="833" t="s">
        <v>1492</v>
      </c>
      <c r="E1534" s="833" t="s">
        <v>3468</v>
      </c>
      <c r="F1534" s="833" t="s">
        <v>3558</v>
      </c>
      <c r="G1534" s="833" t="s">
        <v>3559</v>
      </c>
      <c r="H1534" s="850">
        <v>1</v>
      </c>
      <c r="I1534" s="850">
        <v>1283.33</v>
      </c>
      <c r="J1534" s="833"/>
      <c r="K1534" s="833">
        <v>1283.33</v>
      </c>
      <c r="L1534" s="850"/>
      <c r="M1534" s="850"/>
      <c r="N1534" s="833"/>
      <c r="O1534" s="833"/>
      <c r="P1534" s="850"/>
      <c r="Q1534" s="850"/>
      <c r="R1534" s="838"/>
      <c r="S1534" s="851"/>
    </row>
    <row r="1535" spans="1:19" ht="14.45" customHeight="1" x14ac:dyDescent="0.2">
      <c r="A1535" s="832"/>
      <c r="B1535" s="833" t="s">
        <v>3587</v>
      </c>
      <c r="C1535" s="833" t="s">
        <v>594</v>
      </c>
      <c r="D1535" s="833" t="s">
        <v>1492</v>
      </c>
      <c r="E1535" s="833" t="s">
        <v>3468</v>
      </c>
      <c r="F1535" s="833" t="s">
        <v>3560</v>
      </c>
      <c r="G1535" s="833" t="s">
        <v>3561</v>
      </c>
      <c r="H1535" s="850"/>
      <c r="I1535" s="850"/>
      <c r="J1535" s="833"/>
      <c r="K1535" s="833"/>
      <c r="L1535" s="850"/>
      <c r="M1535" s="850"/>
      <c r="N1535" s="833"/>
      <c r="O1535" s="833"/>
      <c r="P1535" s="850">
        <v>2</v>
      </c>
      <c r="Q1535" s="850">
        <v>933.34</v>
      </c>
      <c r="R1535" s="838"/>
      <c r="S1535" s="851">
        <v>466.67</v>
      </c>
    </row>
    <row r="1536" spans="1:19" ht="14.45" customHeight="1" x14ac:dyDescent="0.2">
      <c r="A1536" s="832"/>
      <c r="B1536" s="833" t="s">
        <v>3587</v>
      </c>
      <c r="C1536" s="833" t="s">
        <v>594</v>
      </c>
      <c r="D1536" s="833" t="s">
        <v>1492</v>
      </c>
      <c r="E1536" s="833" t="s">
        <v>3468</v>
      </c>
      <c r="F1536" s="833" t="s">
        <v>3562</v>
      </c>
      <c r="G1536" s="833" t="s">
        <v>3563</v>
      </c>
      <c r="H1536" s="850">
        <v>34</v>
      </c>
      <c r="I1536" s="850">
        <v>3966.6800000000003</v>
      </c>
      <c r="J1536" s="833">
        <v>1.0967768693300743</v>
      </c>
      <c r="K1536" s="833">
        <v>116.66705882352942</v>
      </c>
      <c r="L1536" s="850">
        <v>31</v>
      </c>
      <c r="M1536" s="850">
        <v>3616.67</v>
      </c>
      <c r="N1536" s="833">
        <v>1</v>
      </c>
      <c r="O1536" s="833">
        <v>116.66677419354839</v>
      </c>
      <c r="P1536" s="850">
        <v>32</v>
      </c>
      <c r="Q1536" s="850">
        <v>4266.66</v>
      </c>
      <c r="R1536" s="838">
        <v>1.179720571686109</v>
      </c>
      <c r="S1536" s="851">
        <v>133.333125</v>
      </c>
    </row>
    <row r="1537" spans="1:19" ht="14.45" customHeight="1" x14ac:dyDescent="0.2">
      <c r="A1537" s="832"/>
      <c r="B1537" s="833" t="s">
        <v>3587</v>
      </c>
      <c r="C1537" s="833" t="s">
        <v>594</v>
      </c>
      <c r="D1537" s="833" t="s">
        <v>1492</v>
      </c>
      <c r="E1537" s="833" t="s">
        <v>3468</v>
      </c>
      <c r="F1537" s="833" t="s">
        <v>3469</v>
      </c>
      <c r="G1537" s="833" t="s">
        <v>3470</v>
      </c>
      <c r="H1537" s="850">
        <v>423</v>
      </c>
      <c r="I1537" s="850">
        <v>145700.00000000003</v>
      </c>
      <c r="J1537" s="833">
        <v>0.58587257355967948</v>
      </c>
      <c r="K1537" s="833">
        <v>344.44444444444451</v>
      </c>
      <c r="L1537" s="850">
        <v>722</v>
      </c>
      <c r="M1537" s="850">
        <v>248688.88999999998</v>
      </c>
      <c r="N1537" s="833">
        <v>1</v>
      </c>
      <c r="O1537" s="833">
        <v>344.44444598337947</v>
      </c>
      <c r="P1537" s="850">
        <v>701</v>
      </c>
      <c r="Q1537" s="850">
        <v>241455.56</v>
      </c>
      <c r="R1537" s="838">
        <v>0.97091414095740269</v>
      </c>
      <c r="S1537" s="851">
        <v>344.44445078459341</v>
      </c>
    </row>
    <row r="1538" spans="1:19" ht="14.45" customHeight="1" x14ac:dyDescent="0.2">
      <c r="A1538" s="832"/>
      <c r="B1538" s="833" t="s">
        <v>3587</v>
      </c>
      <c r="C1538" s="833" t="s">
        <v>594</v>
      </c>
      <c r="D1538" s="833" t="s">
        <v>1492</v>
      </c>
      <c r="E1538" s="833" t="s">
        <v>3468</v>
      </c>
      <c r="F1538" s="833" t="s">
        <v>3577</v>
      </c>
      <c r="G1538" s="833" t="s">
        <v>3578</v>
      </c>
      <c r="H1538" s="850"/>
      <c r="I1538" s="850"/>
      <c r="J1538" s="833"/>
      <c r="K1538" s="833"/>
      <c r="L1538" s="850">
        <v>3</v>
      </c>
      <c r="M1538" s="850">
        <v>350</v>
      </c>
      <c r="N1538" s="833">
        <v>1</v>
      </c>
      <c r="O1538" s="833">
        <v>116.66666666666667</v>
      </c>
      <c r="P1538" s="850">
        <v>4</v>
      </c>
      <c r="Q1538" s="850">
        <v>466.67</v>
      </c>
      <c r="R1538" s="838">
        <v>1.3333428571428572</v>
      </c>
      <c r="S1538" s="851">
        <v>116.6675</v>
      </c>
    </row>
    <row r="1539" spans="1:19" ht="14.45" customHeight="1" x14ac:dyDescent="0.2">
      <c r="A1539" s="832"/>
      <c r="B1539" s="833" t="s">
        <v>3587</v>
      </c>
      <c r="C1539" s="833" t="s">
        <v>594</v>
      </c>
      <c r="D1539" s="833" t="s">
        <v>1475</v>
      </c>
      <c r="E1539" s="833" t="s">
        <v>3468</v>
      </c>
      <c r="F1539" s="833" t="s">
        <v>3501</v>
      </c>
      <c r="G1539" s="833" t="s">
        <v>3502</v>
      </c>
      <c r="H1539" s="850">
        <v>85</v>
      </c>
      <c r="I1539" s="850">
        <v>6611.1200000000008</v>
      </c>
      <c r="J1539" s="833">
        <v>0.39906197088729467</v>
      </c>
      <c r="K1539" s="833">
        <v>77.777882352941191</v>
      </c>
      <c r="L1539" s="850">
        <v>213</v>
      </c>
      <c r="M1539" s="850">
        <v>16566.650000000001</v>
      </c>
      <c r="N1539" s="833">
        <v>1</v>
      </c>
      <c r="O1539" s="833">
        <v>77.777699530516443</v>
      </c>
      <c r="P1539" s="850">
        <v>172</v>
      </c>
      <c r="Q1539" s="850">
        <v>13377.779999999999</v>
      </c>
      <c r="R1539" s="838">
        <v>0.80751268361436968</v>
      </c>
      <c r="S1539" s="851">
        <v>77.777790697674405</v>
      </c>
    </row>
    <row r="1540" spans="1:19" ht="14.45" customHeight="1" x14ac:dyDescent="0.2">
      <c r="A1540" s="832"/>
      <c r="B1540" s="833" t="s">
        <v>3587</v>
      </c>
      <c r="C1540" s="833" t="s">
        <v>594</v>
      </c>
      <c r="D1540" s="833" t="s">
        <v>1475</v>
      </c>
      <c r="E1540" s="833" t="s">
        <v>3468</v>
      </c>
      <c r="F1540" s="833" t="s">
        <v>3505</v>
      </c>
      <c r="G1540" s="833" t="s">
        <v>3506</v>
      </c>
      <c r="H1540" s="850">
        <v>134</v>
      </c>
      <c r="I1540" s="850">
        <v>15633.33</v>
      </c>
      <c r="J1540" s="833">
        <v>0.29646013251960379</v>
      </c>
      <c r="K1540" s="833">
        <v>116.66664179104478</v>
      </c>
      <c r="L1540" s="850">
        <v>452</v>
      </c>
      <c r="M1540" s="850">
        <v>52733.33</v>
      </c>
      <c r="N1540" s="833">
        <v>1</v>
      </c>
      <c r="O1540" s="833">
        <v>116.6666592920354</v>
      </c>
      <c r="P1540" s="850">
        <v>328</v>
      </c>
      <c r="Q1540" s="850">
        <v>38266.660000000003</v>
      </c>
      <c r="R1540" s="838">
        <v>0.72566363626192398</v>
      </c>
      <c r="S1540" s="851">
        <v>116.66664634146342</v>
      </c>
    </row>
    <row r="1541" spans="1:19" ht="14.45" customHeight="1" x14ac:dyDescent="0.2">
      <c r="A1541" s="832"/>
      <c r="B1541" s="833" t="s">
        <v>3587</v>
      </c>
      <c r="C1541" s="833" t="s">
        <v>594</v>
      </c>
      <c r="D1541" s="833" t="s">
        <v>1475</v>
      </c>
      <c r="E1541" s="833" t="s">
        <v>3468</v>
      </c>
      <c r="F1541" s="833" t="s">
        <v>3515</v>
      </c>
      <c r="G1541" s="833" t="s">
        <v>3516</v>
      </c>
      <c r="H1541" s="850">
        <v>40</v>
      </c>
      <c r="I1541" s="850">
        <v>8444.4499999999989</v>
      </c>
      <c r="J1541" s="833">
        <v>0.28985519682947442</v>
      </c>
      <c r="K1541" s="833">
        <v>211.11124999999998</v>
      </c>
      <c r="L1541" s="850">
        <v>138</v>
      </c>
      <c r="M1541" s="850">
        <v>29133.339999999997</v>
      </c>
      <c r="N1541" s="833">
        <v>1</v>
      </c>
      <c r="O1541" s="833">
        <v>211.11115942028982</v>
      </c>
      <c r="P1541" s="850">
        <v>89</v>
      </c>
      <c r="Q1541" s="850">
        <v>19777.78</v>
      </c>
      <c r="R1541" s="838">
        <v>0.67887101169999742</v>
      </c>
      <c r="S1541" s="851">
        <v>222.22224719101123</v>
      </c>
    </row>
    <row r="1542" spans="1:19" ht="14.45" customHeight="1" x14ac:dyDescent="0.2">
      <c r="A1542" s="832"/>
      <c r="B1542" s="833" t="s">
        <v>3587</v>
      </c>
      <c r="C1542" s="833" t="s">
        <v>594</v>
      </c>
      <c r="D1542" s="833" t="s">
        <v>1475</v>
      </c>
      <c r="E1542" s="833" t="s">
        <v>3468</v>
      </c>
      <c r="F1542" s="833" t="s">
        <v>3517</v>
      </c>
      <c r="G1542" s="833" t="s">
        <v>3518</v>
      </c>
      <c r="H1542" s="850">
        <v>46</v>
      </c>
      <c r="I1542" s="850">
        <v>26833.339999999997</v>
      </c>
      <c r="J1542" s="833">
        <v>0.50549466282541045</v>
      </c>
      <c r="K1542" s="833">
        <v>583.33347826086947</v>
      </c>
      <c r="L1542" s="850">
        <v>91</v>
      </c>
      <c r="M1542" s="850">
        <v>53083.33</v>
      </c>
      <c r="N1542" s="833">
        <v>1</v>
      </c>
      <c r="O1542" s="833">
        <v>583.3332967032967</v>
      </c>
      <c r="P1542" s="850">
        <v>71</v>
      </c>
      <c r="Q1542" s="850">
        <v>41416.67</v>
      </c>
      <c r="R1542" s="838">
        <v>0.7802198920075285</v>
      </c>
      <c r="S1542" s="851">
        <v>583.3333802816901</v>
      </c>
    </row>
    <row r="1543" spans="1:19" ht="14.45" customHeight="1" x14ac:dyDescent="0.2">
      <c r="A1543" s="832"/>
      <c r="B1543" s="833" t="s">
        <v>3587</v>
      </c>
      <c r="C1543" s="833" t="s">
        <v>594</v>
      </c>
      <c r="D1543" s="833" t="s">
        <v>1475</v>
      </c>
      <c r="E1543" s="833" t="s">
        <v>3468</v>
      </c>
      <c r="F1543" s="833" t="s">
        <v>3519</v>
      </c>
      <c r="G1543" s="833" t="s">
        <v>3520</v>
      </c>
      <c r="H1543" s="850">
        <v>5</v>
      </c>
      <c r="I1543" s="850">
        <v>2333.33</v>
      </c>
      <c r="J1543" s="833">
        <v>0.17857112791552859</v>
      </c>
      <c r="K1543" s="833">
        <v>466.666</v>
      </c>
      <c r="L1543" s="850">
        <v>28</v>
      </c>
      <c r="M1543" s="850">
        <v>13066.67</v>
      </c>
      <c r="N1543" s="833">
        <v>1</v>
      </c>
      <c r="O1543" s="833">
        <v>466.66678571428571</v>
      </c>
      <c r="P1543" s="850">
        <v>6</v>
      </c>
      <c r="Q1543" s="850">
        <v>2800</v>
      </c>
      <c r="R1543" s="838">
        <v>0.21428565962100521</v>
      </c>
      <c r="S1543" s="851">
        <v>466.66666666666669</v>
      </c>
    </row>
    <row r="1544" spans="1:19" ht="14.45" customHeight="1" x14ac:dyDescent="0.2">
      <c r="A1544" s="832"/>
      <c r="B1544" s="833" t="s">
        <v>3587</v>
      </c>
      <c r="C1544" s="833" t="s">
        <v>594</v>
      </c>
      <c r="D1544" s="833" t="s">
        <v>1475</v>
      </c>
      <c r="E1544" s="833" t="s">
        <v>3468</v>
      </c>
      <c r="F1544" s="833" t="s">
        <v>3521</v>
      </c>
      <c r="G1544" s="833" t="s">
        <v>3520</v>
      </c>
      <c r="H1544" s="850"/>
      <c r="I1544" s="850"/>
      <c r="J1544" s="833"/>
      <c r="K1544" s="833"/>
      <c r="L1544" s="850"/>
      <c r="M1544" s="850"/>
      <c r="N1544" s="833"/>
      <c r="O1544" s="833"/>
      <c r="P1544" s="850">
        <v>1</v>
      </c>
      <c r="Q1544" s="850">
        <v>1000</v>
      </c>
      <c r="R1544" s="838"/>
      <c r="S1544" s="851">
        <v>1000</v>
      </c>
    </row>
    <row r="1545" spans="1:19" ht="14.45" customHeight="1" x14ac:dyDescent="0.2">
      <c r="A1545" s="832"/>
      <c r="B1545" s="833" t="s">
        <v>3587</v>
      </c>
      <c r="C1545" s="833" t="s">
        <v>594</v>
      </c>
      <c r="D1545" s="833" t="s">
        <v>1475</v>
      </c>
      <c r="E1545" s="833" t="s">
        <v>3468</v>
      </c>
      <c r="F1545" s="833" t="s">
        <v>3524</v>
      </c>
      <c r="G1545" s="833" t="s">
        <v>3525</v>
      </c>
      <c r="H1545" s="850">
        <v>134</v>
      </c>
      <c r="I1545" s="850">
        <v>6700</v>
      </c>
      <c r="J1545" s="833">
        <v>0.49446494464944651</v>
      </c>
      <c r="K1545" s="833">
        <v>50</v>
      </c>
      <c r="L1545" s="850">
        <v>271</v>
      </c>
      <c r="M1545" s="850">
        <v>13550</v>
      </c>
      <c r="N1545" s="833">
        <v>1</v>
      </c>
      <c r="O1545" s="833">
        <v>50</v>
      </c>
      <c r="P1545" s="850">
        <v>278</v>
      </c>
      <c r="Q1545" s="850">
        <v>16988.89</v>
      </c>
      <c r="R1545" s="838">
        <v>1.2537926199261993</v>
      </c>
      <c r="S1545" s="851">
        <v>61.111115107913669</v>
      </c>
    </row>
    <row r="1546" spans="1:19" ht="14.45" customHeight="1" x14ac:dyDescent="0.2">
      <c r="A1546" s="832"/>
      <c r="B1546" s="833" t="s">
        <v>3587</v>
      </c>
      <c r="C1546" s="833" t="s">
        <v>594</v>
      </c>
      <c r="D1546" s="833" t="s">
        <v>1475</v>
      </c>
      <c r="E1546" s="833" t="s">
        <v>3468</v>
      </c>
      <c r="F1546" s="833" t="s">
        <v>3590</v>
      </c>
      <c r="G1546" s="833" t="s">
        <v>3591</v>
      </c>
      <c r="H1546" s="850">
        <v>1</v>
      </c>
      <c r="I1546" s="850">
        <v>76.67</v>
      </c>
      <c r="J1546" s="833"/>
      <c r="K1546" s="833">
        <v>76.67</v>
      </c>
      <c r="L1546" s="850"/>
      <c r="M1546" s="850"/>
      <c r="N1546" s="833"/>
      <c r="O1546" s="833"/>
      <c r="P1546" s="850"/>
      <c r="Q1546" s="850"/>
      <c r="R1546" s="838"/>
      <c r="S1546" s="851"/>
    </row>
    <row r="1547" spans="1:19" ht="14.45" customHeight="1" x14ac:dyDescent="0.2">
      <c r="A1547" s="832"/>
      <c r="B1547" s="833" t="s">
        <v>3587</v>
      </c>
      <c r="C1547" s="833" t="s">
        <v>594</v>
      </c>
      <c r="D1547" s="833" t="s">
        <v>1475</v>
      </c>
      <c r="E1547" s="833" t="s">
        <v>3468</v>
      </c>
      <c r="F1547" s="833" t="s">
        <v>3592</v>
      </c>
      <c r="G1547" s="833" t="s">
        <v>3593</v>
      </c>
      <c r="H1547" s="850">
        <v>1</v>
      </c>
      <c r="I1547" s="850">
        <v>0</v>
      </c>
      <c r="J1547" s="833"/>
      <c r="K1547" s="833">
        <v>0</v>
      </c>
      <c r="L1547" s="850">
        <v>8</v>
      </c>
      <c r="M1547" s="850">
        <v>0</v>
      </c>
      <c r="N1547" s="833"/>
      <c r="O1547" s="833">
        <v>0</v>
      </c>
      <c r="P1547" s="850">
        <v>3</v>
      </c>
      <c r="Q1547" s="850">
        <v>0</v>
      </c>
      <c r="R1547" s="838"/>
      <c r="S1547" s="851">
        <v>0</v>
      </c>
    </row>
    <row r="1548" spans="1:19" ht="14.45" customHeight="1" x14ac:dyDescent="0.2">
      <c r="A1548" s="832"/>
      <c r="B1548" s="833" t="s">
        <v>3587</v>
      </c>
      <c r="C1548" s="833" t="s">
        <v>594</v>
      </c>
      <c r="D1548" s="833" t="s">
        <v>1475</v>
      </c>
      <c r="E1548" s="833" t="s">
        <v>3468</v>
      </c>
      <c r="F1548" s="833" t="s">
        <v>3538</v>
      </c>
      <c r="G1548" s="833" t="s">
        <v>3539</v>
      </c>
      <c r="H1548" s="850">
        <v>609</v>
      </c>
      <c r="I1548" s="850">
        <v>0</v>
      </c>
      <c r="J1548" s="833"/>
      <c r="K1548" s="833">
        <v>0</v>
      </c>
      <c r="L1548" s="850">
        <v>1362</v>
      </c>
      <c r="M1548" s="850">
        <v>0</v>
      </c>
      <c r="N1548" s="833"/>
      <c r="O1548" s="833">
        <v>0</v>
      </c>
      <c r="P1548" s="850">
        <v>1045</v>
      </c>
      <c r="Q1548" s="850">
        <v>0</v>
      </c>
      <c r="R1548" s="838"/>
      <c r="S1548" s="851">
        <v>0</v>
      </c>
    </row>
    <row r="1549" spans="1:19" ht="14.45" customHeight="1" x14ac:dyDescent="0.2">
      <c r="A1549" s="832"/>
      <c r="B1549" s="833" t="s">
        <v>3587</v>
      </c>
      <c r="C1549" s="833" t="s">
        <v>594</v>
      </c>
      <c r="D1549" s="833" t="s">
        <v>1475</v>
      </c>
      <c r="E1549" s="833" t="s">
        <v>3468</v>
      </c>
      <c r="F1549" s="833" t="s">
        <v>3540</v>
      </c>
      <c r="G1549" s="833" t="s">
        <v>3541</v>
      </c>
      <c r="H1549" s="850"/>
      <c r="I1549" s="850"/>
      <c r="J1549" s="833"/>
      <c r="K1549" s="833"/>
      <c r="L1549" s="850">
        <v>1</v>
      </c>
      <c r="M1549" s="850">
        <v>58.89</v>
      </c>
      <c r="N1549" s="833">
        <v>1</v>
      </c>
      <c r="O1549" s="833">
        <v>58.89</v>
      </c>
      <c r="P1549" s="850"/>
      <c r="Q1549" s="850"/>
      <c r="R1549" s="838"/>
      <c r="S1549" s="851"/>
    </row>
    <row r="1550" spans="1:19" ht="14.45" customHeight="1" x14ac:dyDescent="0.2">
      <c r="A1550" s="832"/>
      <c r="B1550" s="833" t="s">
        <v>3587</v>
      </c>
      <c r="C1550" s="833" t="s">
        <v>594</v>
      </c>
      <c r="D1550" s="833" t="s">
        <v>1475</v>
      </c>
      <c r="E1550" s="833" t="s">
        <v>3468</v>
      </c>
      <c r="F1550" s="833" t="s">
        <v>3546</v>
      </c>
      <c r="G1550" s="833" t="s">
        <v>3547</v>
      </c>
      <c r="H1550" s="850">
        <v>162</v>
      </c>
      <c r="I1550" s="850">
        <v>15300</v>
      </c>
      <c r="J1550" s="833">
        <v>0.37850460006783399</v>
      </c>
      <c r="K1550" s="833">
        <v>94.444444444444443</v>
      </c>
      <c r="L1550" s="850">
        <v>428</v>
      </c>
      <c r="M1550" s="850">
        <v>40422.229999999996</v>
      </c>
      <c r="N1550" s="833">
        <v>1</v>
      </c>
      <c r="O1550" s="833">
        <v>94.44446261682242</v>
      </c>
      <c r="P1550" s="850">
        <v>371</v>
      </c>
      <c r="Q1550" s="850">
        <v>35038.89</v>
      </c>
      <c r="R1550" s="838">
        <v>0.86682229060593641</v>
      </c>
      <c r="S1550" s="851">
        <v>94.444447439353098</v>
      </c>
    </row>
    <row r="1551" spans="1:19" ht="14.45" customHeight="1" x14ac:dyDescent="0.2">
      <c r="A1551" s="832"/>
      <c r="B1551" s="833" t="s">
        <v>3587</v>
      </c>
      <c r="C1551" s="833" t="s">
        <v>594</v>
      </c>
      <c r="D1551" s="833" t="s">
        <v>1475</v>
      </c>
      <c r="E1551" s="833" t="s">
        <v>3468</v>
      </c>
      <c r="F1551" s="833" t="s">
        <v>3550</v>
      </c>
      <c r="G1551" s="833" t="s">
        <v>3551</v>
      </c>
      <c r="H1551" s="850">
        <v>30</v>
      </c>
      <c r="I1551" s="850">
        <v>2900.01</v>
      </c>
      <c r="J1551" s="833">
        <v>0.3529422503276875</v>
      </c>
      <c r="K1551" s="833">
        <v>96.667000000000002</v>
      </c>
      <c r="L1551" s="850">
        <v>85</v>
      </c>
      <c r="M1551" s="850">
        <v>8216.67</v>
      </c>
      <c r="N1551" s="833">
        <v>1</v>
      </c>
      <c r="O1551" s="833">
        <v>96.666705882352943</v>
      </c>
      <c r="P1551" s="850">
        <v>70</v>
      </c>
      <c r="Q1551" s="850">
        <v>6766.67</v>
      </c>
      <c r="R1551" s="838">
        <v>0.82352948335517917</v>
      </c>
      <c r="S1551" s="851">
        <v>96.666714285714292</v>
      </c>
    </row>
    <row r="1552" spans="1:19" ht="14.45" customHeight="1" x14ac:dyDescent="0.2">
      <c r="A1552" s="832"/>
      <c r="B1552" s="833" t="s">
        <v>3587</v>
      </c>
      <c r="C1552" s="833" t="s">
        <v>594</v>
      </c>
      <c r="D1552" s="833" t="s">
        <v>1475</v>
      </c>
      <c r="E1552" s="833" t="s">
        <v>3468</v>
      </c>
      <c r="F1552" s="833" t="s">
        <v>3560</v>
      </c>
      <c r="G1552" s="833" t="s">
        <v>3561</v>
      </c>
      <c r="H1552" s="850"/>
      <c r="I1552" s="850"/>
      <c r="J1552" s="833"/>
      <c r="K1552" s="833"/>
      <c r="L1552" s="850">
        <v>1</v>
      </c>
      <c r="M1552" s="850">
        <v>466.67</v>
      </c>
      <c r="N1552" s="833">
        <v>1</v>
      </c>
      <c r="O1552" s="833">
        <v>466.67</v>
      </c>
      <c r="P1552" s="850">
        <v>1</v>
      </c>
      <c r="Q1552" s="850">
        <v>466.67</v>
      </c>
      <c r="R1552" s="838">
        <v>1</v>
      </c>
      <c r="S1552" s="851">
        <v>466.67</v>
      </c>
    </row>
    <row r="1553" spans="1:19" ht="14.45" customHeight="1" x14ac:dyDescent="0.2">
      <c r="A1553" s="832"/>
      <c r="B1553" s="833" t="s">
        <v>3587</v>
      </c>
      <c r="C1553" s="833" t="s">
        <v>594</v>
      </c>
      <c r="D1553" s="833" t="s">
        <v>1475</v>
      </c>
      <c r="E1553" s="833" t="s">
        <v>3468</v>
      </c>
      <c r="F1553" s="833" t="s">
        <v>3562</v>
      </c>
      <c r="G1553" s="833" t="s">
        <v>3563</v>
      </c>
      <c r="H1553" s="850">
        <v>35</v>
      </c>
      <c r="I1553" s="850">
        <v>4083.33</v>
      </c>
      <c r="J1553" s="833">
        <v>0.37634308508187081</v>
      </c>
      <c r="K1553" s="833">
        <v>116.66657142857143</v>
      </c>
      <c r="L1553" s="850">
        <v>93</v>
      </c>
      <c r="M1553" s="850">
        <v>10850.02</v>
      </c>
      <c r="N1553" s="833">
        <v>1</v>
      </c>
      <c r="O1553" s="833">
        <v>116.66688172043011</v>
      </c>
      <c r="P1553" s="850">
        <v>72</v>
      </c>
      <c r="Q1553" s="850">
        <v>9600.01</v>
      </c>
      <c r="R1553" s="838">
        <v>0.88479191743425356</v>
      </c>
      <c r="S1553" s="851">
        <v>133.33347222222221</v>
      </c>
    </row>
    <row r="1554" spans="1:19" ht="14.45" customHeight="1" x14ac:dyDescent="0.2">
      <c r="A1554" s="832"/>
      <c r="B1554" s="833" t="s">
        <v>3587</v>
      </c>
      <c r="C1554" s="833" t="s">
        <v>594</v>
      </c>
      <c r="D1554" s="833" t="s">
        <v>1475</v>
      </c>
      <c r="E1554" s="833" t="s">
        <v>3468</v>
      </c>
      <c r="F1554" s="833" t="s">
        <v>3469</v>
      </c>
      <c r="G1554" s="833" t="s">
        <v>3470</v>
      </c>
      <c r="H1554" s="850">
        <v>623</v>
      </c>
      <c r="I1554" s="850">
        <v>214588.88</v>
      </c>
      <c r="J1554" s="833">
        <v>0.44059403612955655</v>
      </c>
      <c r="K1554" s="833">
        <v>344.44443017656499</v>
      </c>
      <c r="L1554" s="850">
        <v>1414</v>
      </c>
      <c r="M1554" s="850">
        <v>487044.45</v>
      </c>
      <c r="N1554" s="833">
        <v>1</v>
      </c>
      <c r="O1554" s="833">
        <v>344.44444837340876</v>
      </c>
      <c r="P1554" s="850">
        <v>1063</v>
      </c>
      <c r="Q1554" s="850">
        <v>366144.44</v>
      </c>
      <c r="R1554" s="838">
        <v>0.75176801624574507</v>
      </c>
      <c r="S1554" s="851">
        <v>344.44444026340545</v>
      </c>
    </row>
    <row r="1555" spans="1:19" ht="14.45" customHeight="1" x14ac:dyDescent="0.2">
      <c r="A1555" s="832"/>
      <c r="B1555" s="833" t="s">
        <v>3587</v>
      </c>
      <c r="C1555" s="833" t="s">
        <v>594</v>
      </c>
      <c r="D1555" s="833" t="s">
        <v>1482</v>
      </c>
      <c r="E1555" s="833" t="s">
        <v>3468</v>
      </c>
      <c r="F1555" s="833" t="s">
        <v>3501</v>
      </c>
      <c r="G1555" s="833" t="s">
        <v>3502</v>
      </c>
      <c r="H1555" s="850">
        <v>33</v>
      </c>
      <c r="I1555" s="850">
        <v>2566.6600000000003</v>
      </c>
      <c r="J1555" s="833">
        <v>1.9411600099831348</v>
      </c>
      <c r="K1555" s="833">
        <v>77.777575757575761</v>
      </c>
      <c r="L1555" s="850">
        <v>17</v>
      </c>
      <c r="M1555" s="850">
        <v>1322.23</v>
      </c>
      <c r="N1555" s="833">
        <v>1</v>
      </c>
      <c r="O1555" s="833">
        <v>77.77823529411765</v>
      </c>
      <c r="P1555" s="850">
        <v>39</v>
      </c>
      <c r="Q1555" s="850">
        <v>3033.34</v>
      </c>
      <c r="R1555" s="838">
        <v>2.2941091943156637</v>
      </c>
      <c r="S1555" s="851">
        <v>77.777948717948718</v>
      </c>
    </row>
    <row r="1556" spans="1:19" ht="14.45" customHeight="1" x14ac:dyDescent="0.2">
      <c r="A1556" s="832"/>
      <c r="B1556" s="833" t="s">
        <v>3587</v>
      </c>
      <c r="C1556" s="833" t="s">
        <v>594</v>
      </c>
      <c r="D1556" s="833" t="s">
        <v>1482</v>
      </c>
      <c r="E1556" s="833" t="s">
        <v>3468</v>
      </c>
      <c r="F1556" s="833" t="s">
        <v>3505</v>
      </c>
      <c r="G1556" s="833" t="s">
        <v>3506</v>
      </c>
      <c r="H1556" s="850">
        <v>93</v>
      </c>
      <c r="I1556" s="850">
        <v>10850</v>
      </c>
      <c r="J1556" s="833">
        <v>0.50270278034019777</v>
      </c>
      <c r="K1556" s="833">
        <v>116.66666666666667</v>
      </c>
      <c r="L1556" s="850">
        <v>185</v>
      </c>
      <c r="M1556" s="850">
        <v>21583.329999999998</v>
      </c>
      <c r="N1556" s="833">
        <v>1</v>
      </c>
      <c r="O1556" s="833">
        <v>116.66664864864863</v>
      </c>
      <c r="P1556" s="850">
        <v>197</v>
      </c>
      <c r="Q1556" s="850">
        <v>22983.33</v>
      </c>
      <c r="R1556" s="838">
        <v>1.0648648748826064</v>
      </c>
      <c r="S1556" s="851">
        <v>116.6666497461929</v>
      </c>
    </row>
    <row r="1557" spans="1:19" ht="14.45" customHeight="1" x14ac:dyDescent="0.2">
      <c r="A1557" s="832"/>
      <c r="B1557" s="833" t="s">
        <v>3587</v>
      </c>
      <c r="C1557" s="833" t="s">
        <v>594</v>
      </c>
      <c r="D1557" s="833" t="s">
        <v>1482</v>
      </c>
      <c r="E1557" s="833" t="s">
        <v>3468</v>
      </c>
      <c r="F1557" s="833" t="s">
        <v>3515</v>
      </c>
      <c r="G1557" s="833" t="s">
        <v>3516</v>
      </c>
      <c r="H1557" s="850">
        <v>28</v>
      </c>
      <c r="I1557" s="850">
        <v>5911.1</v>
      </c>
      <c r="J1557" s="833">
        <v>0.24137884567246617</v>
      </c>
      <c r="K1557" s="833">
        <v>211.11071428571429</v>
      </c>
      <c r="L1557" s="850">
        <v>116</v>
      </c>
      <c r="M1557" s="850">
        <v>24488.89</v>
      </c>
      <c r="N1557" s="833">
        <v>1</v>
      </c>
      <c r="O1557" s="833">
        <v>211.11112068965517</v>
      </c>
      <c r="P1557" s="850">
        <v>115</v>
      </c>
      <c r="Q1557" s="850">
        <v>25555.55</v>
      </c>
      <c r="R1557" s="838">
        <v>1.0435568945754585</v>
      </c>
      <c r="S1557" s="851">
        <v>222.22217391304346</v>
      </c>
    </row>
    <row r="1558" spans="1:19" ht="14.45" customHeight="1" x14ac:dyDescent="0.2">
      <c r="A1558" s="832"/>
      <c r="B1558" s="833" t="s">
        <v>3587</v>
      </c>
      <c r="C1558" s="833" t="s">
        <v>594</v>
      </c>
      <c r="D1558" s="833" t="s">
        <v>1482</v>
      </c>
      <c r="E1558" s="833" t="s">
        <v>3468</v>
      </c>
      <c r="F1558" s="833" t="s">
        <v>3517</v>
      </c>
      <c r="G1558" s="833" t="s">
        <v>3518</v>
      </c>
      <c r="H1558" s="850">
        <v>28</v>
      </c>
      <c r="I1558" s="850">
        <v>16333.33</v>
      </c>
      <c r="J1558" s="833">
        <v>0.55999982171430607</v>
      </c>
      <c r="K1558" s="833">
        <v>583.33321428571423</v>
      </c>
      <c r="L1558" s="850">
        <v>50</v>
      </c>
      <c r="M1558" s="850">
        <v>29166.67</v>
      </c>
      <c r="N1558" s="833">
        <v>1</v>
      </c>
      <c r="O1558" s="833">
        <v>583.33339999999998</v>
      </c>
      <c r="P1558" s="850">
        <v>38</v>
      </c>
      <c r="Q1558" s="850">
        <v>22166.66</v>
      </c>
      <c r="R1558" s="838">
        <v>0.75999968457146461</v>
      </c>
      <c r="S1558" s="851">
        <v>583.33315789473681</v>
      </c>
    </row>
    <row r="1559" spans="1:19" ht="14.45" customHeight="1" x14ac:dyDescent="0.2">
      <c r="A1559" s="832"/>
      <c r="B1559" s="833" t="s">
        <v>3587</v>
      </c>
      <c r="C1559" s="833" t="s">
        <v>594</v>
      </c>
      <c r="D1559" s="833" t="s">
        <v>1482</v>
      </c>
      <c r="E1559" s="833" t="s">
        <v>3468</v>
      </c>
      <c r="F1559" s="833" t="s">
        <v>3519</v>
      </c>
      <c r="G1559" s="833" t="s">
        <v>3520</v>
      </c>
      <c r="H1559" s="850">
        <v>4</v>
      </c>
      <c r="I1559" s="850">
        <v>1866.67</v>
      </c>
      <c r="J1559" s="833">
        <v>0.66666785714285715</v>
      </c>
      <c r="K1559" s="833">
        <v>466.66750000000002</v>
      </c>
      <c r="L1559" s="850">
        <v>6</v>
      </c>
      <c r="M1559" s="850">
        <v>2800</v>
      </c>
      <c r="N1559" s="833">
        <v>1</v>
      </c>
      <c r="O1559" s="833">
        <v>466.66666666666669</v>
      </c>
      <c r="P1559" s="850">
        <v>4</v>
      </c>
      <c r="Q1559" s="850">
        <v>1866.67</v>
      </c>
      <c r="R1559" s="838">
        <v>0.66666785714285715</v>
      </c>
      <c r="S1559" s="851">
        <v>466.66750000000002</v>
      </c>
    </row>
    <row r="1560" spans="1:19" ht="14.45" customHeight="1" x14ac:dyDescent="0.2">
      <c r="A1560" s="832"/>
      <c r="B1560" s="833" t="s">
        <v>3587</v>
      </c>
      <c r="C1560" s="833" t="s">
        <v>594</v>
      </c>
      <c r="D1560" s="833" t="s">
        <v>1482</v>
      </c>
      <c r="E1560" s="833" t="s">
        <v>3468</v>
      </c>
      <c r="F1560" s="833" t="s">
        <v>3522</v>
      </c>
      <c r="G1560" s="833" t="s">
        <v>3523</v>
      </c>
      <c r="H1560" s="850"/>
      <c r="I1560" s="850"/>
      <c r="J1560" s="833"/>
      <c r="K1560" s="833"/>
      <c r="L1560" s="850"/>
      <c r="M1560" s="850"/>
      <c r="N1560" s="833"/>
      <c r="O1560" s="833"/>
      <c r="P1560" s="850">
        <v>1</v>
      </c>
      <c r="Q1560" s="850">
        <v>666.67</v>
      </c>
      <c r="R1560" s="838"/>
      <c r="S1560" s="851">
        <v>666.67</v>
      </c>
    </row>
    <row r="1561" spans="1:19" ht="14.45" customHeight="1" x14ac:dyDescent="0.2">
      <c r="A1561" s="832"/>
      <c r="B1561" s="833" t="s">
        <v>3587</v>
      </c>
      <c r="C1561" s="833" t="s">
        <v>594</v>
      </c>
      <c r="D1561" s="833" t="s">
        <v>1482</v>
      </c>
      <c r="E1561" s="833" t="s">
        <v>3468</v>
      </c>
      <c r="F1561" s="833" t="s">
        <v>3524</v>
      </c>
      <c r="G1561" s="833" t="s">
        <v>3525</v>
      </c>
      <c r="H1561" s="850">
        <v>41</v>
      </c>
      <c r="I1561" s="850">
        <v>2050</v>
      </c>
      <c r="J1561" s="833">
        <v>0.44086021505376344</v>
      </c>
      <c r="K1561" s="833">
        <v>50</v>
      </c>
      <c r="L1561" s="850">
        <v>93</v>
      </c>
      <c r="M1561" s="850">
        <v>4650</v>
      </c>
      <c r="N1561" s="833">
        <v>1</v>
      </c>
      <c r="O1561" s="833">
        <v>50</v>
      </c>
      <c r="P1561" s="850">
        <v>127</v>
      </c>
      <c r="Q1561" s="850">
        <v>7761.12</v>
      </c>
      <c r="R1561" s="838">
        <v>1.669058064516129</v>
      </c>
      <c r="S1561" s="851">
        <v>61.111181102362202</v>
      </c>
    </row>
    <row r="1562" spans="1:19" ht="14.45" customHeight="1" x14ac:dyDescent="0.2">
      <c r="A1562" s="832"/>
      <c r="B1562" s="833" t="s">
        <v>3587</v>
      </c>
      <c r="C1562" s="833" t="s">
        <v>594</v>
      </c>
      <c r="D1562" s="833" t="s">
        <v>1482</v>
      </c>
      <c r="E1562" s="833" t="s">
        <v>3468</v>
      </c>
      <c r="F1562" s="833" t="s">
        <v>3528</v>
      </c>
      <c r="G1562" s="833" t="s">
        <v>3529</v>
      </c>
      <c r="H1562" s="850"/>
      <c r="I1562" s="850"/>
      <c r="J1562" s="833"/>
      <c r="K1562" s="833"/>
      <c r="L1562" s="850">
        <v>1</v>
      </c>
      <c r="M1562" s="850">
        <v>101.11</v>
      </c>
      <c r="N1562" s="833">
        <v>1</v>
      </c>
      <c r="O1562" s="833">
        <v>101.11</v>
      </c>
      <c r="P1562" s="850">
        <v>2</v>
      </c>
      <c r="Q1562" s="850">
        <v>255.56</v>
      </c>
      <c r="R1562" s="838">
        <v>2.5275442587281178</v>
      </c>
      <c r="S1562" s="851">
        <v>127.78</v>
      </c>
    </row>
    <row r="1563" spans="1:19" ht="14.45" customHeight="1" x14ac:dyDescent="0.2">
      <c r="A1563" s="832"/>
      <c r="B1563" s="833" t="s">
        <v>3587</v>
      </c>
      <c r="C1563" s="833" t="s">
        <v>594</v>
      </c>
      <c r="D1563" s="833" t="s">
        <v>1482</v>
      </c>
      <c r="E1563" s="833" t="s">
        <v>3468</v>
      </c>
      <c r="F1563" s="833" t="s">
        <v>3592</v>
      </c>
      <c r="G1563" s="833" t="s">
        <v>3593</v>
      </c>
      <c r="H1563" s="850">
        <v>1</v>
      </c>
      <c r="I1563" s="850">
        <v>0</v>
      </c>
      <c r="J1563" s="833"/>
      <c r="K1563" s="833">
        <v>0</v>
      </c>
      <c r="L1563" s="850"/>
      <c r="M1563" s="850"/>
      <c r="N1563" s="833"/>
      <c r="O1563" s="833"/>
      <c r="P1563" s="850"/>
      <c r="Q1563" s="850"/>
      <c r="R1563" s="838"/>
      <c r="S1563" s="851"/>
    </row>
    <row r="1564" spans="1:19" ht="14.45" customHeight="1" x14ac:dyDescent="0.2">
      <c r="A1564" s="832"/>
      <c r="B1564" s="833" t="s">
        <v>3587</v>
      </c>
      <c r="C1564" s="833" t="s">
        <v>594</v>
      </c>
      <c r="D1564" s="833" t="s">
        <v>1482</v>
      </c>
      <c r="E1564" s="833" t="s">
        <v>3468</v>
      </c>
      <c r="F1564" s="833" t="s">
        <v>3538</v>
      </c>
      <c r="G1564" s="833" t="s">
        <v>3539</v>
      </c>
      <c r="H1564" s="850">
        <v>241</v>
      </c>
      <c r="I1564" s="850">
        <v>0</v>
      </c>
      <c r="J1564" s="833"/>
      <c r="K1564" s="833">
        <v>0</v>
      </c>
      <c r="L1564" s="850">
        <v>560</v>
      </c>
      <c r="M1564" s="850">
        <v>0</v>
      </c>
      <c r="N1564" s="833"/>
      <c r="O1564" s="833">
        <v>0</v>
      </c>
      <c r="P1564" s="850">
        <v>558</v>
      </c>
      <c r="Q1564" s="850">
        <v>0</v>
      </c>
      <c r="R1564" s="838"/>
      <c r="S1564" s="851">
        <v>0</v>
      </c>
    </row>
    <row r="1565" spans="1:19" ht="14.45" customHeight="1" x14ac:dyDescent="0.2">
      <c r="A1565" s="832"/>
      <c r="B1565" s="833" t="s">
        <v>3587</v>
      </c>
      <c r="C1565" s="833" t="s">
        <v>594</v>
      </c>
      <c r="D1565" s="833" t="s">
        <v>1482</v>
      </c>
      <c r="E1565" s="833" t="s">
        <v>3468</v>
      </c>
      <c r="F1565" s="833" t="s">
        <v>3542</v>
      </c>
      <c r="G1565" s="833" t="s">
        <v>3543</v>
      </c>
      <c r="H1565" s="850"/>
      <c r="I1565" s="850"/>
      <c r="J1565" s="833"/>
      <c r="K1565" s="833"/>
      <c r="L1565" s="850"/>
      <c r="M1565" s="850"/>
      <c r="N1565" s="833"/>
      <c r="O1565" s="833"/>
      <c r="P1565" s="850">
        <v>1</v>
      </c>
      <c r="Q1565" s="850">
        <v>77.78</v>
      </c>
      <c r="R1565" s="838"/>
      <c r="S1565" s="851">
        <v>77.78</v>
      </c>
    </row>
    <row r="1566" spans="1:19" ht="14.45" customHeight="1" x14ac:dyDescent="0.2">
      <c r="A1566" s="832"/>
      <c r="B1566" s="833" t="s">
        <v>3587</v>
      </c>
      <c r="C1566" s="833" t="s">
        <v>594</v>
      </c>
      <c r="D1566" s="833" t="s">
        <v>1482</v>
      </c>
      <c r="E1566" s="833" t="s">
        <v>3468</v>
      </c>
      <c r="F1566" s="833" t="s">
        <v>3546</v>
      </c>
      <c r="G1566" s="833" t="s">
        <v>3547</v>
      </c>
      <c r="H1566" s="850">
        <v>42</v>
      </c>
      <c r="I1566" s="850">
        <v>3966.6699999999996</v>
      </c>
      <c r="J1566" s="833">
        <v>0.19626185795832091</v>
      </c>
      <c r="K1566" s="833">
        <v>94.444523809523801</v>
      </c>
      <c r="L1566" s="850">
        <v>214</v>
      </c>
      <c r="M1566" s="850">
        <v>20211.11</v>
      </c>
      <c r="N1566" s="833">
        <v>1</v>
      </c>
      <c r="O1566" s="833">
        <v>94.444439252336451</v>
      </c>
      <c r="P1566" s="850">
        <v>186</v>
      </c>
      <c r="Q1566" s="850">
        <v>17566.669999999998</v>
      </c>
      <c r="R1566" s="838">
        <v>0.86915909121270418</v>
      </c>
      <c r="S1566" s="851">
        <v>94.444462365591392</v>
      </c>
    </row>
    <row r="1567" spans="1:19" ht="14.45" customHeight="1" x14ac:dyDescent="0.2">
      <c r="A1567" s="832"/>
      <c r="B1567" s="833" t="s">
        <v>3587</v>
      </c>
      <c r="C1567" s="833" t="s">
        <v>594</v>
      </c>
      <c r="D1567" s="833" t="s">
        <v>1482</v>
      </c>
      <c r="E1567" s="833" t="s">
        <v>3468</v>
      </c>
      <c r="F1567" s="833" t="s">
        <v>3550</v>
      </c>
      <c r="G1567" s="833" t="s">
        <v>3551</v>
      </c>
      <c r="H1567" s="850">
        <v>16</v>
      </c>
      <c r="I1567" s="850">
        <v>1546.67</v>
      </c>
      <c r="J1567" s="833">
        <v>0.50000161638105212</v>
      </c>
      <c r="K1567" s="833">
        <v>96.666875000000005</v>
      </c>
      <c r="L1567" s="850">
        <v>32</v>
      </c>
      <c r="M1567" s="850">
        <v>3093.33</v>
      </c>
      <c r="N1567" s="833">
        <v>1</v>
      </c>
      <c r="O1567" s="833">
        <v>96.666562499999998</v>
      </c>
      <c r="P1567" s="850">
        <v>39</v>
      </c>
      <c r="Q1567" s="850">
        <v>3770.01</v>
      </c>
      <c r="R1567" s="838">
        <v>1.2187545460717093</v>
      </c>
      <c r="S1567" s="851">
        <v>96.666923076923084</v>
      </c>
    </row>
    <row r="1568" spans="1:19" ht="14.45" customHeight="1" x14ac:dyDescent="0.2">
      <c r="A1568" s="832"/>
      <c r="B1568" s="833" t="s">
        <v>3587</v>
      </c>
      <c r="C1568" s="833" t="s">
        <v>594</v>
      </c>
      <c r="D1568" s="833" t="s">
        <v>1482</v>
      </c>
      <c r="E1568" s="833" t="s">
        <v>3468</v>
      </c>
      <c r="F1568" s="833" t="s">
        <v>3560</v>
      </c>
      <c r="G1568" s="833" t="s">
        <v>3561</v>
      </c>
      <c r="H1568" s="850"/>
      <c r="I1568" s="850"/>
      <c r="J1568" s="833"/>
      <c r="K1568" s="833"/>
      <c r="L1568" s="850">
        <v>3</v>
      </c>
      <c r="M1568" s="850">
        <v>1400</v>
      </c>
      <c r="N1568" s="833">
        <v>1</v>
      </c>
      <c r="O1568" s="833">
        <v>466.66666666666669</v>
      </c>
      <c r="P1568" s="850">
        <v>2</v>
      </c>
      <c r="Q1568" s="850">
        <v>933.34</v>
      </c>
      <c r="R1568" s="838">
        <v>0.66667142857142858</v>
      </c>
      <c r="S1568" s="851">
        <v>466.67</v>
      </c>
    </row>
    <row r="1569" spans="1:19" ht="14.45" customHeight="1" x14ac:dyDescent="0.2">
      <c r="A1569" s="832"/>
      <c r="B1569" s="833" t="s">
        <v>3587</v>
      </c>
      <c r="C1569" s="833" t="s">
        <v>594</v>
      </c>
      <c r="D1569" s="833" t="s">
        <v>1482</v>
      </c>
      <c r="E1569" s="833" t="s">
        <v>3468</v>
      </c>
      <c r="F1569" s="833" t="s">
        <v>3562</v>
      </c>
      <c r="G1569" s="833" t="s">
        <v>3563</v>
      </c>
      <c r="H1569" s="850">
        <v>22</v>
      </c>
      <c r="I1569" s="850">
        <v>2566.67</v>
      </c>
      <c r="J1569" s="833">
        <v>0.66666753246753252</v>
      </c>
      <c r="K1569" s="833">
        <v>116.66681818181819</v>
      </c>
      <c r="L1569" s="850">
        <v>33</v>
      </c>
      <c r="M1569" s="850">
        <v>3850</v>
      </c>
      <c r="N1569" s="833">
        <v>1</v>
      </c>
      <c r="O1569" s="833">
        <v>116.66666666666667</v>
      </c>
      <c r="P1569" s="850">
        <v>39</v>
      </c>
      <c r="Q1569" s="850">
        <v>5200</v>
      </c>
      <c r="R1569" s="838">
        <v>1.3506493506493507</v>
      </c>
      <c r="S1569" s="851">
        <v>133.33333333333334</v>
      </c>
    </row>
    <row r="1570" spans="1:19" ht="14.45" customHeight="1" x14ac:dyDescent="0.2">
      <c r="A1570" s="832"/>
      <c r="B1570" s="833" t="s">
        <v>3587</v>
      </c>
      <c r="C1570" s="833" t="s">
        <v>594</v>
      </c>
      <c r="D1570" s="833" t="s">
        <v>1482</v>
      </c>
      <c r="E1570" s="833" t="s">
        <v>3468</v>
      </c>
      <c r="F1570" s="833" t="s">
        <v>3469</v>
      </c>
      <c r="G1570" s="833" t="s">
        <v>3470</v>
      </c>
      <c r="H1570" s="850">
        <v>251</v>
      </c>
      <c r="I1570" s="850">
        <v>86455.56</v>
      </c>
      <c r="J1570" s="833">
        <v>0.4380453903387031</v>
      </c>
      <c r="K1570" s="833">
        <v>344.44446215139442</v>
      </c>
      <c r="L1570" s="850">
        <v>573</v>
      </c>
      <c r="M1570" s="850">
        <v>197366.66999999998</v>
      </c>
      <c r="N1570" s="833">
        <v>1</v>
      </c>
      <c r="O1570" s="833">
        <v>344.44445026178005</v>
      </c>
      <c r="P1570" s="850">
        <v>569</v>
      </c>
      <c r="Q1570" s="850">
        <v>195988.88</v>
      </c>
      <c r="R1570" s="838">
        <v>0.99301913539910269</v>
      </c>
      <c r="S1570" s="851">
        <v>344.44442882249564</v>
      </c>
    </row>
    <row r="1571" spans="1:19" ht="14.45" customHeight="1" x14ac:dyDescent="0.2">
      <c r="A1571" s="832"/>
      <c r="B1571" s="833" t="s">
        <v>3587</v>
      </c>
      <c r="C1571" s="833" t="s">
        <v>594</v>
      </c>
      <c r="D1571" s="833" t="s">
        <v>1482</v>
      </c>
      <c r="E1571" s="833" t="s">
        <v>3468</v>
      </c>
      <c r="F1571" s="833" t="s">
        <v>3577</v>
      </c>
      <c r="G1571" s="833" t="s">
        <v>3578</v>
      </c>
      <c r="H1571" s="850"/>
      <c r="I1571" s="850"/>
      <c r="J1571" s="833"/>
      <c r="K1571" s="833"/>
      <c r="L1571" s="850">
        <v>2</v>
      </c>
      <c r="M1571" s="850">
        <v>233.34</v>
      </c>
      <c r="N1571" s="833">
        <v>1</v>
      </c>
      <c r="O1571" s="833">
        <v>116.67</v>
      </c>
      <c r="P1571" s="850">
        <v>2</v>
      </c>
      <c r="Q1571" s="850">
        <v>233.34</v>
      </c>
      <c r="R1571" s="838">
        <v>1</v>
      </c>
      <c r="S1571" s="851">
        <v>116.67</v>
      </c>
    </row>
    <row r="1572" spans="1:19" ht="14.45" customHeight="1" x14ac:dyDescent="0.2">
      <c r="A1572" s="832"/>
      <c r="B1572" s="833" t="s">
        <v>3587</v>
      </c>
      <c r="C1572" s="833" t="s">
        <v>594</v>
      </c>
      <c r="D1572" s="833" t="s">
        <v>1466</v>
      </c>
      <c r="E1572" s="833" t="s">
        <v>3468</v>
      </c>
      <c r="F1572" s="833" t="s">
        <v>3501</v>
      </c>
      <c r="G1572" s="833" t="s">
        <v>3502</v>
      </c>
      <c r="H1572" s="850"/>
      <c r="I1572" s="850"/>
      <c r="J1572" s="833"/>
      <c r="K1572" s="833"/>
      <c r="L1572" s="850">
        <v>270</v>
      </c>
      <c r="M1572" s="850">
        <v>20999.989999999998</v>
      </c>
      <c r="N1572" s="833">
        <v>1</v>
      </c>
      <c r="O1572" s="833">
        <v>77.77774074074074</v>
      </c>
      <c r="P1572" s="850">
        <v>85</v>
      </c>
      <c r="Q1572" s="850">
        <v>6611.12</v>
      </c>
      <c r="R1572" s="838">
        <v>0.31481538800732767</v>
      </c>
      <c r="S1572" s="851">
        <v>77.777882352941177</v>
      </c>
    </row>
    <row r="1573" spans="1:19" ht="14.45" customHeight="1" x14ac:dyDescent="0.2">
      <c r="A1573" s="832"/>
      <c r="B1573" s="833" t="s">
        <v>3587</v>
      </c>
      <c r="C1573" s="833" t="s">
        <v>594</v>
      </c>
      <c r="D1573" s="833" t="s">
        <v>1466</v>
      </c>
      <c r="E1573" s="833" t="s">
        <v>3468</v>
      </c>
      <c r="F1573" s="833" t="s">
        <v>3505</v>
      </c>
      <c r="G1573" s="833" t="s">
        <v>3506</v>
      </c>
      <c r="H1573" s="850"/>
      <c r="I1573" s="850"/>
      <c r="J1573" s="833"/>
      <c r="K1573" s="833"/>
      <c r="L1573" s="850">
        <v>547</v>
      </c>
      <c r="M1573" s="850">
        <v>63816.66</v>
      </c>
      <c r="N1573" s="833">
        <v>1</v>
      </c>
      <c r="O1573" s="833">
        <v>116.66665447897624</v>
      </c>
      <c r="P1573" s="850">
        <v>213</v>
      </c>
      <c r="Q1573" s="850">
        <v>24849.989999999998</v>
      </c>
      <c r="R1573" s="838">
        <v>0.38939659330337872</v>
      </c>
      <c r="S1573" s="851">
        <v>116.66661971830985</v>
      </c>
    </row>
    <row r="1574" spans="1:19" ht="14.45" customHeight="1" x14ac:dyDescent="0.2">
      <c r="A1574" s="832"/>
      <c r="B1574" s="833" t="s">
        <v>3587</v>
      </c>
      <c r="C1574" s="833" t="s">
        <v>594</v>
      </c>
      <c r="D1574" s="833" t="s">
        <v>1466</v>
      </c>
      <c r="E1574" s="833" t="s">
        <v>3468</v>
      </c>
      <c r="F1574" s="833" t="s">
        <v>3515</v>
      </c>
      <c r="G1574" s="833" t="s">
        <v>3516</v>
      </c>
      <c r="H1574" s="850"/>
      <c r="I1574" s="850"/>
      <c r="J1574" s="833"/>
      <c r="K1574" s="833"/>
      <c r="L1574" s="850">
        <v>166</v>
      </c>
      <c r="M1574" s="850">
        <v>35044.44</v>
      </c>
      <c r="N1574" s="833">
        <v>1</v>
      </c>
      <c r="O1574" s="833">
        <v>211.11108433734941</v>
      </c>
      <c r="P1574" s="850">
        <v>97</v>
      </c>
      <c r="Q1574" s="850">
        <v>21555.57</v>
      </c>
      <c r="R1574" s="838">
        <v>0.61509243691723992</v>
      </c>
      <c r="S1574" s="851">
        <v>222.22237113402062</v>
      </c>
    </row>
    <row r="1575" spans="1:19" ht="14.45" customHeight="1" x14ac:dyDescent="0.2">
      <c r="A1575" s="832"/>
      <c r="B1575" s="833" t="s">
        <v>3587</v>
      </c>
      <c r="C1575" s="833" t="s">
        <v>594</v>
      </c>
      <c r="D1575" s="833" t="s">
        <v>1466</v>
      </c>
      <c r="E1575" s="833" t="s">
        <v>3468</v>
      </c>
      <c r="F1575" s="833" t="s">
        <v>3517</v>
      </c>
      <c r="G1575" s="833" t="s">
        <v>3518</v>
      </c>
      <c r="H1575" s="850"/>
      <c r="I1575" s="850"/>
      <c r="J1575" s="833"/>
      <c r="K1575" s="833"/>
      <c r="L1575" s="850">
        <v>294</v>
      </c>
      <c r="M1575" s="850">
        <v>171499.99</v>
      </c>
      <c r="N1575" s="833">
        <v>1</v>
      </c>
      <c r="O1575" s="833">
        <v>583.33329931972787</v>
      </c>
      <c r="P1575" s="850">
        <v>85</v>
      </c>
      <c r="Q1575" s="850">
        <v>49583.33</v>
      </c>
      <c r="R1575" s="838">
        <v>0.28911564368021248</v>
      </c>
      <c r="S1575" s="851">
        <v>583.33329411764703</v>
      </c>
    </row>
    <row r="1576" spans="1:19" ht="14.45" customHeight="1" x14ac:dyDescent="0.2">
      <c r="A1576" s="832"/>
      <c r="B1576" s="833" t="s">
        <v>3587</v>
      </c>
      <c r="C1576" s="833" t="s">
        <v>594</v>
      </c>
      <c r="D1576" s="833" t="s">
        <v>1466</v>
      </c>
      <c r="E1576" s="833" t="s">
        <v>3468</v>
      </c>
      <c r="F1576" s="833" t="s">
        <v>3519</v>
      </c>
      <c r="G1576" s="833" t="s">
        <v>3520</v>
      </c>
      <c r="H1576" s="850"/>
      <c r="I1576" s="850"/>
      <c r="J1576" s="833"/>
      <c r="K1576" s="833"/>
      <c r="L1576" s="850">
        <v>22</v>
      </c>
      <c r="M1576" s="850">
        <v>10266.66</v>
      </c>
      <c r="N1576" s="833">
        <v>1</v>
      </c>
      <c r="O1576" s="833">
        <v>466.66636363636366</v>
      </c>
      <c r="P1576" s="850">
        <v>4</v>
      </c>
      <c r="Q1576" s="850">
        <v>1866.68</v>
      </c>
      <c r="R1576" s="838">
        <v>0.18181959858415495</v>
      </c>
      <c r="S1576" s="851">
        <v>466.67</v>
      </c>
    </row>
    <row r="1577" spans="1:19" ht="14.45" customHeight="1" x14ac:dyDescent="0.2">
      <c r="A1577" s="832"/>
      <c r="B1577" s="833" t="s">
        <v>3587</v>
      </c>
      <c r="C1577" s="833" t="s">
        <v>594</v>
      </c>
      <c r="D1577" s="833" t="s">
        <v>1466</v>
      </c>
      <c r="E1577" s="833" t="s">
        <v>3468</v>
      </c>
      <c r="F1577" s="833" t="s">
        <v>3522</v>
      </c>
      <c r="G1577" s="833" t="s">
        <v>3523</v>
      </c>
      <c r="H1577" s="850"/>
      <c r="I1577" s="850"/>
      <c r="J1577" s="833"/>
      <c r="K1577" s="833"/>
      <c r="L1577" s="850">
        <v>2</v>
      </c>
      <c r="M1577" s="850">
        <v>1333.33</v>
      </c>
      <c r="N1577" s="833">
        <v>1</v>
      </c>
      <c r="O1577" s="833">
        <v>666.66499999999996</v>
      </c>
      <c r="P1577" s="850">
        <v>1</v>
      </c>
      <c r="Q1577" s="850">
        <v>666.67</v>
      </c>
      <c r="R1577" s="838">
        <v>0.50000375000937503</v>
      </c>
      <c r="S1577" s="851">
        <v>666.67</v>
      </c>
    </row>
    <row r="1578" spans="1:19" ht="14.45" customHeight="1" x14ac:dyDescent="0.2">
      <c r="A1578" s="832"/>
      <c r="B1578" s="833" t="s">
        <v>3587</v>
      </c>
      <c r="C1578" s="833" t="s">
        <v>594</v>
      </c>
      <c r="D1578" s="833" t="s">
        <v>1466</v>
      </c>
      <c r="E1578" s="833" t="s">
        <v>3468</v>
      </c>
      <c r="F1578" s="833" t="s">
        <v>3524</v>
      </c>
      <c r="G1578" s="833" t="s">
        <v>3525</v>
      </c>
      <c r="H1578" s="850"/>
      <c r="I1578" s="850"/>
      <c r="J1578" s="833"/>
      <c r="K1578" s="833"/>
      <c r="L1578" s="850">
        <v>207</v>
      </c>
      <c r="M1578" s="850">
        <v>10350</v>
      </c>
      <c r="N1578" s="833">
        <v>1</v>
      </c>
      <c r="O1578" s="833">
        <v>50</v>
      </c>
      <c r="P1578" s="850">
        <v>107</v>
      </c>
      <c r="Q1578" s="850">
        <v>6538.8799999999992</v>
      </c>
      <c r="R1578" s="838">
        <v>0.63177584541062792</v>
      </c>
      <c r="S1578" s="851">
        <v>61.111028037383171</v>
      </c>
    </row>
    <row r="1579" spans="1:19" ht="14.45" customHeight="1" x14ac:dyDescent="0.2">
      <c r="A1579" s="832"/>
      <c r="B1579" s="833" t="s">
        <v>3587</v>
      </c>
      <c r="C1579" s="833" t="s">
        <v>594</v>
      </c>
      <c r="D1579" s="833" t="s">
        <v>1466</v>
      </c>
      <c r="E1579" s="833" t="s">
        <v>3468</v>
      </c>
      <c r="F1579" s="833" t="s">
        <v>3528</v>
      </c>
      <c r="G1579" s="833" t="s">
        <v>3529</v>
      </c>
      <c r="H1579" s="850"/>
      <c r="I1579" s="850"/>
      <c r="J1579" s="833"/>
      <c r="K1579" s="833"/>
      <c r="L1579" s="850"/>
      <c r="M1579" s="850"/>
      <c r="N1579" s="833"/>
      <c r="O1579" s="833"/>
      <c r="P1579" s="850">
        <v>2</v>
      </c>
      <c r="Q1579" s="850">
        <v>255.56</v>
      </c>
      <c r="R1579" s="838"/>
      <c r="S1579" s="851">
        <v>127.78</v>
      </c>
    </row>
    <row r="1580" spans="1:19" ht="14.45" customHeight="1" x14ac:dyDescent="0.2">
      <c r="A1580" s="832"/>
      <c r="B1580" s="833" t="s">
        <v>3587</v>
      </c>
      <c r="C1580" s="833" t="s">
        <v>594</v>
      </c>
      <c r="D1580" s="833" t="s">
        <v>1466</v>
      </c>
      <c r="E1580" s="833" t="s">
        <v>3468</v>
      </c>
      <c r="F1580" s="833" t="s">
        <v>3592</v>
      </c>
      <c r="G1580" s="833" t="s">
        <v>3593</v>
      </c>
      <c r="H1580" s="850"/>
      <c r="I1580" s="850"/>
      <c r="J1580" s="833"/>
      <c r="K1580" s="833"/>
      <c r="L1580" s="850">
        <v>1</v>
      </c>
      <c r="M1580" s="850">
        <v>0</v>
      </c>
      <c r="N1580" s="833"/>
      <c r="O1580" s="833">
        <v>0</v>
      </c>
      <c r="P1580" s="850"/>
      <c r="Q1580" s="850"/>
      <c r="R1580" s="838"/>
      <c r="S1580" s="851"/>
    </row>
    <row r="1581" spans="1:19" ht="14.45" customHeight="1" x14ac:dyDescent="0.2">
      <c r="A1581" s="832"/>
      <c r="B1581" s="833" t="s">
        <v>3587</v>
      </c>
      <c r="C1581" s="833" t="s">
        <v>594</v>
      </c>
      <c r="D1581" s="833" t="s">
        <v>1466</v>
      </c>
      <c r="E1581" s="833" t="s">
        <v>3468</v>
      </c>
      <c r="F1581" s="833" t="s">
        <v>3538</v>
      </c>
      <c r="G1581" s="833" t="s">
        <v>3539</v>
      </c>
      <c r="H1581" s="850"/>
      <c r="I1581" s="850"/>
      <c r="J1581" s="833"/>
      <c r="K1581" s="833"/>
      <c r="L1581" s="850">
        <v>1269</v>
      </c>
      <c r="M1581" s="850">
        <v>0</v>
      </c>
      <c r="N1581" s="833"/>
      <c r="O1581" s="833">
        <v>0</v>
      </c>
      <c r="P1581" s="850">
        <v>511</v>
      </c>
      <c r="Q1581" s="850">
        <v>0</v>
      </c>
      <c r="R1581" s="838"/>
      <c r="S1581" s="851">
        <v>0</v>
      </c>
    </row>
    <row r="1582" spans="1:19" ht="14.45" customHeight="1" x14ac:dyDescent="0.2">
      <c r="A1582" s="832"/>
      <c r="B1582" s="833" t="s">
        <v>3587</v>
      </c>
      <c r="C1582" s="833" t="s">
        <v>594</v>
      </c>
      <c r="D1582" s="833" t="s">
        <v>1466</v>
      </c>
      <c r="E1582" s="833" t="s">
        <v>3468</v>
      </c>
      <c r="F1582" s="833" t="s">
        <v>3540</v>
      </c>
      <c r="G1582" s="833" t="s">
        <v>3541</v>
      </c>
      <c r="H1582" s="850"/>
      <c r="I1582" s="850"/>
      <c r="J1582" s="833"/>
      <c r="K1582" s="833"/>
      <c r="L1582" s="850">
        <v>2</v>
      </c>
      <c r="M1582" s="850">
        <v>117.78</v>
      </c>
      <c r="N1582" s="833">
        <v>1</v>
      </c>
      <c r="O1582" s="833">
        <v>58.89</v>
      </c>
      <c r="P1582" s="850">
        <v>2</v>
      </c>
      <c r="Q1582" s="850">
        <v>117.78</v>
      </c>
      <c r="R1582" s="838">
        <v>1</v>
      </c>
      <c r="S1582" s="851">
        <v>58.89</v>
      </c>
    </row>
    <row r="1583" spans="1:19" ht="14.45" customHeight="1" x14ac:dyDescent="0.2">
      <c r="A1583" s="832"/>
      <c r="B1583" s="833" t="s">
        <v>3587</v>
      </c>
      <c r="C1583" s="833" t="s">
        <v>594</v>
      </c>
      <c r="D1583" s="833" t="s">
        <v>1466</v>
      </c>
      <c r="E1583" s="833" t="s">
        <v>3468</v>
      </c>
      <c r="F1583" s="833" t="s">
        <v>3542</v>
      </c>
      <c r="G1583" s="833" t="s">
        <v>3543</v>
      </c>
      <c r="H1583" s="850"/>
      <c r="I1583" s="850"/>
      <c r="J1583" s="833"/>
      <c r="K1583" s="833"/>
      <c r="L1583" s="850">
        <v>1</v>
      </c>
      <c r="M1583" s="850">
        <v>77.78</v>
      </c>
      <c r="N1583" s="833">
        <v>1</v>
      </c>
      <c r="O1583" s="833">
        <v>77.78</v>
      </c>
      <c r="P1583" s="850"/>
      <c r="Q1583" s="850"/>
      <c r="R1583" s="838"/>
      <c r="S1583" s="851"/>
    </row>
    <row r="1584" spans="1:19" ht="14.45" customHeight="1" x14ac:dyDescent="0.2">
      <c r="A1584" s="832"/>
      <c r="B1584" s="833" t="s">
        <v>3587</v>
      </c>
      <c r="C1584" s="833" t="s">
        <v>594</v>
      </c>
      <c r="D1584" s="833" t="s">
        <v>1466</v>
      </c>
      <c r="E1584" s="833" t="s">
        <v>3468</v>
      </c>
      <c r="F1584" s="833" t="s">
        <v>3546</v>
      </c>
      <c r="G1584" s="833" t="s">
        <v>3547</v>
      </c>
      <c r="H1584" s="850"/>
      <c r="I1584" s="850"/>
      <c r="J1584" s="833"/>
      <c r="K1584" s="833"/>
      <c r="L1584" s="850">
        <v>535</v>
      </c>
      <c r="M1584" s="850">
        <v>50527.770000000004</v>
      </c>
      <c r="N1584" s="833">
        <v>1</v>
      </c>
      <c r="O1584" s="833">
        <v>94.444429906542069</v>
      </c>
      <c r="P1584" s="850">
        <v>161</v>
      </c>
      <c r="Q1584" s="850">
        <v>15205.550000000001</v>
      </c>
      <c r="R1584" s="838">
        <v>0.30093451581180014</v>
      </c>
      <c r="S1584" s="851">
        <v>94.44440993788821</v>
      </c>
    </row>
    <row r="1585" spans="1:19" ht="14.45" customHeight="1" x14ac:dyDescent="0.2">
      <c r="A1585" s="832"/>
      <c r="B1585" s="833" t="s">
        <v>3587</v>
      </c>
      <c r="C1585" s="833" t="s">
        <v>594</v>
      </c>
      <c r="D1585" s="833" t="s">
        <v>1466</v>
      </c>
      <c r="E1585" s="833" t="s">
        <v>3468</v>
      </c>
      <c r="F1585" s="833" t="s">
        <v>3550</v>
      </c>
      <c r="G1585" s="833" t="s">
        <v>3551</v>
      </c>
      <c r="H1585" s="850"/>
      <c r="I1585" s="850"/>
      <c r="J1585" s="833"/>
      <c r="K1585" s="833"/>
      <c r="L1585" s="850">
        <v>111</v>
      </c>
      <c r="M1585" s="850">
        <v>10730</v>
      </c>
      <c r="N1585" s="833">
        <v>1</v>
      </c>
      <c r="O1585" s="833">
        <v>96.666666666666671</v>
      </c>
      <c r="P1585" s="850">
        <v>40</v>
      </c>
      <c r="Q1585" s="850">
        <v>3866.67</v>
      </c>
      <c r="R1585" s="838">
        <v>0.36036067101584346</v>
      </c>
      <c r="S1585" s="851">
        <v>96.666750000000008</v>
      </c>
    </row>
    <row r="1586" spans="1:19" ht="14.45" customHeight="1" x14ac:dyDescent="0.2">
      <c r="A1586" s="832"/>
      <c r="B1586" s="833" t="s">
        <v>3587</v>
      </c>
      <c r="C1586" s="833" t="s">
        <v>594</v>
      </c>
      <c r="D1586" s="833" t="s">
        <v>1466</v>
      </c>
      <c r="E1586" s="833" t="s">
        <v>3468</v>
      </c>
      <c r="F1586" s="833" t="s">
        <v>3552</v>
      </c>
      <c r="G1586" s="833" t="s">
        <v>3553</v>
      </c>
      <c r="H1586" s="850"/>
      <c r="I1586" s="850"/>
      <c r="J1586" s="833"/>
      <c r="K1586" s="833"/>
      <c r="L1586" s="850">
        <v>1</v>
      </c>
      <c r="M1586" s="850">
        <v>333.33</v>
      </c>
      <c r="N1586" s="833">
        <v>1</v>
      </c>
      <c r="O1586" s="833">
        <v>333.33</v>
      </c>
      <c r="P1586" s="850">
        <v>2</v>
      </c>
      <c r="Q1586" s="850">
        <v>666.66</v>
      </c>
      <c r="R1586" s="838">
        <v>2</v>
      </c>
      <c r="S1586" s="851">
        <v>333.33</v>
      </c>
    </row>
    <row r="1587" spans="1:19" ht="14.45" customHeight="1" x14ac:dyDescent="0.2">
      <c r="A1587" s="832"/>
      <c r="B1587" s="833" t="s">
        <v>3587</v>
      </c>
      <c r="C1587" s="833" t="s">
        <v>594</v>
      </c>
      <c r="D1587" s="833" t="s">
        <v>1466</v>
      </c>
      <c r="E1587" s="833" t="s">
        <v>3468</v>
      </c>
      <c r="F1587" s="833" t="s">
        <v>3560</v>
      </c>
      <c r="G1587" s="833" t="s">
        <v>3561</v>
      </c>
      <c r="H1587" s="850"/>
      <c r="I1587" s="850"/>
      <c r="J1587" s="833"/>
      <c r="K1587" s="833"/>
      <c r="L1587" s="850"/>
      <c r="M1587" s="850"/>
      <c r="N1587" s="833"/>
      <c r="O1587" s="833"/>
      <c r="P1587" s="850">
        <v>1</v>
      </c>
      <c r="Q1587" s="850">
        <v>466.67</v>
      </c>
      <c r="R1587" s="838"/>
      <c r="S1587" s="851">
        <v>466.67</v>
      </c>
    </row>
    <row r="1588" spans="1:19" ht="14.45" customHeight="1" x14ac:dyDescent="0.2">
      <c r="A1588" s="832"/>
      <c r="B1588" s="833" t="s">
        <v>3587</v>
      </c>
      <c r="C1588" s="833" t="s">
        <v>594</v>
      </c>
      <c r="D1588" s="833" t="s">
        <v>1466</v>
      </c>
      <c r="E1588" s="833" t="s">
        <v>3468</v>
      </c>
      <c r="F1588" s="833" t="s">
        <v>3562</v>
      </c>
      <c r="G1588" s="833" t="s">
        <v>3563</v>
      </c>
      <c r="H1588" s="850"/>
      <c r="I1588" s="850"/>
      <c r="J1588" s="833"/>
      <c r="K1588" s="833"/>
      <c r="L1588" s="850">
        <v>47</v>
      </c>
      <c r="M1588" s="850">
        <v>5483.34</v>
      </c>
      <c r="N1588" s="833">
        <v>1</v>
      </c>
      <c r="O1588" s="833">
        <v>116.6668085106383</v>
      </c>
      <c r="P1588" s="850">
        <v>24</v>
      </c>
      <c r="Q1588" s="850">
        <v>3200</v>
      </c>
      <c r="R1588" s="838">
        <v>0.58358591661286729</v>
      </c>
      <c r="S1588" s="851">
        <v>133.33333333333334</v>
      </c>
    </row>
    <row r="1589" spans="1:19" ht="14.45" customHeight="1" x14ac:dyDescent="0.2">
      <c r="A1589" s="832"/>
      <c r="B1589" s="833" t="s">
        <v>3587</v>
      </c>
      <c r="C1589" s="833" t="s">
        <v>594</v>
      </c>
      <c r="D1589" s="833" t="s">
        <v>1466</v>
      </c>
      <c r="E1589" s="833" t="s">
        <v>3468</v>
      </c>
      <c r="F1589" s="833" t="s">
        <v>3469</v>
      </c>
      <c r="G1589" s="833" t="s">
        <v>3470</v>
      </c>
      <c r="H1589" s="850"/>
      <c r="I1589" s="850"/>
      <c r="J1589" s="833"/>
      <c r="K1589" s="833"/>
      <c r="L1589" s="850">
        <v>1323</v>
      </c>
      <c r="M1589" s="850">
        <v>455700</v>
      </c>
      <c r="N1589" s="833">
        <v>1</v>
      </c>
      <c r="O1589" s="833">
        <v>344.44444444444446</v>
      </c>
      <c r="P1589" s="850">
        <v>521</v>
      </c>
      <c r="Q1589" s="850">
        <v>179455.55</v>
      </c>
      <c r="R1589" s="838">
        <v>0.39380195303928023</v>
      </c>
      <c r="S1589" s="851">
        <v>344.44443378119001</v>
      </c>
    </row>
    <row r="1590" spans="1:19" ht="14.45" customHeight="1" x14ac:dyDescent="0.2">
      <c r="A1590" s="832"/>
      <c r="B1590" s="833" t="s">
        <v>3587</v>
      </c>
      <c r="C1590" s="833" t="s">
        <v>594</v>
      </c>
      <c r="D1590" s="833" t="s">
        <v>1466</v>
      </c>
      <c r="E1590" s="833" t="s">
        <v>3468</v>
      </c>
      <c r="F1590" s="833" t="s">
        <v>3564</v>
      </c>
      <c r="G1590" s="833" t="s">
        <v>3565</v>
      </c>
      <c r="H1590" s="850"/>
      <c r="I1590" s="850"/>
      <c r="J1590" s="833"/>
      <c r="K1590" s="833"/>
      <c r="L1590" s="850">
        <v>1</v>
      </c>
      <c r="M1590" s="850">
        <v>833.33</v>
      </c>
      <c r="N1590" s="833">
        <v>1</v>
      </c>
      <c r="O1590" s="833">
        <v>833.33</v>
      </c>
      <c r="P1590" s="850">
        <v>2</v>
      </c>
      <c r="Q1590" s="850">
        <v>1666.66</v>
      </c>
      <c r="R1590" s="838">
        <v>2</v>
      </c>
      <c r="S1590" s="851">
        <v>833.33</v>
      </c>
    </row>
    <row r="1591" spans="1:19" ht="14.45" customHeight="1" x14ac:dyDescent="0.2">
      <c r="A1591" s="832"/>
      <c r="B1591" s="833" t="s">
        <v>3587</v>
      </c>
      <c r="C1591" s="833" t="s">
        <v>594</v>
      </c>
      <c r="D1591" s="833" t="s">
        <v>3455</v>
      </c>
      <c r="E1591" s="833" t="s">
        <v>3468</v>
      </c>
      <c r="F1591" s="833" t="s">
        <v>3501</v>
      </c>
      <c r="G1591" s="833" t="s">
        <v>3502</v>
      </c>
      <c r="H1591" s="850"/>
      <c r="I1591" s="850"/>
      <c r="J1591" s="833"/>
      <c r="K1591" s="833"/>
      <c r="L1591" s="850">
        <v>22</v>
      </c>
      <c r="M1591" s="850">
        <v>1711.12</v>
      </c>
      <c r="N1591" s="833">
        <v>1</v>
      </c>
      <c r="O1591" s="833">
        <v>77.778181818181807</v>
      </c>
      <c r="P1591" s="850">
        <v>10</v>
      </c>
      <c r="Q1591" s="850">
        <v>777.79</v>
      </c>
      <c r="R1591" s="838">
        <v>0.45455023610266959</v>
      </c>
      <c r="S1591" s="851">
        <v>77.778999999999996</v>
      </c>
    </row>
    <row r="1592" spans="1:19" ht="14.45" customHeight="1" x14ac:dyDescent="0.2">
      <c r="A1592" s="832"/>
      <c r="B1592" s="833" t="s">
        <v>3587</v>
      </c>
      <c r="C1592" s="833" t="s">
        <v>594</v>
      </c>
      <c r="D1592" s="833" t="s">
        <v>3455</v>
      </c>
      <c r="E1592" s="833" t="s">
        <v>3468</v>
      </c>
      <c r="F1592" s="833" t="s">
        <v>3505</v>
      </c>
      <c r="G1592" s="833" t="s">
        <v>3506</v>
      </c>
      <c r="H1592" s="850"/>
      <c r="I1592" s="850"/>
      <c r="J1592" s="833"/>
      <c r="K1592" s="833"/>
      <c r="L1592" s="850">
        <v>179</v>
      </c>
      <c r="M1592" s="850">
        <v>20883.330000000002</v>
      </c>
      <c r="N1592" s="833">
        <v>1</v>
      </c>
      <c r="O1592" s="833">
        <v>116.66664804469275</v>
      </c>
      <c r="P1592" s="850">
        <v>123</v>
      </c>
      <c r="Q1592" s="850">
        <v>14350.01</v>
      </c>
      <c r="R1592" s="838">
        <v>0.68715142652057881</v>
      </c>
      <c r="S1592" s="851">
        <v>116.66674796747968</v>
      </c>
    </row>
    <row r="1593" spans="1:19" ht="14.45" customHeight="1" x14ac:dyDescent="0.2">
      <c r="A1593" s="832"/>
      <c r="B1593" s="833" t="s">
        <v>3587</v>
      </c>
      <c r="C1593" s="833" t="s">
        <v>594</v>
      </c>
      <c r="D1593" s="833" t="s">
        <v>3455</v>
      </c>
      <c r="E1593" s="833" t="s">
        <v>3468</v>
      </c>
      <c r="F1593" s="833" t="s">
        <v>3515</v>
      </c>
      <c r="G1593" s="833" t="s">
        <v>3516</v>
      </c>
      <c r="H1593" s="850"/>
      <c r="I1593" s="850"/>
      <c r="J1593" s="833"/>
      <c r="K1593" s="833"/>
      <c r="L1593" s="850">
        <v>87</v>
      </c>
      <c r="M1593" s="850">
        <v>18366.669999999998</v>
      </c>
      <c r="N1593" s="833">
        <v>1</v>
      </c>
      <c r="O1593" s="833">
        <v>211.11114942528732</v>
      </c>
      <c r="P1593" s="850">
        <v>52</v>
      </c>
      <c r="Q1593" s="850">
        <v>11555.539999999999</v>
      </c>
      <c r="R1593" s="838">
        <v>0.62915814352846766</v>
      </c>
      <c r="S1593" s="851">
        <v>222.22192307692305</v>
      </c>
    </row>
    <row r="1594" spans="1:19" ht="14.45" customHeight="1" x14ac:dyDescent="0.2">
      <c r="A1594" s="832"/>
      <c r="B1594" s="833" t="s">
        <v>3587</v>
      </c>
      <c r="C1594" s="833" t="s">
        <v>594</v>
      </c>
      <c r="D1594" s="833" t="s">
        <v>3455</v>
      </c>
      <c r="E1594" s="833" t="s">
        <v>3468</v>
      </c>
      <c r="F1594" s="833" t="s">
        <v>3517</v>
      </c>
      <c r="G1594" s="833" t="s">
        <v>3518</v>
      </c>
      <c r="H1594" s="850"/>
      <c r="I1594" s="850"/>
      <c r="J1594" s="833"/>
      <c r="K1594" s="833"/>
      <c r="L1594" s="850">
        <v>32</v>
      </c>
      <c r="M1594" s="850">
        <v>18666.669999999998</v>
      </c>
      <c r="N1594" s="833">
        <v>1</v>
      </c>
      <c r="O1594" s="833">
        <v>583.33343749999995</v>
      </c>
      <c r="P1594" s="850">
        <v>22</v>
      </c>
      <c r="Q1594" s="850">
        <v>12833.33</v>
      </c>
      <c r="R1594" s="838">
        <v>0.68749969866076821</v>
      </c>
      <c r="S1594" s="851">
        <v>583.33318181818186</v>
      </c>
    </row>
    <row r="1595" spans="1:19" ht="14.45" customHeight="1" x14ac:dyDescent="0.2">
      <c r="A1595" s="832"/>
      <c r="B1595" s="833" t="s">
        <v>3587</v>
      </c>
      <c r="C1595" s="833" t="s">
        <v>594</v>
      </c>
      <c r="D1595" s="833" t="s">
        <v>3455</v>
      </c>
      <c r="E1595" s="833" t="s">
        <v>3468</v>
      </c>
      <c r="F1595" s="833" t="s">
        <v>3519</v>
      </c>
      <c r="G1595" s="833" t="s">
        <v>3520</v>
      </c>
      <c r="H1595" s="850"/>
      <c r="I1595" s="850"/>
      <c r="J1595" s="833"/>
      <c r="K1595" s="833"/>
      <c r="L1595" s="850">
        <v>4</v>
      </c>
      <c r="M1595" s="850">
        <v>1866.67</v>
      </c>
      <c r="N1595" s="833">
        <v>1</v>
      </c>
      <c r="O1595" s="833">
        <v>466.66750000000002</v>
      </c>
      <c r="P1595" s="850">
        <v>5</v>
      </c>
      <c r="Q1595" s="850">
        <v>2333.33</v>
      </c>
      <c r="R1595" s="838">
        <v>1.2499959821500317</v>
      </c>
      <c r="S1595" s="851">
        <v>466.666</v>
      </c>
    </row>
    <row r="1596" spans="1:19" ht="14.45" customHeight="1" x14ac:dyDescent="0.2">
      <c r="A1596" s="832"/>
      <c r="B1596" s="833" t="s">
        <v>3587</v>
      </c>
      <c r="C1596" s="833" t="s">
        <v>594</v>
      </c>
      <c r="D1596" s="833" t="s">
        <v>3455</v>
      </c>
      <c r="E1596" s="833" t="s">
        <v>3468</v>
      </c>
      <c r="F1596" s="833" t="s">
        <v>3521</v>
      </c>
      <c r="G1596" s="833" t="s">
        <v>3520</v>
      </c>
      <c r="H1596" s="850"/>
      <c r="I1596" s="850"/>
      <c r="J1596" s="833"/>
      <c r="K1596" s="833"/>
      <c r="L1596" s="850">
        <v>1</v>
      </c>
      <c r="M1596" s="850">
        <v>1000</v>
      </c>
      <c r="N1596" s="833">
        <v>1</v>
      </c>
      <c r="O1596" s="833">
        <v>1000</v>
      </c>
      <c r="P1596" s="850"/>
      <c r="Q1596" s="850"/>
      <c r="R1596" s="838"/>
      <c r="S1596" s="851"/>
    </row>
    <row r="1597" spans="1:19" ht="14.45" customHeight="1" x14ac:dyDescent="0.2">
      <c r="A1597" s="832"/>
      <c r="B1597" s="833" t="s">
        <v>3587</v>
      </c>
      <c r="C1597" s="833" t="s">
        <v>594</v>
      </c>
      <c r="D1597" s="833" t="s">
        <v>3455</v>
      </c>
      <c r="E1597" s="833" t="s">
        <v>3468</v>
      </c>
      <c r="F1597" s="833" t="s">
        <v>3524</v>
      </c>
      <c r="G1597" s="833" t="s">
        <v>3525</v>
      </c>
      <c r="H1597" s="850"/>
      <c r="I1597" s="850"/>
      <c r="J1597" s="833"/>
      <c r="K1597" s="833"/>
      <c r="L1597" s="850">
        <v>141</v>
      </c>
      <c r="M1597" s="850">
        <v>7050</v>
      </c>
      <c r="N1597" s="833">
        <v>1</v>
      </c>
      <c r="O1597" s="833">
        <v>50</v>
      </c>
      <c r="P1597" s="850">
        <v>60</v>
      </c>
      <c r="Q1597" s="850">
        <v>3666.66</v>
      </c>
      <c r="R1597" s="838">
        <v>0.52009361702127654</v>
      </c>
      <c r="S1597" s="851">
        <v>61.110999999999997</v>
      </c>
    </row>
    <row r="1598" spans="1:19" ht="14.45" customHeight="1" x14ac:dyDescent="0.2">
      <c r="A1598" s="832"/>
      <c r="B1598" s="833" t="s">
        <v>3587</v>
      </c>
      <c r="C1598" s="833" t="s">
        <v>594</v>
      </c>
      <c r="D1598" s="833" t="s">
        <v>3455</v>
      </c>
      <c r="E1598" s="833" t="s">
        <v>3468</v>
      </c>
      <c r="F1598" s="833" t="s">
        <v>3528</v>
      </c>
      <c r="G1598" s="833" t="s">
        <v>3529</v>
      </c>
      <c r="H1598" s="850"/>
      <c r="I1598" s="850"/>
      <c r="J1598" s="833"/>
      <c r="K1598" s="833"/>
      <c r="L1598" s="850"/>
      <c r="M1598" s="850"/>
      <c r="N1598" s="833"/>
      <c r="O1598" s="833"/>
      <c r="P1598" s="850">
        <v>1</v>
      </c>
      <c r="Q1598" s="850">
        <v>127.78</v>
      </c>
      <c r="R1598" s="838"/>
      <c r="S1598" s="851">
        <v>127.78</v>
      </c>
    </row>
    <row r="1599" spans="1:19" ht="14.45" customHeight="1" x14ac:dyDescent="0.2">
      <c r="A1599" s="832"/>
      <c r="B1599" s="833" t="s">
        <v>3587</v>
      </c>
      <c r="C1599" s="833" t="s">
        <v>594</v>
      </c>
      <c r="D1599" s="833" t="s">
        <v>3455</v>
      </c>
      <c r="E1599" s="833" t="s">
        <v>3468</v>
      </c>
      <c r="F1599" s="833" t="s">
        <v>3592</v>
      </c>
      <c r="G1599" s="833" t="s">
        <v>3593</v>
      </c>
      <c r="H1599" s="850"/>
      <c r="I1599" s="850"/>
      <c r="J1599" s="833"/>
      <c r="K1599" s="833"/>
      <c r="L1599" s="850">
        <v>2</v>
      </c>
      <c r="M1599" s="850">
        <v>0</v>
      </c>
      <c r="N1599" s="833"/>
      <c r="O1599" s="833">
        <v>0</v>
      </c>
      <c r="P1599" s="850"/>
      <c r="Q1599" s="850"/>
      <c r="R1599" s="838"/>
      <c r="S1599" s="851"/>
    </row>
    <row r="1600" spans="1:19" ht="14.45" customHeight="1" x14ac:dyDescent="0.2">
      <c r="A1600" s="832"/>
      <c r="B1600" s="833" t="s">
        <v>3587</v>
      </c>
      <c r="C1600" s="833" t="s">
        <v>594</v>
      </c>
      <c r="D1600" s="833" t="s">
        <v>3455</v>
      </c>
      <c r="E1600" s="833" t="s">
        <v>3468</v>
      </c>
      <c r="F1600" s="833" t="s">
        <v>3538</v>
      </c>
      <c r="G1600" s="833" t="s">
        <v>3539</v>
      </c>
      <c r="H1600" s="850"/>
      <c r="I1600" s="850"/>
      <c r="J1600" s="833"/>
      <c r="K1600" s="833"/>
      <c r="L1600" s="850">
        <v>526</v>
      </c>
      <c r="M1600" s="850">
        <v>0</v>
      </c>
      <c r="N1600" s="833"/>
      <c r="O1600" s="833">
        <v>0</v>
      </c>
      <c r="P1600" s="850">
        <v>363</v>
      </c>
      <c r="Q1600" s="850">
        <v>0</v>
      </c>
      <c r="R1600" s="838"/>
      <c r="S1600" s="851">
        <v>0</v>
      </c>
    </row>
    <row r="1601" spans="1:19" ht="14.45" customHeight="1" x14ac:dyDescent="0.2">
      <c r="A1601" s="832"/>
      <c r="B1601" s="833" t="s">
        <v>3587</v>
      </c>
      <c r="C1601" s="833" t="s">
        <v>594</v>
      </c>
      <c r="D1601" s="833" t="s">
        <v>3455</v>
      </c>
      <c r="E1601" s="833" t="s">
        <v>3468</v>
      </c>
      <c r="F1601" s="833" t="s">
        <v>3540</v>
      </c>
      <c r="G1601" s="833" t="s">
        <v>3541</v>
      </c>
      <c r="H1601" s="850"/>
      <c r="I1601" s="850"/>
      <c r="J1601" s="833"/>
      <c r="K1601" s="833"/>
      <c r="L1601" s="850">
        <v>1</v>
      </c>
      <c r="M1601" s="850">
        <v>58.89</v>
      </c>
      <c r="N1601" s="833">
        <v>1</v>
      </c>
      <c r="O1601" s="833">
        <v>58.89</v>
      </c>
      <c r="P1601" s="850"/>
      <c r="Q1601" s="850"/>
      <c r="R1601" s="838"/>
      <c r="S1601" s="851"/>
    </row>
    <row r="1602" spans="1:19" ht="14.45" customHeight="1" x14ac:dyDescent="0.2">
      <c r="A1602" s="832"/>
      <c r="B1602" s="833" t="s">
        <v>3587</v>
      </c>
      <c r="C1602" s="833" t="s">
        <v>594</v>
      </c>
      <c r="D1602" s="833" t="s">
        <v>3455</v>
      </c>
      <c r="E1602" s="833" t="s">
        <v>3468</v>
      </c>
      <c r="F1602" s="833" t="s">
        <v>3542</v>
      </c>
      <c r="G1602" s="833" t="s">
        <v>3543</v>
      </c>
      <c r="H1602" s="850"/>
      <c r="I1602" s="850"/>
      <c r="J1602" s="833"/>
      <c r="K1602" s="833"/>
      <c r="L1602" s="850">
        <v>4</v>
      </c>
      <c r="M1602" s="850">
        <v>311.12</v>
      </c>
      <c r="N1602" s="833">
        <v>1</v>
      </c>
      <c r="O1602" s="833">
        <v>77.78</v>
      </c>
      <c r="P1602" s="850"/>
      <c r="Q1602" s="850"/>
      <c r="R1602" s="838"/>
      <c r="S1602" s="851"/>
    </row>
    <row r="1603" spans="1:19" ht="14.45" customHeight="1" x14ac:dyDescent="0.2">
      <c r="A1603" s="832"/>
      <c r="B1603" s="833" t="s">
        <v>3587</v>
      </c>
      <c r="C1603" s="833" t="s">
        <v>594</v>
      </c>
      <c r="D1603" s="833" t="s">
        <v>3455</v>
      </c>
      <c r="E1603" s="833" t="s">
        <v>3468</v>
      </c>
      <c r="F1603" s="833" t="s">
        <v>3546</v>
      </c>
      <c r="G1603" s="833" t="s">
        <v>3547</v>
      </c>
      <c r="H1603" s="850"/>
      <c r="I1603" s="850"/>
      <c r="J1603" s="833"/>
      <c r="K1603" s="833"/>
      <c r="L1603" s="850">
        <v>189</v>
      </c>
      <c r="M1603" s="850">
        <v>17850</v>
      </c>
      <c r="N1603" s="833">
        <v>1</v>
      </c>
      <c r="O1603" s="833">
        <v>94.444444444444443</v>
      </c>
      <c r="P1603" s="850">
        <v>117</v>
      </c>
      <c r="Q1603" s="850">
        <v>11049.990000000002</v>
      </c>
      <c r="R1603" s="838">
        <v>0.61904705882352951</v>
      </c>
      <c r="S1603" s="851">
        <v>94.444358974358991</v>
      </c>
    </row>
    <row r="1604" spans="1:19" ht="14.45" customHeight="1" x14ac:dyDescent="0.2">
      <c r="A1604" s="832"/>
      <c r="B1604" s="833" t="s">
        <v>3587</v>
      </c>
      <c r="C1604" s="833" t="s">
        <v>594</v>
      </c>
      <c r="D1604" s="833" t="s">
        <v>3455</v>
      </c>
      <c r="E1604" s="833" t="s">
        <v>3468</v>
      </c>
      <c r="F1604" s="833" t="s">
        <v>3550</v>
      </c>
      <c r="G1604" s="833" t="s">
        <v>3551</v>
      </c>
      <c r="H1604" s="850"/>
      <c r="I1604" s="850"/>
      <c r="J1604" s="833"/>
      <c r="K1604" s="833"/>
      <c r="L1604" s="850">
        <v>27</v>
      </c>
      <c r="M1604" s="850">
        <v>2610</v>
      </c>
      <c r="N1604" s="833">
        <v>1</v>
      </c>
      <c r="O1604" s="833">
        <v>96.666666666666671</v>
      </c>
      <c r="P1604" s="850">
        <v>30</v>
      </c>
      <c r="Q1604" s="850">
        <v>2900</v>
      </c>
      <c r="R1604" s="838">
        <v>1.1111111111111112</v>
      </c>
      <c r="S1604" s="851">
        <v>96.666666666666671</v>
      </c>
    </row>
    <row r="1605" spans="1:19" ht="14.45" customHeight="1" x14ac:dyDescent="0.2">
      <c r="A1605" s="832"/>
      <c r="B1605" s="833" t="s">
        <v>3587</v>
      </c>
      <c r="C1605" s="833" t="s">
        <v>594</v>
      </c>
      <c r="D1605" s="833" t="s">
        <v>3455</v>
      </c>
      <c r="E1605" s="833" t="s">
        <v>3468</v>
      </c>
      <c r="F1605" s="833" t="s">
        <v>3558</v>
      </c>
      <c r="G1605" s="833" t="s">
        <v>3559</v>
      </c>
      <c r="H1605" s="850"/>
      <c r="I1605" s="850"/>
      <c r="J1605" s="833"/>
      <c r="K1605" s="833"/>
      <c r="L1605" s="850">
        <v>1</v>
      </c>
      <c r="M1605" s="850">
        <v>1283.33</v>
      </c>
      <c r="N1605" s="833">
        <v>1</v>
      </c>
      <c r="O1605" s="833">
        <v>1283.33</v>
      </c>
      <c r="P1605" s="850"/>
      <c r="Q1605" s="850"/>
      <c r="R1605" s="838"/>
      <c r="S1605" s="851"/>
    </row>
    <row r="1606" spans="1:19" ht="14.45" customHeight="1" x14ac:dyDescent="0.2">
      <c r="A1606" s="832"/>
      <c r="B1606" s="833" t="s">
        <v>3587</v>
      </c>
      <c r="C1606" s="833" t="s">
        <v>594</v>
      </c>
      <c r="D1606" s="833" t="s">
        <v>3455</v>
      </c>
      <c r="E1606" s="833" t="s">
        <v>3468</v>
      </c>
      <c r="F1606" s="833" t="s">
        <v>3562</v>
      </c>
      <c r="G1606" s="833" t="s">
        <v>3563</v>
      </c>
      <c r="H1606" s="850"/>
      <c r="I1606" s="850"/>
      <c r="J1606" s="833"/>
      <c r="K1606" s="833"/>
      <c r="L1606" s="850">
        <v>31</v>
      </c>
      <c r="M1606" s="850">
        <v>3616.67</v>
      </c>
      <c r="N1606" s="833">
        <v>1</v>
      </c>
      <c r="O1606" s="833">
        <v>116.66677419354839</v>
      </c>
      <c r="P1606" s="850">
        <v>12</v>
      </c>
      <c r="Q1606" s="850">
        <v>1600</v>
      </c>
      <c r="R1606" s="838">
        <v>0.44239590562589343</v>
      </c>
      <c r="S1606" s="851">
        <v>133.33333333333334</v>
      </c>
    </row>
    <row r="1607" spans="1:19" ht="14.45" customHeight="1" x14ac:dyDescent="0.2">
      <c r="A1607" s="832"/>
      <c r="B1607" s="833" t="s">
        <v>3587</v>
      </c>
      <c r="C1607" s="833" t="s">
        <v>594</v>
      </c>
      <c r="D1607" s="833" t="s">
        <v>3455</v>
      </c>
      <c r="E1607" s="833" t="s">
        <v>3468</v>
      </c>
      <c r="F1607" s="833" t="s">
        <v>3469</v>
      </c>
      <c r="G1607" s="833" t="s">
        <v>3470</v>
      </c>
      <c r="H1607" s="850"/>
      <c r="I1607" s="850"/>
      <c r="J1607" s="833"/>
      <c r="K1607" s="833"/>
      <c r="L1607" s="850">
        <v>555</v>
      </c>
      <c r="M1607" s="850">
        <v>191166.66</v>
      </c>
      <c r="N1607" s="833">
        <v>1</v>
      </c>
      <c r="O1607" s="833">
        <v>344.44443243243245</v>
      </c>
      <c r="P1607" s="850">
        <v>371</v>
      </c>
      <c r="Q1607" s="850">
        <v>127788.89</v>
      </c>
      <c r="R1607" s="838">
        <v>0.66846849759262417</v>
      </c>
      <c r="S1607" s="851">
        <v>344.4444474393531</v>
      </c>
    </row>
    <row r="1608" spans="1:19" ht="14.45" customHeight="1" x14ac:dyDescent="0.2">
      <c r="A1608" s="832"/>
      <c r="B1608" s="833" t="s">
        <v>3587</v>
      </c>
      <c r="C1608" s="833" t="s">
        <v>594</v>
      </c>
      <c r="D1608" s="833" t="s">
        <v>3455</v>
      </c>
      <c r="E1608" s="833" t="s">
        <v>3468</v>
      </c>
      <c r="F1608" s="833" t="s">
        <v>3577</v>
      </c>
      <c r="G1608" s="833" t="s">
        <v>3578</v>
      </c>
      <c r="H1608" s="850"/>
      <c r="I1608" s="850"/>
      <c r="J1608" s="833"/>
      <c r="K1608" s="833"/>
      <c r="L1608" s="850">
        <v>1</v>
      </c>
      <c r="M1608" s="850">
        <v>116.67</v>
      </c>
      <c r="N1608" s="833">
        <v>1</v>
      </c>
      <c r="O1608" s="833">
        <v>116.67</v>
      </c>
      <c r="P1608" s="850"/>
      <c r="Q1608" s="850"/>
      <c r="R1608" s="838"/>
      <c r="S1608" s="851"/>
    </row>
    <row r="1609" spans="1:19" ht="14.45" customHeight="1" x14ac:dyDescent="0.2">
      <c r="A1609" s="832"/>
      <c r="B1609" s="833" t="s">
        <v>3587</v>
      </c>
      <c r="C1609" s="833" t="s">
        <v>594</v>
      </c>
      <c r="D1609" s="833" t="s">
        <v>3460</v>
      </c>
      <c r="E1609" s="833" t="s">
        <v>3468</v>
      </c>
      <c r="F1609" s="833" t="s">
        <v>3501</v>
      </c>
      <c r="G1609" s="833" t="s">
        <v>3502</v>
      </c>
      <c r="H1609" s="850"/>
      <c r="I1609" s="850"/>
      <c r="J1609" s="833"/>
      <c r="K1609" s="833"/>
      <c r="L1609" s="850">
        <v>8</v>
      </c>
      <c r="M1609" s="850">
        <v>622.23</v>
      </c>
      <c r="N1609" s="833">
        <v>1</v>
      </c>
      <c r="O1609" s="833">
        <v>77.778750000000002</v>
      </c>
      <c r="P1609" s="850"/>
      <c r="Q1609" s="850"/>
      <c r="R1609" s="838"/>
      <c r="S1609" s="851"/>
    </row>
    <row r="1610" spans="1:19" ht="14.45" customHeight="1" x14ac:dyDescent="0.2">
      <c r="A1610" s="832"/>
      <c r="B1610" s="833" t="s">
        <v>3587</v>
      </c>
      <c r="C1610" s="833" t="s">
        <v>594</v>
      </c>
      <c r="D1610" s="833" t="s">
        <v>3460</v>
      </c>
      <c r="E1610" s="833" t="s">
        <v>3468</v>
      </c>
      <c r="F1610" s="833" t="s">
        <v>3505</v>
      </c>
      <c r="G1610" s="833" t="s">
        <v>3506</v>
      </c>
      <c r="H1610" s="850"/>
      <c r="I1610" s="850"/>
      <c r="J1610" s="833"/>
      <c r="K1610" s="833"/>
      <c r="L1610" s="850">
        <v>58</v>
      </c>
      <c r="M1610" s="850">
        <v>6766.67</v>
      </c>
      <c r="N1610" s="833">
        <v>1</v>
      </c>
      <c r="O1610" s="833">
        <v>116.66672413793104</v>
      </c>
      <c r="P1610" s="850"/>
      <c r="Q1610" s="850"/>
      <c r="R1610" s="838"/>
      <c r="S1610" s="851"/>
    </row>
    <row r="1611" spans="1:19" ht="14.45" customHeight="1" x14ac:dyDescent="0.2">
      <c r="A1611" s="832"/>
      <c r="B1611" s="833" t="s">
        <v>3587</v>
      </c>
      <c r="C1611" s="833" t="s">
        <v>594</v>
      </c>
      <c r="D1611" s="833" t="s">
        <v>3460</v>
      </c>
      <c r="E1611" s="833" t="s">
        <v>3468</v>
      </c>
      <c r="F1611" s="833" t="s">
        <v>3515</v>
      </c>
      <c r="G1611" s="833" t="s">
        <v>3516</v>
      </c>
      <c r="H1611" s="850"/>
      <c r="I1611" s="850"/>
      <c r="J1611" s="833"/>
      <c r="K1611" s="833"/>
      <c r="L1611" s="850">
        <v>31</v>
      </c>
      <c r="M1611" s="850">
        <v>6544.44</v>
      </c>
      <c r="N1611" s="833">
        <v>1</v>
      </c>
      <c r="O1611" s="833">
        <v>211.11096774193547</v>
      </c>
      <c r="P1611" s="850"/>
      <c r="Q1611" s="850"/>
      <c r="R1611" s="838"/>
      <c r="S1611" s="851"/>
    </row>
    <row r="1612" spans="1:19" ht="14.45" customHeight="1" x14ac:dyDescent="0.2">
      <c r="A1612" s="832"/>
      <c r="B1612" s="833" t="s">
        <v>3587</v>
      </c>
      <c r="C1612" s="833" t="s">
        <v>594</v>
      </c>
      <c r="D1612" s="833" t="s">
        <v>3460</v>
      </c>
      <c r="E1612" s="833" t="s">
        <v>3468</v>
      </c>
      <c r="F1612" s="833" t="s">
        <v>3517</v>
      </c>
      <c r="G1612" s="833" t="s">
        <v>3518</v>
      </c>
      <c r="H1612" s="850"/>
      <c r="I1612" s="850"/>
      <c r="J1612" s="833"/>
      <c r="K1612" s="833"/>
      <c r="L1612" s="850">
        <v>14</v>
      </c>
      <c r="M1612" s="850">
        <v>8166.66</v>
      </c>
      <c r="N1612" s="833">
        <v>1</v>
      </c>
      <c r="O1612" s="833">
        <v>583.33285714285716</v>
      </c>
      <c r="P1612" s="850"/>
      <c r="Q1612" s="850"/>
      <c r="R1612" s="838"/>
      <c r="S1612" s="851"/>
    </row>
    <row r="1613" spans="1:19" ht="14.45" customHeight="1" x14ac:dyDescent="0.2">
      <c r="A1613" s="832"/>
      <c r="B1613" s="833" t="s">
        <v>3587</v>
      </c>
      <c r="C1613" s="833" t="s">
        <v>594</v>
      </c>
      <c r="D1613" s="833" t="s">
        <v>3460</v>
      </c>
      <c r="E1613" s="833" t="s">
        <v>3468</v>
      </c>
      <c r="F1613" s="833" t="s">
        <v>3524</v>
      </c>
      <c r="G1613" s="833" t="s">
        <v>3525</v>
      </c>
      <c r="H1613" s="850"/>
      <c r="I1613" s="850"/>
      <c r="J1613" s="833"/>
      <c r="K1613" s="833"/>
      <c r="L1613" s="850">
        <v>53</v>
      </c>
      <c r="M1613" s="850">
        <v>2650</v>
      </c>
      <c r="N1613" s="833">
        <v>1</v>
      </c>
      <c r="O1613" s="833">
        <v>50</v>
      </c>
      <c r="P1613" s="850"/>
      <c r="Q1613" s="850"/>
      <c r="R1613" s="838"/>
      <c r="S1613" s="851"/>
    </row>
    <row r="1614" spans="1:19" ht="14.45" customHeight="1" x14ac:dyDescent="0.2">
      <c r="A1614" s="832"/>
      <c r="B1614" s="833" t="s">
        <v>3587</v>
      </c>
      <c r="C1614" s="833" t="s">
        <v>594</v>
      </c>
      <c r="D1614" s="833" t="s">
        <v>3460</v>
      </c>
      <c r="E1614" s="833" t="s">
        <v>3468</v>
      </c>
      <c r="F1614" s="833" t="s">
        <v>3538</v>
      </c>
      <c r="G1614" s="833" t="s">
        <v>3539</v>
      </c>
      <c r="H1614" s="850"/>
      <c r="I1614" s="850"/>
      <c r="J1614" s="833"/>
      <c r="K1614" s="833"/>
      <c r="L1614" s="850">
        <v>155</v>
      </c>
      <c r="M1614" s="850">
        <v>0</v>
      </c>
      <c r="N1614" s="833"/>
      <c r="O1614" s="833">
        <v>0</v>
      </c>
      <c r="P1614" s="850"/>
      <c r="Q1614" s="850"/>
      <c r="R1614" s="838"/>
      <c r="S1614" s="851"/>
    </row>
    <row r="1615" spans="1:19" ht="14.45" customHeight="1" x14ac:dyDescent="0.2">
      <c r="A1615" s="832"/>
      <c r="B1615" s="833" t="s">
        <v>3587</v>
      </c>
      <c r="C1615" s="833" t="s">
        <v>594</v>
      </c>
      <c r="D1615" s="833" t="s">
        <v>3460</v>
      </c>
      <c r="E1615" s="833" t="s">
        <v>3468</v>
      </c>
      <c r="F1615" s="833" t="s">
        <v>3546</v>
      </c>
      <c r="G1615" s="833" t="s">
        <v>3547</v>
      </c>
      <c r="H1615" s="850"/>
      <c r="I1615" s="850"/>
      <c r="J1615" s="833"/>
      <c r="K1615" s="833"/>
      <c r="L1615" s="850">
        <v>61</v>
      </c>
      <c r="M1615" s="850">
        <v>5761.0999999999995</v>
      </c>
      <c r="N1615" s="833">
        <v>1</v>
      </c>
      <c r="O1615" s="833">
        <v>94.444262295081955</v>
      </c>
      <c r="P1615" s="850"/>
      <c r="Q1615" s="850"/>
      <c r="R1615" s="838"/>
      <c r="S1615" s="851"/>
    </row>
    <row r="1616" spans="1:19" ht="14.45" customHeight="1" x14ac:dyDescent="0.2">
      <c r="A1616" s="832"/>
      <c r="B1616" s="833" t="s">
        <v>3587</v>
      </c>
      <c r="C1616" s="833" t="s">
        <v>594</v>
      </c>
      <c r="D1616" s="833" t="s">
        <v>3460</v>
      </c>
      <c r="E1616" s="833" t="s">
        <v>3468</v>
      </c>
      <c r="F1616" s="833" t="s">
        <v>3550</v>
      </c>
      <c r="G1616" s="833" t="s">
        <v>3551</v>
      </c>
      <c r="H1616" s="850"/>
      <c r="I1616" s="850"/>
      <c r="J1616" s="833"/>
      <c r="K1616" s="833"/>
      <c r="L1616" s="850">
        <v>15</v>
      </c>
      <c r="M1616" s="850">
        <v>1450</v>
      </c>
      <c r="N1616" s="833">
        <v>1</v>
      </c>
      <c r="O1616" s="833">
        <v>96.666666666666671</v>
      </c>
      <c r="P1616" s="850"/>
      <c r="Q1616" s="850"/>
      <c r="R1616" s="838"/>
      <c r="S1616" s="851"/>
    </row>
    <row r="1617" spans="1:19" ht="14.45" customHeight="1" x14ac:dyDescent="0.2">
      <c r="A1617" s="832"/>
      <c r="B1617" s="833" t="s">
        <v>3587</v>
      </c>
      <c r="C1617" s="833" t="s">
        <v>594</v>
      </c>
      <c r="D1617" s="833" t="s">
        <v>3460</v>
      </c>
      <c r="E1617" s="833" t="s">
        <v>3468</v>
      </c>
      <c r="F1617" s="833" t="s">
        <v>3562</v>
      </c>
      <c r="G1617" s="833" t="s">
        <v>3563</v>
      </c>
      <c r="H1617" s="850"/>
      <c r="I1617" s="850"/>
      <c r="J1617" s="833"/>
      <c r="K1617" s="833"/>
      <c r="L1617" s="850">
        <v>16</v>
      </c>
      <c r="M1617" s="850">
        <v>1866.6599999999999</v>
      </c>
      <c r="N1617" s="833">
        <v>1</v>
      </c>
      <c r="O1617" s="833">
        <v>116.66624999999999</v>
      </c>
      <c r="P1617" s="850"/>
      <c r="Q1617" s="850"/>
      <c r="R1617" s="838"/>
      <c r="S1617" s="851"/>
    </row>
    <row r="1618" spans="1:19" ht="14.45" customHeight="1" x14ac:dyDescent="0.2">
      <c r="A1618" s="832"/>
      <c r="B1618" s="833" t="s">
        <v>3587</v>
      </c>
      <c r="C1618" s="833" t="s">
        <v>594</v>
      </c>
      <c r="D1618" s="833" t="s">
        <v>3460</v>
      </c>
      <c r="E1618" s="833" t="s">
        <v>3468</v>
      </c>
      <c r="F1618" s="833" t="s">
        <v>3469</v>
      </c>
      <c r="G1618" s="833" t="s">
        <v>3470</v>
      </c>
      <c r="H1618" s="850"/>
      <c r="I1618" s="850"/>
      <c r="J1618" s="833"/>
      <c r="K1618" s="833"/>
      <c r="L1618" s="850">
        <v>162</v>
      </c>
      <c r="M1618" s="850">
        <v>55800</v>
      </c>
      <c r="N1618" s="833">
        <v>1</v>
      </c>
      <c r="O1618" s="833">
        <v>344.44444444444446</v>
      </c>
      <c r="P1618" s="850"/>
      <c r="Q1618" s="850"/>
      <c r="R1618" s="838"/>
      <c r="S1618" s="851"/>
    </row>
    <row r="1619" spans="1:19" ht="14.45" customHeight="1" x14ac:dyDescent="0.2">
      <c r="A1619" s="832"/>
      <c r="B1619" s="833" t="s">
        <v>3587</v>
      </c>
      <c r="C1619" s="833" t="s">
        <v>594</v>
      </c>
      <c r="D1619" s="833" t="s">
        <v>1499</v>
      </c>
      <c r="E1619" s="833" t="s">
        <v>3468</v>
      </c>
      <c r="F1619" s="833" t="s">
        <v>3501</v>
      </c>
      <c r="G1619" s="833" t="s">
        <v>3502</v>
      </c>
      <c r="H1619" s="850">
        <v>37</v>
      </c>
      <c r="I1619" s="850">
        <v>2877.78</v>
      </c>
      <c r="J1619" s="833">
        <v>0.45121970340776896</v>
      </c>
      <c r="K1619" s="833">
        <v>77.777837837837836</v>
      </c>
      <c r="L1619" s="850">
        <v>82</v>
      </c>
      <c r="M1619" s="850">
        <v>6377.7799999999988</v>
      </c>
      <c r="N1619" s="833">
        <v>1</v>
      </c>
      <c r="O1619" s="833">
        <v>77.777804878048769</v>
      </c>
      <c r="P1619" s="850">
        <v>50</v>
      </c>
      <c r="Q1619" s="850">
        <v>3888.8900000000003</v>
      </c>
      <c r="R1619" s="838">
        <v>0.60975605931844634</v>
      </c>
      <c r="S1619" s="851">
        <v>77.777800000000013</v>
      </c>
    </row>
    <row r="1620" spans="1:19" ht="14.45" customHeight="1" x14ac:dyDescent="0.2">
      <c r="A1620" s="832"/>
      <c r="B1620" s="833" t="s">
        <v>3587</v>
      </c>
      <c r="C1620" s="833" t="s">
        <v>594</v>
      </c>
      <c r="D1620" s="833" t="s">
        <v>1499</v>
      </c>
      <c r="E1620" s="833" t="s">
        <v>3468</v>
      </c>
      <c r="F1620" s="833" t="s">
        <v>3503</v>
      </c>
      <c r="G1620" s="833" t="s">
        <v>3504</v>
      </c>
      <c r="H1620" s="850"/>
      <c r="I1620" s="850"/>
      <c r="J1620" s="833"/>
      <c r="K1620" s="833"/>
      <c r="L1620" s="850">
        <v>1</v>
      </c>
      <c r="M1620" s="850">
        <v>250</v>
      </c>
      <c r="N1620" s="833">
        <v>1</v>
      </c>
      <c r="O1620" s="833">
        <v>250</v>
      </c>
      <c r="P1620" s="850"/>
      <c r="Q1620" s="850"/>
      <c r="R1620" s="838"/>
      <c r="S1620" s="851"/>
    </row>
    <row r="1621" spans="1:19" ht="14.45" customHeight="1" x14ac:dyDescent="0.2">
      <c r="A1621" s="832"/>
      <c r="B1621" s="833" t="s">
        <v>3587</v>
      </c>
      <c r="C1621" s="833" t="s">
        <v>594</v>
      </c>
      <c r="D1621" s="833" t="s">
        <v>1499</v>
      </c>
      <c r="E1621" s="833" t="s">
        <v>3468</v>
      </c>
      <c r="F1621" s="833" t="s">
        <v>3505</v>
      </c>
      <c r="G1621" s="833" t="s">
        <v>3506</v>
      </c>
      <c r="H1621" s="850">
        <v>178</v>
      </c>
      <c r="I1621" s="850">
        <v>20766.68</v>
      </c>
      <c r="J1621" s="833">
        <v>1.040936862624994</v>
      </c>
      <c r="K1621" s="833">
        <v>116.6667415730337</v>
      </c>
      <c r="L1621" s="850">
        <v>171</v>
      </c>
      <c r="M1621" s="850">
        <v>19949.989999999998</v>
      </c>
      <c r="N1621" s="833">
        <v>1</v>
      </c>
      <c r="O1621" s="833">
        <v>116.66660818713449</v>
      </c>
      <c r="P1621" s="850">
        <v>174</v>
      </c>
      <c r="Q1621" s="850">
        <v>20300</v>
      </c>
      <c r="R1621" s="838">
        <v>1.0175443696964259</v>
      </c>
      <c r="S1621" s="851">
        <v>116.66666666666667</v>
      </c>
    </row>
    <row r="1622" spans="1:19" ht="14.45" customHeight="1" x14ac:dyDescent="0.2">
      <c r="A1622" s="832"/>
      <c r="B1622" s="833" t="s">
        <v>3587</v>
      </c>
      <c r="C1622" s="833" t="s">
        <v>594</v>
      </c>
      <c r="D1622" s="833" t="s">
        <v>1499</v>
      </c>
      <c r="E1622" s="833" t="s">
        <v>3468</v>
      </c>
      <c r="F1622" s="833" t="s">
        <v>3515</v>
      </c>
      <c r="G1622" s="833" t="s">
        <v>3516</v>
      </c>
      <c r="H1622" s="850">
        <v>101</v>
      </c>
      <c r="I1622" s="850">
        <v>21322.23</v>
      </c>
      <c r="J1622" s="833">
        <v>1.0202028804798471</v>
      </c>
      <c r="K1622" s="833">
        <v>211.11118811881187</v>
      </c>
      <c r="L1622" s="850">
        <v>99</v>
      </c>
      <c r="M1622" s="850">
        <v>20899.990000000002</v>
      </c>
      <c r="N1622" s="833">
        <v>1</v>
      </c>
      <c r="O1622" s="833">
        <v>211.11101010101012</v>
      </c>
      <c r="P1622" s="850">
        <v>131</v>
      </c>
      <c r="Q1622" s="850">
        <v>29111.109999999997</v>
      </c>
      <c r="R1622" s="838">
        <v>1.3928767430032261</v>
      </c>
      <c r="S1622" s="851">
        <v>222.22221374045799</v>
      </c>
    </row>
    <row r="1623" spans="1:19" ht="14.45" customHeight="1" x14ac:dyDescent="0.2">
      <c r="A1623" s="832"/>
      <c r="B1623" s="833" t="s">
        <v>3587</v>
      </c>
      <c r="C1623" s="833" t="s">
        <v>594</v>
      </c>
      <c r="D1623" s="833" t="s">
        <v>1499</v>
      </c>
      <c r="E1623" s="833" t="s">
        <v>3468</v>
      </c>
      <c r="F1623" s="833" t="s">
        <v>3517</v>
      </c>
      <c r="G1623" s="833" t="s">
        <v>3518</v>
      </c>
      <c r="H1623" s="850">
        <v>43</v>
      </c>
      <c r="I1623" s="850">
        <v>25083.34</v>
      </c>
      <c r="J1623" s="833">
        <v>1.3870966314851128</v>
      </c>
      <c r="K1623" s="833">
        <v>583.33348837209303</v>
      </c>
      <c r="L1623" s="850">
        <v>31</v>
      </c>
      <c r="M1623" s="850">
        <v>18083.34</v>
      </c>
      <c r="N1623" s="833">
        <v>1</v>
      </c>
      <c r="O1623" s="833">
        <v>583.33354838709681</v>
      </c>
      <c r="P1623" s="850">
        <v>51</v>
      </c>
      <c r="Q1623" s="850">
        <v>29750.010000000002</v>
      </c>
      <c r="R1623" s="838">
        <v>1.6451612368069175</v>
      </c>
      <c r="S1623" s="851">
        <v>583.33352941176474</v>
      </c>
    </row>
    <row r="1624" spans="1:19" ht="14.45" customHeight="1" x14ac:dyDescent="0.2">
      <c r="A1624" s="832"/>
      <c r="B1624" s="833" t="s">
        <v>3587</v>
      </c>
      <c r="C1624" s="833" t="s">
        <v>594</v>
      </c>
      <c r="D1624" s="833" t="s">
        <v>1499</v>
      </c>
      <c r="E1624" s="833" t="s">
        <v>3468</v>
      </c>
      <c r="F1624" s="833" t="s">
        <v>3519</v>
      </c>
      <c r="G1624" s="833" t="s">
        <v>3520</v>
      </c>
      <c r="H1624" s="850">
        <v>10</v>
      </c>
      <c r="I1624" s="850">
        <v>4666.68</v>
      </c>
      <c r="J1624" s="833">
        <v>3.3333428571428572</v>
      </c>
      <c r="K1624" s="833">
        <v>466.66800000000001</v>
      </c>
      <c r="L1624" s="850">
        <v>3</v>
      </c>
      <c r="M1624" s="850">
        <v>1400</v>
      </c>
      <c r="N1624" s="833">
        <v>1</v>
      </c>
      <c r="O1624" s="833">
        <v>466.66666666666669</v>
      </c>
      <c r="P1624" s="850">
        <v>9</v>
      </c>
      <c r="Q1624" s="850">
        <v>4200</v>
      </c>
      <c r="R1624" s="838">
        <v>3</v>
      </c>
      <c r="S1624" s="851">
        <v>466.66666666666669</v>
      </c>
    </row>
    <row r="1625" spans="1:19" ht="14.45" customHeight="1" x14ac:dyDescent="0.2">
      <c r="A1625" s="832"/>
      <c r="B1625" s="833" t="s">
        <v>3587</v>
      </c>
      <c r="C1625" s="833" t="s">
        <v>594</v>
      </c>
      <c r="D1625" s="833" t="s">
        <v>1499</v>
      </c>
      <c r="E1625" s="833" t="s">
        <v>3468</v>
      </c>
      <c r="F1625" s="833" t="s">
        <v>3521</v>
      </c>
      <c r="G1625" s="833" t="s">
        <v>3520</v>
      </c>
      <c r="H1625" s="850">
        <v>2</v>
      </c>
      <c r="I1625" s="850">
        <v>2000</v>
      </c>
      <c r="J1625" s="833">
        <v>2</v>
      </c>
      <c r="K1625" s="833">
        <v>1000</v>
      </c>
      <c r="L1625" s="850">
        <v>1</v>
      </c>
      <c r="M1625" s="850">
        <v>1000</v>
      </c>
      <c r="N1625" s="833">
        <v>1</v>
      </c>
      <c r="O1625" s="833">
        <v>1000</v>
      </c>
      <c r="P1625" s="850">
        <v>3</v>
      </c>
      <c r="Q1625" s="850">
        <v>3000</v>
      </c>
      <c r="R1625" s="838">
        <v>3</v>
      </c>
      <c r="S1625" s="851">
        <v>1000</v>
      </c>
    </row>
    <row r="1626" spans="1:19" ht="14.45" customHeight="1" x14ac:dyDescent="0.2">
      <c r="A1626" s="832"/>
      <c r="B1626" s="833" t="s">
        <v>3587</v>
      </c>
      <c r="C1626" s="833" t="s">
        <v>594</v>
      </c>
      <c r="D1626" s="833" t="s">
        <v>1499</v>
      </c>
      <c r="E1626" s="833" t="s">
        <v>3468</v>
      </c>
      <c r="F1626" s="833" t="s">
        <v>3522</v>
      </c>
      <c r="G1626" s="833" t="s">
        <v>3523</v>
      </c>
      <c r="H1626" s="850"/>
      <c r="I1626" s="850"/>
      <c r="J1626" s="833"/>
      <c r="K1626" s="833"/>
      <c r="L1626" s="850"/>
      <c r="M1626" s="850"/>
      <c r="N1626" s="833"/>
      <c r="O1626" s="833"/>
      <c r="P1626" s="850">
        <v>1</v>
      </c>
      <c r="Q1626" s="850">
        <v>666.67</v>
      </c>
      <c r="R1626" s="838"/>
      <c r="S1626" s="851">
        <v>666.67</v>
      </c>
    </row>
    <row r="1627" spans="1:19" ht="14.45" customHeight="1" x14ac:dyDescent="0.2">
      <c r="A1627" s="832"/>
      <c r="B1627" s="833" t="s">
        <v>3587</v>
      </c>
      <c r="C1627" s="833" t="s">
        <v>594</v>
      </c>
      <c r="D1627" s="833" t="s">
        <v>1499</v>
      </c>
      <c r="E1627" s="833" t="s">
        <v>3468</v>
      </c>
      <c r="F1627" s="833" t="s">
        <v>3524</v>
      </c>
      <c r="G1627" s="833" t="s">
        <v>3525</v>
      </c>
      <c r="H1627" s="850">
        <v>121</v>
      </c>
      <c r="I1627" s="850">
        <v>6050</v>
      </c>
      <c r="J1627" s="833">
        <v>1.3152173913043479</v>
      </c>
      <c r="K1627" s="833">
        <v>50</v>
      </c>
      <c r="L1627" s="850">
        <v>92</v>
      </c>
      <c r="M1627" s="850">
        <v>4600</v>
      </c>
      <c r="N1627" s="833">
        <v>1</v>
      </c>
      <c r="O1627" s="833">
        <v>50</v>
      </c>
      <c r="P1627" s="850">
        <v>94</v>
      </c>
      <c r="Q1627" s="850">
        <v>5744.4400000000005</v>
      </c>
      <c r="R1627" s="838">
        <v>1.2487913043478263</v>
      </c>
      <c r="S1627" s="851">
        <v>61.111063829787241</v>
      </c>
    </row>
    <row r="1628" spans="1:19" ht="14.45" customHeight="1" x14ac:dyDescent="0.2">
      <c r="A1628" s="832"/>
      <c r="B1628" s="833" t="s">
        <v>3587</v>
      </c>
      <c r="C1628" s="833" t="s">
        <v>594</v>
      </c>
      <c r="D1628" s="833" t="s">
        <v>1499</v>
      </c>
      <c r="E1628" s="833" t="s">
        <v>3468</v>
      </c>
      <c r="F1628" s="833" t="s">
        <v>3528</v>
      </c>
      <c r="G1628" s="833" t="s">
        <v>3529</v>
      </c>
      <c r="H1628" s="850"/>
      <c r="I1628" s="850"/>
      <c r="J1628" s="833"/>
      <c r="K1628" s="833"/>
      <c r="L1628" s="850">
        <v>1</v>
      </c>
      <c r="M1628" s="850">
        <v>101.11</v>
      </c>
      <c r="N1628" s="833">
        <v>1</v>
      </c>
      <c r="O1628" s="833">
        <v>101.11</v>
      </c>
      <c r="P1628" s="850">
        <v>6</v>
      </c>
      <c r="Q1628" s="850">
        <v>766.67000000000007</v>
      </c>
      <c r="R1628" s="838">
        <v>7.5825338739986163</v>
      </c>
      <c r="S1628" s="851">
        <v>127.77833333333335</v>
      </c>
    </row>
    <row r="1629" spans="1:19" ht="14.45" customHeight="1" x14ac:dyDescent="0.2">
      <c r="A1629" s="832"/>
      <c r="B1629" s="833" t="s">
        <v>3587</v>
      </c>
      <c r="C1629" s="833" t="s">
        <v>594</v>
      </c>
      <c r="D1629" s="833" t="s">
        <v>1499</v>
      </c>
      <c r="E1629" s="833" t="s">
        <v>3468</v>
      </c>
      <c r="F1629" s="833" t="s">
        <v>3592</v>
      </c>
      <c r="G1629" s="833" t="s">
        <v>3593</v>
      </c>
      <c r="H1629" s="850"/>
      <c r="I1629" s="850"/>
      <c r="J1629" s="833"/>
      <c r="K1629" s="833"/>
      <c r="L1629" s="850"/>
      <c r="M1629" s="850"/>
      <c r="N1629" s="833"/>
      <c r="O1629" s="833"/>
      <c r="P1629" s="850">
        <v>1</v>
      </c>
      <c r="Q1629" s="850">
        <v>0</v>
      </c>
      <c r="R1629" s="838"/>
      <c r="S1629" s="851">
        <v>0</v>
      </c>
    </row>
    <row r="1630" spans="1:19" ht="14.45" customHeight="1" x14ac:dyDescent="0.2">
      <c r="A1630" s="832"/>
      <c r="B1630" s="833" t="s">
        <v>3587</v>
      </c>
      <c r="C1630" s="833" t="s">
        <v>594</v>
      </c>
      <c r="D1630" s="833" t="s">
        <v>1499</v>
      </c>
      <c r="E1630" s="833" t="s">
        <v>3468</v>
      </c>
      <c r="F1630" s="833" t="s">
        <v>3532</v>
      </c>
      <c r="G1630" s="833" t="s">
        <v>3533</v>
      </c>
      <c r="H1630" s="850"/>
      <c r="I1630" s="850"/>
      <c r="J1630" s="833"/>
      <c r="K1630" s="833"/>
      <c r="L1630" s="850">
        <v>1</v>
      </c>
      <c r="M1630" s="850">
        <v>305.56</v>
      </c>
      <c r="N1630" s="833">
        <v>1</v>
      </c>
      <c r="O1630" s="833">
        <v>305.56</v>
      </c>
      <c r="P1630" s="850"/>
      <c r="Q1630" s="850"/>
      <c r="R1630" s="838"/>
      <c r="S1630" s="851"/>
    </row>
    <row r="1631" spans="1:19" ht="14.45" customHeight="1" x14ac:dyDescent="0.2">
      <c r="A1631" s="832"/>
      <c r="B1631" s="833" t="s">
        <v>3587</v>
      </c>
      <c r="C1631" s="833" t="s">
        <v>594</v>
      </c>
      <c r="D1631" s="833" t="s">
        <v>1499</v>
      </c>
      <c r="E1631" s="833" t="s">
        <v>3468</v>
      </c>
      <c r="F1631" s="833" t="s">
        <v>3538</v>
      </c>
      <c r="G1631" s="833" t="s">
        <v>3539</v>
      </c>
      <c r="H1631" s="850">
        <v>536</v>
      </c>
      <c r="I1631" s="850">
        <v>0</v>
      </c>
      <c r="J1631" s="833"/>
      <c r="K1631" s="833">
        <v>0</v>
      </c>
      <c r="L1631" s="850">
        <v>452</v>
      </c>
      <c r="M1631" s="850">
        <v>0</v>
      </c>
      <c r="N1631" s="833"/>
      <c r="O1631" s="833">
        <v>0</v>
      </c>
      <c r="P1631" s="850">
        <v>521</v>
      </c>
      <c r="Q1631" s="850">
        <v>0</v>
      </c>
      <c r="R1631" s="838"/>
      <c r="S1631" s="851">
        <v>0</v>
      </c>
    </row>
    <row r="1632" spans="1:19" ht="14.45" customHeight="1" x14ac:dyDescent="0.2">
      <c r="A1632" s="832"/>
      <c r="B1632" s="833" t="s">
        <v>3587</v>
      </c>
      <c r="C1632" s="833" t="s">
        <v>594</v>
      </c>
      <c r="D1632" s="833" t="s">
        <v>1499</v>
      </c>
      <c r="E1632" s="833" t="s">
        <v>3468</v>
      </c>
      <c r="F1632" s="833" t="s">
        <v>3540</v>
      </c>
      <c r="G1632" s="833" t="s">
        <v>3541</v>
      </c>
      <c r="H1632" s="850">
        <v>1</v>
      </c>
      <c r="I1632" s="850">
        <v>58.89</v>
      </c>
      <c r="J1632" s="833"/>
      <c r="K1632" s="833">
        <v>58.89</v>
      </c>
      <c r="L1632" s="850"/>
      <c r="M1632" s="850"/>
      <c r="N1632" s="833"/>
      <c r="O1632" s="833"/>
      <c r="P1632" s="850">
        <v>1</v>
      </c>
      <c r="Q1632" s="850">
        <v>58.89</v>
      </c>
      <c r="R1632" s="838"/>
      <c r="S1632" s="851">
        <v>58.89</v>
      </c>
    </row>
    <row r="1633" spans="1:19" ht="14.45" customHeight="1" x14ac:dyDescent="0.2">
      <c r="A1633" s="832"/>
      <c r="B1633" s="833" t="s">
        <v>3587</v>
      </c>
      <c r="C1633" s="833" t="s">
        <v>594</v>
      </c>
      <c r="D1633" s="833" t="s">
        <v>1499</v>
      </c>
      <c r="E1633" s="833" t="s">
        <v>3468</v>
      </c>
      <c r="F1633" s="833" t="s">
        <v>3542</v>
      </c>
      <c r="G1633" s="833" t="s">
        <v>3543</v>
      </c>
      <c r="H1633" s="850"/>
      <c r="I1633" s="850"/>
      <c r="J1633" s="833"/>
      <c r="K1633" s="833"/>
      <c r="L1633" s="850">
        <v>2</v>
      </c>
      <c r="M1633" s="850">
        <v>155.56</v>
      </c>
      <c r="N1633" s="833">
        <v>1</v>
      </c>
      <c r="O1633" s="833">
        <v>77.78</v>
      </c>
      <c r="P1633" s="850">
        <v>1</v>
      </c>
      <c r="Q1633" s="850">
        <v>77.78</v>
      </c>
      <c r="R1633" s="838">
        <v>0.5</v>
      </c>
      <c r="S1633" s="851">
        <v>77.78</v>
      </c>
    </row>
    <row r="1634" spans="1:19" ht="14.45" customHeight="1" x14ac:dyDescent="0.2">
      <c r="A1634" s="832"/>
      <c r="B1634" s="833" t="s">
        <v>3587</v>
      </c>
      <c r="C1634" s="833" t="s">
        <v>594</v>
      </c>
      <c r="D1634" s="833" t="s">
        <v>1499</v>
      </c>
      <c r="E1634" s="833" t="s">
        <v>3468</v>
      </c>
      <c r="F1634" s="833" t="s">
        <v>3546</v>
      </c>
      <c r="G1634" s="833" t="s">
        <v>3547</v>
      </c>
      <c r="H1634" s="850">
        <v>148</v>
      </c>
      <c r="I1634" s="850">
        <v>13977.769999999999</v>
      </c>
      <c r="J1634" s="833">
        <v>1.1653541140728538</v>
      </c>
      <c r="K1634" s="833">
        <v>94.444391891891883</v>
      </c>
      <c r="L1634" s="850">
        <v>127</v>
      </c>
      <c r="M1634" s="850">
        <v>11994.439999999999</v>
      </c>
      <c r="N1634" s="833">
        <v>1</v>
      </c>
      <c r="O1634" s="833">
        <v>94.444409448818888</v>
      </c>
      <c r="P1634" s="850">
        <v>174</v>
      </c>
      <c r="Q1634" s="850">
        <v>16433.34</v>
      </c>
      <c r="R1634" s="838">
        <v>1.3700798036423545</v>
      </c>
      <c r="S1634" s="851">
        <v>94.444482758620694</v>
      </c>
    </row>
    <row r="1635" spans="1:19" ht="14.45" customHeight="1" x14ac:dyDescent="0.2">
      <c r="A1635" s="832"/>
      <c r="B1635" s="833" t="s">
        <v>3587</v>
      </c>
      <c r="C1635" s="833" t="s">
        <v>594</v>
      </c>
      <c r="D1635" s="833" t="s">
        <v>1499</v>
      </c>
      <c r="E1635" s="833" t="s">
        <v>3468</v>
      </c>
      <c r="F1635" s="833" t="s">
        <v>3550</v>
      </c>
      <c r="G1635" s="833" t="s">
        <v>3551</v>
      </c>
      <c r="H1635" s="850">
        <v>42</v>
      </c>
      <c r="I1635" s="850">
        <v>4060</v>
      </c>
      <c r="J1635" s="833">
        <v>1.4482724179015032</v>
      </c>
      <c r="K1635" s="833">
        <v>96.666666666666671</v>
      </c>
      <c r="L1635" s="850">
        <v>29</v>
      </c>
      <c r="M1635" s="850">
        <v>2803.34</v>
      </c>
      <c r="N1635" s="833">
        <v>1</v>
      </c>
      <c r="O1635" s="833">
        <v>96.666896551724136</v>
      </c>
      <c r="P1635" s="850">
        <v>37</v>
      </c>
      <c r="Q1635" s="850">
        <v>3576.67</v>
      </c>
      <c r="R1635" s="838">
        <v>1.2758602238758052</v>
      </c>
      <c r="S1635" s="851">
        <v>96.666756756756754</v>
      </c>
    </row>
    <row r="1636" spans="1:19" ht="14.45" customHeight="1" x14ac:dyDescent="0.2">
      <c r="A1636" s="832"/>
      <c r="B1636" s="833" t="s">
        <v>3587</v>
      </c>
      <c r="C1636" s="833" t="s">
        <v>594</v>
      </c>
      <c r="D1636" s="833" t="s">
        <v>1499</v>
      </c>
      <c r="E1636" s="833" t="s">
        <v>3468</v>
      </c>
      <c r="F1636" s="833" t="s">
        <v>3552</v>
      </c>
      <c r="G1636" s="833" t="s">
        <v>3553</v>
      </c>
      <c r="H1636" s="850">
        <v>1</v>
      </c>
      <c r="I1636" s="850">
        <v>333.33</v>
      </c>
      <c r="J1636" s="833"/>
      <c r="K1636" s="833">
        <v>333.33</v>
      </c>
      <c r="L1636" s="850"/>
      <c r="M1636" s="850"/>
      <c r="N1636" s="833"/>
      <c r="O1636" s="833"/>
      <c r="P1636" s="850"/>
      <c r="Q1636" s="850"/>
      <c r="R1636" s="838"/>
      <c r="S1636" s="851"/>
    </row>
    <row r="1637" spans="1:19" ht="14.45" customHeight="1" x14ac:dyDescent="0.2">
      <c r="A1637" s="832"/>
      <c r="B1637" s="833" t="s">
        <v>3587</v>
      </c>
      <c r="C1637" s="833" t="s">
        <v>594</v>
      </c>
      <c r="D1637" s="833" t="s">
        <v>1499</v>
      </c>
      <c r="E1637" s="833" t="s">
        <v>3468</v>
      </c>
      <c r="F1637" s="833" t="s">
        <v>3558</v>
      </c>
      <c r="G1637" s="833" t="s">
        <v>3559</v>
      </c>
      <c r="H1637" s="850">
        <v>1</v>
      </c>
      <c r="I1637" s="850">
        <v>1283.33</v>
      </c>
      <c r="J1637" s="833"/>
      <c r="K1637" s="833">
        <v>1283.33</v>
      </c>
      <c r="L1637" s="850"/>
      <c r="M1637" s="850"/>
      <c r="N1637" s="833"/>
      <c r="O1637" s="833"/>
      <c r="P1637" s="850"/>
      <c r="Q1637" s="850"/>
      <c r="R1637" s="838"/>
      <c r="S1637" s="851"/>
    </row>
    <row r="1638" spans="1:19" ht="14.45" customHeight="1" x14ac:dyDescent="0.2">
      <c r="A1638" s="832"/>
      <c r="B1638" s="833" t="s">
        <v>3587</v>
      </c>
      <c r="C1638" s="833" t="s">
        <v>594</v>
      </c>
      <c r="D1638" s="833" t="s">
        <v>1499</v>
      </c>
      <c r="E1638" s="833" t="s">
        <v>3468</v>
      </c>
      <c r="F1638" s="833" t="s">
        <v>3560</v>
      </c>
      <c r="G1638" s="833" t="s">
        <v>3561</v>
      </c>
      <c r="H1638" s="850"/>
      <c r="I1638" s="850"/>
      <c r="J1638" s="833"/>
      <c r="K1638" s="833"/>
      <c r="L1638" s="850">
        <v>3</v>
      </c>
      <c r="M1638" s="850">
        <v>1400.01</v>
      </c>
      <c r="N1638" s="833">
        <v>1</v>
      </c>
      <c r="O1638" s="833">
        <v>466.67</v>
      </c>
      <c r="P1638" s="850">
        <v>1</v>
      </c>
      <c r="Q1638" s="850">
        <v>466.67</v>
      </c>
      <c r="R1638" s="838">
        <v>0.33333333333333337</v>
      </c>
      <c r="S1638" s="851">
        <v>466.67</v>
      </c>
    </row>
    <row r="1639" spans="1:19" ht="14.45" customHeight="1" x14ac:dyDescent="0.2">
      <c r="A1639" s="832"/>
      <c r="B1639" s="833" t="s">
        <v>3587</v>
      </c>
      <c r="C1639" s="833" t="s">
        <v>594</v>
      </c>
      <c r="D1639" s="833" t="s">
        <v>1499</v>
      </c>
      <c r="E1639" s="833" t="s">
        <v>3468</v>
      </c>
      <c r="F1639" s="833" t="s">
        <v>3562</v>
      </c>
      <c r="G1639" s="833" t="s">
        <v>3563</v>
      </c>
      <c r="H1639" s="850">
        <v>50</v>
      </c>
      <c r="I1639" s="850">
        <v>5833.34</v>
      </c>
      <c r="J1639" s="833">
        <v>1.3157889988135356</v>
      </c>
      <c r="K1639" s="833">
        <v>116.66680000000001</v>
      </c>
      <c r="L1639" s="850">
        <v>38</v>
      </c>
      <c r="M1639" s="850">
        <v>4433.34</v>
      </c>
      <c r="N1639" s="833">
        <v>1</v>
      </c>
      <c r="O1639" s="833">
        <v>116.66684210526316</v>
      </c>
      <c r="P1639" s="850">
        <v>52</v>
      </c>
      <c r="Q1639" s="850">
        <v>6933.32</v>
      </c>
      <c r="R1639" s="838">
        <v>1.5639044151813304</v>
      </c>
      <c r="S1639" s="851">
        <v>133.33307692307693</v>
      </c>
    </row>
    <row r="1640" spans="1:19" ht="14.45" customHeight="1" x14ac:dyDescent="0.2">
      <c r="A1640" s="832"/>
      <c r="B1640" s="833" t="s">
        <v>3587</v>
      </c>
      <c r="C1640" s="833" t="s">
        <v>594</v>
      </c>
      <c r="D1640" s="833" t="s">
        <v>1499</v>
      </c>
      <c r="E1640" s="833" t="s">
        <v>3468</v>
      </c>
      <c r="F1640" s="833" t="s">
        <v>3469</v>
      </c>
      <c r="G1640" s="833" t="s">
        <v>3470</v>
      </c>
      <c r="H1640" s="850">
        <v>551</v>
      </c>
      <c r="I1640" s="850">
        <v>189788.88</v>
      </c>
      <c r="J1640" s="833">
        <v>1.164904823909225</v>
      </c>
      <c r="K1640" s="833">
        <v>344.44442831215974</v>
      </c>
      <c r="L1640" s="850">
        <v>473</v>
      </c>
      <c r="M1640" s="850">
        <v>162922.22</v>
      </c>
      <c r="N1640" s="833">
        <v>1</v>
      </c>
      <c r="O1640" s="833">
        <v>344.44443974630019</v>
      </c>
      <c r="P1640" s="850">
        <v>532</v>
      </c>
      <c r="Q1640" s="850">
        <v>183244.44</v>
      </c>
      <c r="R1640" s="838">
        <v>1.1247357174484856</v>
      </c>
      <c r="S1640" s="851">
        <v>344.44443609022557</v>
      </c>
    </row>
    <row r="1641" spans="1:19" ht="14.45" customHeight="1" x14ac:dyDescent="0.2">
      <c r="A1641" s="832"/>
      <c r="B1641" s="833" t="s">
        <v>3587</v>
      </c>
      <c r="C1641" s="833" t="s">
        <v>594</v>
      </c>
      <c r="D1641" s="833" t="s">
        <v>1499</v>
      </c>
      <c r="E1641" s="833" t="s">
        <v>3468</v>
      </c>
      <c r="F1641" s="833" t="s">
        <v>3564</v>
      </c>
      <c r="G1641" s="833" t="s">
        <v>3565</v>
      </c>
      <c r="H1641" s="850"/>
      <c r="I1641" s="850"/>
      <c r="J1641" s="833"/>
      <c r="K1641" s="833"/>
      <c r="L1641" s="850"/>
      <c r="M1641" s="850"/>
      <c r="N1641" s="833"/>
      <c r="O1641" s="833"/>
      <c r="P1641" s="850">
        <v>2</v>
      </c>
      <c r="Q1641" s="850">
        <v>1666.67</v>
      </c>
      <c r="R1641" s="838"/>
      <c r="S1641" s="851">
        <v>833.33500000000004</v>
      </c>
    </row>
    <row r="1642" spans="1:19" ht="14.45" customHeight="1" x14ac:dyDescent="0.2">
      <c r="A1642" s="832"/>
      <c r="B1642" s="833" t="s">
        <v>3587</v>
      </c>
      <c r="C1642" s="833" t="s">
        <v>594</v>
      </c>
      <c r="D1642" s="833" t="s">
        <v>1499</v>
      </c>
      <c r="E1642" s="833" t="s">
        <v>3468</v>
      </c>
      <c r="F1642" s="833" t="s">
        <v>3577</v>
      </c>
      <c r="G1642" s="833" t="s">
        <v>3578</v>
      </c>
      <c r="H1642" s="850"/>
      <c r="I1642" s="850"/>
      <c r="J1642" s="833"/>
      <c r="K1642" s="833"/>
      <c r="L1642" s="850">
        <v>1</v>
      </c>
      <c r="M1642" s="850">
        <v>116.67</v>
      </c>
      <c r="N1642" s="833">
        <v>1</v>
      </c>
      <c r="O1642" s="833">
        <v>116.67</v>
      </c>
      <c r="P1642" s="850"/>
      <c r="Q1642" s="850"/>
      <c r="R1642" s="838"/>
      <c r="S1642" s="851"/>
    </row>
    <row r="1643" spans="1:19" ht="14.45" customHeight="1" x14ac:dyDescent="0.2">
      <c r="A1643" s="832"/>
      <c r="B1643" s="833" t="s">
        <v>3587</v>
      </c>
      <c r="C1643" s="833" t="s">
        <v>594</v>
      </c>
      <c r="D1643" s="833" t="s">
        <v>1464</v>
      </c>
      <c r="E1643" s="833" t="s">
        <v>3468</v>
      </c>
      <c r="F1643" s="833" t="s">
        <v>3501</v>
      </c>
      <c r="G1643" s="833" t="s">
        <v>3502</v>
      </c>
      <c r="H1643" s="850"/>
      <c r="I1643" s="850"/>
      <c r="J1643" s="833"/>
      <c r="K1643" s="833"/>
      <c r="L1643" s="850">
        <v>16</v>
      </c>
      <c r="M1643" s="850">
        <v>1244.4499999999998</v>
      </c>
      <c r="N1643" s="833">
        <v>1</v>
      </c>
      <c r="O1643" s="833">
        <v>77.778124999999989</v>
      </c>
      <c r="P1643" s="850">
        <v>100</v>
      </c>
      <c r="Q1643" s="850">
        <v>7777.7800000000007</v>
      </c>
      <c r="R1643" s="838">
        <v>6.2499738840451622</v>
      </c>
      <c r="S1643" s="851">
        <v>77.777800000000013</v>
      </c>
    </row>
    <row r="1644" spans="1:19" ht="14.45" customHeight="1" x14ac:dyDescent="0.2">
      <c r="A1644" s="832"/>
      <c r="B1644" s="833" t="s">
        <v>3587</v>
      </c>
      <c r="C1644" s="833" t="s">
        <v>594</v>
      </c>
      <c r="D1644" s="833" t="s">
        <v>1464</v>
      </c>
      <c r="E1644" s="833" t="s">
        <v>3468</v>
      </c>
      <c r="F1644" s="833" t="s">
        <v>3505</v>
      </c>
      <c r="G1644" s="833" t="s">
        <v>3506</v>
      </c>
      <c r="H1644" s="850"/>
      <c r="I1644" s="850"/>
      <c r="J1644" s="833"/>
      <c r="K1644" s="833"/>
      <c r="L1644" s="850">
        <v>62</v>
      </c>
      <c r="M1644" s="850">
        <v>7233.33</v>
      </c>
      <c r="N1644" s="833">
        <v>1</v>
      </c>
      <c r="O1644" s="833">
        <v>116.66661290322581</v>
      </c>
      <c r="P1644" s="850">
        <v>780</v>
      </c>
      <c r="Q1644" s="850">
        <v>90999.99</v>
      </c>
      <c r="R1644" s="838">
        <v>12.580649576336212</v>
      </c>
      <c r="S1644" s="851">
        <v>116.66665384615385</v>
      </c>
    </row>
    <row r="1645" spans="1:19" ht="14.45" customHeight="1" x14ac:dyDescent="0.2">
      <c r="A1645" s="832"/>
      <c r="B1645" s="833" t="s">
        <v>3587</v>
      </c>
      <c r="C1645" s="833" t="s">
        <v>594</v>
      </c>
      <c r="D1645" s="833" t="s">
        <v>1464</v>
      </c>
      <c r="E1645" s="833" t="s">
        <v>3468</v>
      </c>
      <c r="F1645" s="833" t="s">
        <v>3515</v>
      </c>
      <c r="G1645" s="833" t="s">
        <v>3516</v>
      </c>
      <c r="H1645" s="850"/>
      <c r="I1645" s="850"/>
      <c r="J1645" s="833"/>
      <c r="K1645" s="833"/>
      <c r="L1645" s="850">
        <v>16</v>
      </c>
      <c r="M1645" s="850">
        <v>3377.78</v>
      </c>
      <c r="N1645" s="833">
        <v>1</v>
      </c>
      <c r="O1645" s="833">
        <v>211.11125000000001</v>
      </c>
      <c r="P1645" s="850">
        <v>4</v>
      </c>
      <c r="Q1645" s="850">
        <v>888.88</v>
      </c>
      <c r="R1645" s="838">
        <v>0.26315509002954601</v>
      </c>
      <c r="S1645" s="851">
        <v>222.22</v>
      </c>
    </row>
    <row r="1646" spans="1:19" ht="14.45" customHeight="1" x14ac:dyDescent="0.2">
      <c r="A1646" s="832"/>
      <c r="B1646" s="833" t="s">
        <v>3587</v>
      </c>
      <c r="C1646" s="833" t="s">
        <v>594</v>
      </c>
      <c r="D1646" s="833" t="s">
        <v>1464</v>
      </c>
      <c r="E1646" s="833" t="s">
        <v>3468</v>
      </c>
      <c r="F1646" s="833" t="s">
        <v>3517</v>
      </c>
      <c r="G1646" s="833" t="s">
        <v>3518</v>
      </c>
      <c r="H1646" s="850"/>
      <c r="I1646" s="850"/>
      <c r="J1646" s="833"/>
      <c r="K1646" s="833"/>
      <c r="L1646" s="850">
        <v>31</v>
      </c>
      <c r="M1646" s="850">
        <v>18083.349999999999</v>
      </c>
      <c r="N1646" s="833">
        <v>1</v>
      </c>
      <c r="O1646" s="833">
        <v>583.33387096774186</v>
      </c>
      <c r="P1646" s="850">
        <v>298</v>
      </c>
      <c r="Q1646" s="850">
        <v>173833.34</v>
      </c>
      <c r="R1646" s="838">
        <v>9.6128947346592319</v>
      </c>
      <c r="S1646" s="851">
        <v>583.33335570469796</v>
      </c>
    </row>
    <row r="1647" spans="1:19" ht="14.45" customHeight="1" x14ac:dyDescent="0.2">
      <c r="A1647" s="832"/>
      <c r="B1647" s="833" t="s">
        <v>3587</v>
      </c>
      <c r="C1647" s="833" t="s">
        <v>594</v>
      </c>
      <c r="D1647" s="833" t="s">
        <v>1464</v>
      </c>
      <c r="E1647" s="833" t="s">
        <v>3468</v>
      </c>
      <c r="F1647" s="833" t="s">
        <v>3519</v>
      </c>
      <c r="G1647" s="833" t="s">
        <v>3520</v>
      </c>
      <c r="H1647" s="850"/>
      <c r="I1647" s="850"/>
      <c r="J1647" s="833"/>
      <c r="K1647" s="833"/>
      <c r="L1647" s="850">
        <v>9</v>
      </c>
      <c r="M1647" s="850">
        <v>4200</v>
      </c>
      <c r="N1647" s="833">
        <v>1</v>
      </c>
      <c r="O1647" s="833">
        <v>466.66666666666669</v>
      </c>
      <c r="P1647" s="850">
        <v>15</v>
      </c>
      <c r="Q1647" s="850">
        <v>7000</v>
      </c>
      <c r="R1647" s="838">
        <v>1.6666666666666667</v>
      </c>
      <c r="S1647" s="851">
        <v>466.66666666666669</v>
      </c>
    </row>
    <row r="1648" spans="1:19" ht="14.45" customHeight="1" x14ac:dyDescent="0.2">
      <c r="A1648" s="832"/>
      <c r="B1648" s="833" t="s">
        <v>3587</v>
      </c>
      <c r="C1648" s="833" t="s">
        <v>594</v>
      </c>
      <c r="D1648" s="833" t="s">
        <v>1464</v>
      </c>
      <c r="E1648" s="833" t="s">
        <v>3468</v>
      </c>
      <c r="F1648" s="833" t="s">
        <v>3522</v>
      </c>
      <c r="G1648" s="833" t="s">
        <v>3523</v>
      </c>
      <c r="H1648" s="850"/>
      <c r="I1648" s="850"/>
      <c r="J1648" s="833"/>
      <c r="K1648" s="833"/>
      <c r="L1648" s="850"/>
      <c r="M1648" s="850"/>
      <c r="N1648" s="833"/>
      <c r="O1648" s="833"/>
      <c r="P1648" s="850">
        <v>1</v>
      </c>
      <c r="Q1648" s="850">
        <v>666.67</v>
      </c>
      <c r="R1648" s="838"/>
      <c r="S1648" s="851">
        <v>666.67</v>
      </c>
    </row>
    <row r="1649" spans="1:19" ht="14.45" customHeight="1" x14ac:dyDescent="0.2">
      <c r="A1649" s="832"/>
      <c r="B1649" s="833" t="s">
        <v>3587</v>
      </c>
      <c r="C1649" s="833" t="s">
        <v>594</v>
      </c>
      <c r="D1649" s="833" t="s">
        <v>1464</v>
      </c>
      <c r="E1649" s="833" t="s">
        <v>3468</v>
      </c>
      <c r="F1649" s="833" t="s">
        <v>3524</v>
      </c>
      <c r="G1649" s="833" t="s">
        <v>3525</v>
      </c>
      <c r="H1649" s="850"/>
      <c r="I1649" s="850"/>
      <c r="J1649" s="833"/>
      <c r="K1649" s="833"/>
      <c r="L1649" s="850">
        <v>38</v>
      </c>
      <c r="M1649" s="850">
        <v>1900</v>
      </c>
      <c r="N1649" s="833">
        <v>1</v>
      </c>
      <c r="O1649" s="833">
        <v>50</v>
      </c>
      <c r="P1649" s="850">
        <v>222</v>
      </c>
      <c r="Q1649" s="850">
        <v>13566.67</v>
      </c>
      <c r="R1649" s="838">
        <v>7.1403526315789474</v>
      </c>
      <c r="S1649" s="851">
        <v>61.111126126126123</v>
      </c>
    </row>
    <row r="1650" spans="1:19" ht="14.45" customHeight="1" x14ac:dyDescent="0.2">
      <c r="A1650" s="832"/>
      <c r="B1650" s="833" t="s">
        <v>3587</v>
      </c>
      <c r="C1650" s="833" t="s">
        <v>594</v>
      </c>
      <c r="D1650" s="833" t="s">
        <v>1464</v>
      </c>
      <c r="E1650" s="833" t="s">
        <v>3468</v>
      </c>
      <c r="F1650" s="833" t="s">
        <v>3592</v>
      </c>
      <c r="G1650" s="833" t="s">
        <v>3593</v>
      </c>
      <c r="H1650" s="850"/>
      <c r="I1650" s="850"/>
      <c r="J1650" s="833"/>
      <c r="K1650" s="833"/>
      <c r="L1650" s="850"/>
      <c r="M1650" s="850"/>
      <c r="N1650" s="833"/>
      <c r="O1650" s="833"/>
      <c r="P1650" s="850">
        <v>2</v>
      </c>
      <c r="Q1650" s="850">
        <v>0</v>
      </c>
      <c r="R1650" s="838"/>
      <c r="S1650" s="851">
        <v>0</v>
      </c>
    </row>
    <row r="1651" spans="1:19" ht="14.45" customHeight="1" x14ac:dyDescent="0.2">
      <c r="A1651" s="832"/>
      <c r="B1651" s="833" t="s">
        <v>3587</v>
      </c>
      <c r="C1651" s="833" t="s">
        <v>594</v>
      </c>
      <c r="D1651" s="833" t="s">
        <v>1464</v>
      </c>
      <c r="E1651" s="833" t="s">
        <v>3468</v>
      </c>
      <c r="F1651" s="833" t="s">
        <v>3538</v>
      </c>
      <c r="G1651" s="833" t="s">
        <v>3539</v>
      </c>
      <c r="H1651" s="850"/>
      <c r="I1651" s="850"/>
      <c r="J1651" s="833"/>
      <c r="K1651" s="833"/>
      <c r="L1651" s="850">
        <v>153</v>
      </c>
      <c r="M1651" s="850">
        <v>0</v>
      </c>
      <c r="N1651" s="833"/>
      <c r="O1651" s="833">
        <v>0</v>
      </c>
      <c r="P1651" s="850">
        <v>1249</v>
      </c>
      <c r="Q1651" s="850">
        <v>0</v>
      </c>
      <c r="R1651" s="838"/>
      <c r="S1651" s="851">
        <v>0</v>
      </c>
    </row>
    <row r="1652" spans="1:19" ht="14.45" customHeight="1" x14ac:dyDescent="0.2">
      <c r="A1652" s="832"/>
      <c r="B1652" s="833" t="s">
        <v>3587</v>
      </c>
      <c r="C1652" s="833" t="s">
        <v>594</v>
      </c>
      <c r="D1652" s="833" t="s">
        <v>1464</v>
      </c>
      <c r="E1652" s="833" t="s">
        <v>3468</v>
      </c>
      <c r="F1652" s="833" t="s">
        <v>3540</v>
      </c>
      <c r="G1652" s="833" t="s">
        <v>3541</v>
      </c>
      <c r="H1652" s="850"/>
      <c r="I1652" s="850"/>
      <c r="J1652" s="833"/>
      <c r="K1652" s="833"/>
      <c r="L1652" s="850"/>
      <c r="M1652" s="850"/>
      <c r="N1652" s="833"/>
      <c r="O1652" s="833"/>
      <c r="P1652" s="850">
        <v>1</v>
      </c>
      <c r="Q1652" s="850">
        <v>58.89</v>
      </c>
      <c r="R1652" s="838"/>
      <c r="S1652" s="851">
        <v>58.89</v>
      </c>
    </row>
    <row r="1653" spans="1:19" ht="14.45" customHeight="1" x14ac:dyDescent="0.2">
      <c r="A1653" s="832"/>
      <c r="B1653" s="833" t="s">
        <v>3587</v>
      </c>
      <c r="C1653" s="833" t="s">
        <v>594</v>
      </c>
      <c r="D1653" s="833" t="s">
        <v>1464</v>
      </c>
      <c r="E1653" s="833" t="s">
        <v>3468</v>
      </c>
      <c r="F1653" s="833" t="s">
        <v>3546</v>
      </c>
      <c r="G1653" s="833" t="s">
        <v>3547</v>
      </c>
      <c r="H1653" s="850"/>
      <c r="I1653" s="850"/>
      <c r="J1653" s="833"/>
      <c r="K1653" s="833"/>
      <c r="L1653" s="850">
        <v>95</v>
      </c>
      <c r="M1653" s="850">
        <v>8972.2199999999993</v>
      </c>
      <c r="N1653" s="833">
        <v>1</v>
      </c>
      <c r="O1653" s="833">
        <v>94.444421052631569</v>
      </c>
      <c r="P1653" s="850">
        <v>823</v>
      </c>
      <c r="Q1653" s="850">
        <v>77727.78</v>
      </c>
      <c r="R1653" s="838">
        <v>8.6631602880892356</v>
      </c>
      <c r="S1653" s="851">
        <v>94.444447144592957</v>
      </c>
    </row>
    <row r="1654" spans="1:19" ht="14.45" customHeight="1" x14ac:dyDescent="0.2">
      <c r="A1654" s="832"/>
      <c r="B1654" s="833" t="s">
        <v>3587</v>
      </c>
      <c r="C1654" s="833" t="s">
        <v>594</v>
      </c>
      <c r="D1654" s="833" t="s">
        <v>1464</v>
      </c>
      <c r="E1654" s="833" t="s">
        <v>3468</v>
      </c>
      <c r="F1654" s="833" t="s">
        <v>3550</v>
      </c>
      <c r="G1654" s="833" t="s">
        <v>3551</v>
      </c>
      <c r="H1654" s="850"/>
      <c r="I1654" s="850"/>
      <c r="J1654" s="833"/>
      <c r="K1654" s="833"/>
      <c r="L1654" s="850">
        <v>8</v>
      </c>
      <c r="M1654" s="850">
        <v>773.34</v>
      </c>
      <c r="N1654" s="833">
        <v>1</v>
      </c>
      <c r="O1654" s="833">
        <v>96.667500000000004</v>
      </c>
      <c r="P1654" s="850">
        <v>85</v>
      </c>
      <c r="Q1654" s="850">
        <v>8216.67</v>
      </c>
      <c r="R1654" s="838">
        <v>10.624912716269687</v>
      </c>
      <c r="S1654" s="851">
        <v>96.666705882352943</v>
      </c>
    </row>
    <row r="1655" spans="1:19" ht="14.45" customHeight="1" x14ac:dyDescent="0.2">
      <c r="A1655" s="832"/>
      <c r="B1655" s="833" t="s">
        <v>3587</v>
      </c>
      <c r="C1655" s="833" t="s">
        <v>594</v>
      </c>
      <c r="D1655" s="833" t="s">
        <v>1464</v>
      </c>
      <c r="E1655" s="833" t="s">
        <v>3468</v>
      </c>
      <c r="F1655" s="833" t="s">
        <v>3558</v>
      </c>
      <c r="G1655" s="833" t="s">
        <v>3559</v>
      </c>
      <c r="H1655" s="850"/>
      <c r="I1655" s="850"/>
      <c r="J1655" s="833"/>
      <c r="K1655" s="833"/>
      <c r="L1655" s="850"/>
      <c r="M1655" s="850"/>
      <c r="N1655" s="833"/>
      <c r="O1655" s="833"/>
      <c r="P1655" s="850">
        <v>4</v>
      </c>
      <c r="Q1655" s="850">
        <v>5133.33</v>
      </c>
      <c r="R1655" s="838"/>
      <c r="S1655" s="851">
        <v>1283.3325</v>
      </c>
    </row>
    <row r="1656" spans="1:19" ht="14.45" customHeight="1" x14ac:dyDescent="0.2">
      <c r="A1656" s="832"/>
      <c r="B1656" s="833" t="s">
        <v>3587</v>
      </c>
      <c r="C1656" s="833" t="s">
        <v>594</v>
      </c>
      <c r="D1656" s="833" t="s">
        <v>1464</v>
      </c>
      <c r="E1656" s="833" t="s">
        <v>3468</v>
      </c>
      <c r="F1656" s="833" t="s">
        <v>3562</v>
      </c>
      <c r="G1656" s="833" t="s">
        <v>3563</v>
      </c>
      <c r="H1656" s="850"/>
      <c r="I1656" s="850"/>
      <c r="J1656" s="833"/>
      <c r="K1656" s="833"/>
      <c r="L1656" s="850">
        <v>4</v>
      </c>
      <c r="M1656" s="850">
        <v>466.67</v>
      </c>
      <c r="N1656" s="833">
        <v>1</v>
      </c>
      <c r="O1656" s="833">
        <v>116.6675</v>
      </c>
      <c r="P1656" s="850">
        <v>120</v>
      </c>
      <c r="Q1656" s="850">
        <v>15999.99</v>
      </c>
      <c r="R1656" s="838">
        <v>34.285447961085993</v>
      </c>
      <c r="S1656" s="851">
        <v>133.33324999999999</v>
      </c>
    </row>
    <row r="1657" spans="1:19" ht="14.45" customHeight="1" x14ac:dyDescent="0.2">
      <c r="A1657" s="832"/>
      <c r="B1657" s="833" t="s">
        <v>3587</v>
      </c>
      <c r="C1657" s="833" t="s">
        <v>594</v>
      </c>
      <c r="D1657" s="833" t="s">
        <v>1464</v>
      </c>
      <c r="E1657" s="833" t="s">
        <v>3468</v>
      </c>
      <c r="F1657" s="833" t="s">
        <v>3469</v>
      </c>
      <c r="G1657" s="833" t="s">
        <v>3470</v>
      </c>
      <c r="H1657" s="850"/>
      <c r="I1657" s="850"/>
      <c r="J1657" s="833"/>
      <c r="K1657" s="833"/>
      <c r="L1657" s="850">
        <v>165</v>
      </c>
      <c r="M1657" s="850">
        <v>56833.33</v>
      </c>
      <c r="N1657" s="833">
        <v>1</v>
      </c>
      <c r="O1657" s="833">
        <v>344.44442424242425</v>
      </c>
      <c r="P1657" s="850">
        <v>1289</v>
      </c>
      <c r="Q1657" s="850">
        <v>443988.87999999995</v>
      </c>
      <c r="R1657" s="838">
        <v>7.8121215139074192</v>
      </c>
      <c r="S1657" s="851">
        <v>344.44443754848714</v>
      </c>
    </row>
    <row r="1658" spans="1:19" ht="14.45" customHeight="1" x14ac:dyDescent="0.2">
      <c r="A1658" s="832"/>
      <c r="B1658" s="833" t="s">
        <v>3587</v>
      </c>
      <c r="C1658" s="833" t="s">
        <v>594</v>
      </c>
      <c r="D1658" s="833" t="s">
        <v>1494</v>
      </c>
      <c r="E1658" s="833" t="s">
        <v>3468</v>
      </c>
      <c r="F1658" s="833" t="s">
        <v>3501</v>
      </c>
      <c r="G1658" s="833" t="s">
        <v>3502</v>
      </c>
      <c r="H1658" s="850"/>
      <c r="I1658" s="850"/>
      <c r="J1658" s="833"/>
      <c r="K1658" s="833"/>
      <c r="L1658" s="850">
        <v>3</v>
      </c>
      <c r="M1658" s="850">
        <v>233.34</v>
      </c>
      <c r="N1658" s="833">
        <v>1</v>
      </c>
      <c r="O1658" s="833">
        <v>77.78</v>
      </c>
      <c r="P1658" s="850"/>
      <c r="Q1658" s="850"/>
      <c r="R1658" s="838"/>
      <c r="S1658" s="851"/>
    </row>
    <row r="1659" spans="1:19" ht="14.45" customHeight="1" x14ac:dyDescent="0.2">
      <c r="A1659" s="832"/>
      <c r="B1659" s="833" t="s">
        <v>3587</v>
      </c>
      <c r="C1659" s="833" t="s">
        <v>594</v>
      </c>
      <c r="D1659" s="833" t="s">
        <v>1494</v>
      </c>
      <c r="E1659" s="833" t="s">
        <v>3468</v>
      </c>
      <c r="F1659" s="833" t="s">
        <v>3519</v>
      </c>
      <c r="G1659" s="833" t="s">
        <v>3520</v>
      </c>
      <c r="H1659" s="850"/>
      <c r="I1659" s="850"/>
      <c r="J1659" s="833"/>
      <c r="K1659" s="833"/>
      <c r="L1659" s="850"/>
      <c r="M1659" s="850"/>
      <c r="N1659" s="833"/>
      <c r="O1659" s="833"/>
      <c r="P1659" s="850">
        <v>2</v>
      </c>
      <c r="Q1659" s="850">
        <v>933.34</v>
      </c>
      <c r="R1659" s="838"/>
      <c r="S1659" s="851">
        <v>466.67</v>
      </c>
    </row>
    <row r="1660" spans="1:19" ht="14.45" customHeight="1" x14ac:dyDescent="0.2">
      <c r="A1660" s="832"/>
      <c r="B1660" s="833" t="s">
        <v>3587</v>
      </c>
      <c r="C1660" s="833" t="s">
        <v>594</v>
      </c>
      <c r="D1660" s="833" t="s">
        <v>1494</v>
      </c>
      <c r="E1660" s="833" t="s">
        <v>3468</v>
      </c>
      <c r="F1660" s="833" t="s">
        <v>3538</v>
      </c>
      <c r="G1660" s="833" t="s">
        <v>3539</v>
      </c>
      <c r="H1660" s="850"/>
      <c r="I1660" s="850"/>
      <c r="J1660" s="833"/>
      <c r="K1660" s="833"/>
      <c r="L1660" s="850"/>
      <c r="M1660" s="850"/>
      <c r="N1660" s="833"/>
      <c r="O1660" s="833"/>
      <c r="P1660" s="850">
        <v>46</v>
      </c>
      <c r="Q1660" s="850">
        <v>0</v>
      </c>
      <c r="R1660" s="838"/>
      <c r="S1660" s="851">
        <v>0</v>
      </c>
    </row>
    <row r="1661" spans="1:19" ht="14.45" customHeight="1" x14ac:dyDescent="0.2">
      <c r="A1661" s="832"/>
      <c r="B1661" s="833" t="s">
        <v>3587</v>
      </c>
      <c r="C1661" s="833" t="s">
        <v>594</v>
      </c>
      <c r="D1661" s="833" t="s">
        <v>1494</v>
      </c>
      <c r="E1661" s="833" t="s">
        <v>3468</v>
      </c>
      <c r="F1661" s="833" t="s">
        <v>3550</v>
      </c>
      <c r="G1661" s="833" t="s">
        <v>3551</v>
      </c>
      <c r="H1661" s="850"/>
      <c r="I1661" s="850"/>
      <c r="J1661" s="833"/>
      <c r="K1661" s="833"/>
      <c r="L1661" s="850"/>
      <c r="M1661" s="850"/>
      <c r="N1661" s="833"/>
      <c r="O1661" s="833"/>
      <c r="P1661" s="850">
        <v>2</v>
      </c>
      <c r="Q1661" s="850">
        <v>193.33</v>
      </c>
      <c r="R1661" s="838"/>
      <c r="S1661" s="851">
        <v>96.665000000000006</v>
      </c>
    </row>
    <row r="1662" spans="1:19" ht="14.45" customHeight="1" x14ac:dyDescent="0.2">
      <c r="A1662" s="832"/>
      <c r="B1662" s="833" t="s">
        <v>3587</v>
      </c>
      <c r="C1662" s="833" t="s">
        <v>594</v>
      </c>
      <c r="D1662" s="833" t="s">
        <v>1494</v>
      </c>
      <c r="E1662" s="833" t="s">
        <v>3468</v>
      </c>
      <c r="F1662" s="833" t="s">
        <v>3562</v>
      </c>
      <c r="G1662" s="833" t="s">
        <v>3563</v>
      </c>
      <c r="H1662" s="850"/>
      <c r="I1662" s="850"/>
      <c r="J1662" s="833"/>
      <c r="K1662" s="833"/>
      <c r="L1662" s="850"/>
      <c r="M1662" s="850"/>
      <c r="N1662" s="833"/>
      <c r="O1662" s="833"/>
      <c r="P1662" s="850">
        <v>1</v>
      </c>
      <c r="Q1662" s="850">
        <v>133.33000000000001</v>
      </c>
      <c r="R1662" s="838"/>
      <c r="S1662" s="851">
        <v>133.33000000000001</v>
      </c>
    </row>
    <row r="1663" spans="1:19" ht="14.45" customHeight="1" x14ac:dyDescent="0.2">
      <c r="A1663" s="832"/>
      <c r="B1663" s="833" t="s">
        <v>3587</v>
      </c>
      <c r="C1663" s="833" t="s">
        <v>594</v>
      </c>
      <c r="D1663" s="833" t="s">
        <v>1494</v>
      </c>
      <c r="E1663" s="833" t="s">
        <v>3468</v>
      </c>
      <c r="F1663" s="833" t="s">
        <v>3469</v>
      </c>
      <c r="G1663" s="833" t="s">
        <v>3470</v>
      </c>
      <c r="H1663" s="850"/>
      <c r="I1663" s="850"/>
      <c r="J1663" s="833"/>
      <c r="K1663" s="833"/>
      <c r="L1663" s="850"/>
      <c r="M1663" s="850"/>
      <c r="N1663" s="833"/>
      <c r="O1663" s="833"/>
      <c r="P1663" s="850">
        <v>4</v>
      </c>
      <c r="Q1663" s="850">
        <v>1377.77</v>
      </c>
      <c r="R1663" s="838"/>
      <c r="S1663" s="851">
        <v>344.4425</v>
      </c>
    </row>
    <row r="1664" spans="1:19" ht="14.45" customHeight="1" x14ac:dyDescent="0.2">
      <c r="A1664" s="832"/>
      <c r="B1664" s="833" t="s">
        <v>3587</v>
      </c>
      <c r="C1664" s="833" t="s">
        <v>594</v>
      </c>
      <c r="D1664" s="833" t="s">
        <v>1487</v>
      </c>
      <c r="E1664" s="833" t="s">
        <v>3468</v>
      </c>
      <c r="F1664" s="833" t="s">
        <v>3501</v>
      </c>
      <c r="G1664" s="833" t="s">
        <v>3502</v>
      </c>
      <c r="H1664" s="850"/>
      <c r="I1664" s="850"/>
      <c r="J1664" s="833"/>
      <c r="K1664" s="833"/>
      <c r="L1664" s="850"/>
      <c r="M1664" s="850"/>
      <c r="N1664" s="833"/>
      <c r="O1664" s="833"/>
      <c r="P1664" s="850">
        <v>61</v>
      </c>
      <c r="Q1664" s="850">
        <v>4744.4500000000007</v>
      </c>
      <c r="R1664" s="838"/>
      <c r="S1664" s="851">
        <v>77.777868852459022</v>
      </c>
    </row>
    <row r="1665" spans="1:19" ht="14.45" customHeight="1" x14ac:dyDescent="0.2">
      <c r="A1665" s="832"/>
      <c r="B1665" s="833" t="s">
        <v>3587</v>
      </c>
      <c r="C1665" s="833" t="s">
        <v>594</v>
      </c>
      <c r="D1665" s="833" t="s">
        <v>1487</v>
      </c>
      <c r="E1665" s="833" t="s">
        <v>3468</v>
      </c>
      <c r="F1665" s="833" t="s">
        <v>3505</v>
      </c>
      <c r="G1665" s="833" t="s">
        <v>3506</v>
      </c>
      <c r="H1665" s="850"/>
      <c r="I1665" s="850"/>
      <c r="J1665" s="833"/>
      <c r="K1665" s="833"/>
      <c r="L1665" s="850"/>
      <c r="M1665" s="850"/>
      <c r="N1665" s="833"/>
      <c r="O1665" s="833"/>
      <c r="P1665" s="850">
        <v>243</v>
      </c>
      <c r="Q1665" s="850">
        <v>28350</v>
      </c>
      <c r="R1665" s="838"/>
      <c r="S1665" s="851">
        <v>116.66666666666667</v>
      </c>
    </row>
    <row r="1666" spans="1:19" ht="14.45" customHeight="1" x14ac:dyDescent="0.2">
      <c r="A1666" s="832"/>
      <c r="B1666" s="833" t="s">
        <v>3587</v>
      </c>
      <c r="C1666" s="833" t="s">
        <v>594</v>
      </c>
      <c r="D1666" s="833" t="s">
        <v>1487</v>
      </c>
      <c r="E1666" s="833" t="s">
        <v>3468</v>
      </c>
      <c r="F1666" s="833" t="s">
        <v>3515</v>
      </c>
      <c r="G1666" s="833" t="s">
        <v>3516</v>
      </c>
      <c r="H1666" s="850"/>
      <c r="I1666" s="850"/>
      <c r="J1666" s="833"/>
      <c r="K1666" s="833"/>
      <c r="L1666" s="850"/>
      <c r="M1666" s="850"/>
      <c r="N1666" s="833"/>
      <c r="O1666" s="833"/>
      <c r="P1666" s="850">
        <v>151</v>
      </c>
      <c r="Q1666" s="850">
        <v>33555.549999999996</v>
      </c>
      <c r="R1666" s="838"/>
      <c r="S1666" s="851">
        <v>222.22218543046355</v>
      </c>
    </row>
    <row r="1667" spans="1:19" ht="14.45" customHeight="1" x14ac:dyDescent="0.2">
      <c r="A1667" s="832"/>
      <c r="B1667" s="833" t="s">
        <v>3587</v>
      </c>
      <c r="C1667" s="833" t="s">
        <v>594</v>
      </c>
      <c r="D1667" s="833" t="s">
        <v>1487</v>
      </c>
      <c r="E1667" s="833" t="s">
        <v>3468</v>
      </c>
      <c r="F1667" s="833" t="s">
        <v>3517</v>
      </c>
      <c r="G1667" s="833" t="s">
        <v>3518</v>
      </c>
      <c r="H1667" s="850"/>
      <c r="I1667" s="850"/>
      <c r="J1667" s="833"/>
      <c r="K1667" s="833"/>
      <c r="L1667" s="850"/>
      <c r="M1667" s="850"/>
      <c r="N1667" s="833"/>
      <c r="O1667" s="833"/>
      <c r="P1667" s="850">
        <v>62</v>
      </c>
      <c r="Q1667" s="850">
        <v>36166.65</v>
      </c>
      <c r="R1667" s="838"/>
      <c r="S1667" s="851">
        <v>583.33306451612907</v>
      </c>
    </row>
    <row r="1668" spans="1:19" ht="14.45" customHeight="1" x14ac:dyDescent="0.2">
      <c r="A1668" s="832"/>
      <c r="B1668" s="833" t="s">
        <v>3587</v>
      </c>
      <c r="C1668" s="833" t="s">
        <v>594</v>
      </c>
      <c r="D1668" s="833" t="s">
        <v>1487</v>
      </c>
      <c r="E1668" s="833" t="s">
        <v>3468</v>
      </c>
      <c r="F1668" s="833" t="s">
        <v>3519</v>
      </c>
      <c r="G1668" s="833" t="s">
        <v>3520</v>
      </c>
      <c r="H1668" s="850"/>
      <c r="I1668" s="850"/>
      <c r="J1668" s="833"/>
      <c r="K1668" s="833"/>
      <c r="L1668" s="850"/>
      <c r="M1668" s="850"/>
      <c r="N1668" s="833"/>
      <c r="O1668" s="833"/>
      <c r="P1668" s="850">
        <v>6</v>
      </c>
      <c r="Q1668" s="850">
        <v>2800</v>
      </c>
      <c r="R1668" s="838"/>
      <c r="S1668" s="851">
        <v>466.66666666666669</v>
      </c>
    </row>
    <row r="1669" spans="1:19" ht="14.45" customHeight="1" x14ac:dyDescent="0.2">
      <c r="A1669" s="832"/>
      <c r="B1669" s="833" t="s">
        <v>3587</v>
      </c>
      <c r="C1669" s="833" t="s">
        <v>594</v>
      </c>
      <c r="D1669" s="833" t="s">
        <v>1487</v>
      </c>
      <c r="E1669" s="833" t="s">
        <v>3468</v>
      </c>
      <c r="F1669" s="833" t="s">
        <v>3521</v>
      </c>
      <c r="G1669" s="833" t="s">
        <v>3520</v>
      </c>
      <c r="H1669" s="850"/>
      <c r="I1669" s="850"/>
      <c r="J1669" s="833"/>
      <c r="K1669" s="833"/>
      <c r="L1669" s="850"/>
      <c r="M1669" s="850"/>
      <c r="N1669" s="833"/>
      <c r="O1669" s="833"/>
      <c r="P1669" s="850">
        <v>5</v>
      </c>
      <c r="Q1669" s="850">
        <v>5000</v>
      </c>
      <c r="R1669" s="838"/>
      <c r="S1669" s="851">
        <v>1000</v>
      </c>
    </row>
    <row r="1670" spans="1:19" ht="14.45" customHeight="1" x14ac:dyDescent="0.2">
      <c r="A1670" s="832"/>
      <c r="B1670" s="833" t="s">
        <v>3587</v>
      </c>
      <c r="C1670" s="833" t="s">
        <v>594</v>
      </c>
      <c r="D1670" s="833" t="s">
        <v>1487</v>
      </c>
      <c r="E1670" s="833" t="s">
        <v>3468</v>
      </c>
      <c r="F1670" s="833" t="s">
        <v>3522</v>
      </c>
      <c r="G1670" s="833" t="s">
        <v>3523</v>
      </c>
      <c r="H1670" s="850"/>
      <c r="I1670" s="850"/>
      <c r="J1670" s="833"/>
      <c r="K1670" s="833"/>
      <c r="L1670" s="850"/>
      <c r="M1670" s="850"/>
      <c r="N1670" s="833"/>
      <c r="O1670" s="833"/>
      <c r="P1670" s="850">
        <v>1</v>
      </c>
      <c r="Q1670" s="850">
        <v>666.67</v>
      </c>
      <c r="R1670" s="838"/>
      <c r="S1670" s="851">
        <v>666.67</v>
      </c>
    </row>
    <row r="1671" spans="1:19" ht="14.45" customHeight="1" x14ac:dyDescent="0.2">
      <c r="A1671" s="832"/>
      <c r="B1671" s="833" t="s">
        <v>3587</v>
      </c>
      <c r="C1671" s="833" t="s">
        <v>594</v>
      </c>
      <c r="D1671" s="833" t="s">
        <v>1487</v>
      </c>
      <c r="E1671" s="833" t="s">
        <v>3468</v>
      </c>
      <c r="F1671" s="833" t="s">
        <v>3524</v>
      </c>
      <c r="G1671" s="833" t="s">
        <v>3525</v>
      </c>
      <c r="H1671" s="850"/>
      <c r="I1671" s="850"/>
      <c r="J1671" s="833"/>
      <c r="K1671" s="833"/>
      <c r="L1671" s="850"/>
      <c r="M1671" s="850"/>
      <c r="N1671" s="833"/>
      <c r="O1671" s="833"/>
      <c r="P1671" s="850">
        <v>150</v>
      </c>
      <c r="Q1671" s="850">
        <v>9166.66</v>
      </c>
      <c r="R1671" s="838"/>
      <c r="S1671" s="851">
        <v>61.111066666666666</v>
      </c>
    </row>
    <row r="1672" spans="1:19" ht="14.45" customHeight="1" x14ac:dyDescent="0.2">
      <c r="A1672" s="832"/>
      <c r="B1672" s="833" t="s">
        <v>3587</v>
      </c>
      <c r="C1672" s="833" t="s">
        <v>594</v>
      </c>
      <c r="D1672" s="833" t="s">
        <v>1487</v>
      </c>
      <c r="E1672" s="833" t="s">
        <v>3468</v>
      </c>
      <c r="F1672" s="833" t="s">
        <v>3538</v>
      </c>
      <c r="G1672" s="833" t="s">
        <v>3539</v>
      </c>
      <c r="H1672" s="850"/>
      <c r="I1672" s="850"/>
      <c r="J1672" s="833"/>
      <c r="K1672" s="833"/>
      <c r="L1672" s="850"/>
      <c r="M1672" s="850"/>
      <c r="N1672" s="833"/>
      <c r="O1672" s="833"/>
      <c r="P1672" s="850">
        <v>680</v>
      </c>
      <c r="Q1672" s="850">
        <v>0</v>
      </c>
      <c r="R1672" s="838"/>
      <c r="S1672" s="851">
        <v>0</v>
      </c>
    </row>
    <row r="1673" spans="1:19" ht="14.45" customHeight="1" x14ac:dyDescent="0.2">
      <c r="A1673" s="832"/>
      <c r="B1673" s="833" t="s">
        <v>3587</v>
      </c>
      <c r="C1673" s="833" t="s">
        <v>594</v>
      </c>
      <c r="D1673" s="833" t="s">
        <v>1487</v>
      </c>
      <c r="E1673" s="833" t="s">
        <v>3468</v>
      </c>
      <c r="F1673" s="833" t="s">
        <v>3540</v>
      </c>
      <c r="G1673" s="833" t="s">
        <v>3541</v>
      </c>
      <c r="H1673" s="850"/>
      <c r="I1673" s="850"/>
      <c r="J1673" s="833"/>
      <c r="K1673" s="833"/>
      <c r="L1673" s="850"/>
      <c r="M1673" s="850"/>
      <c r="N1673" s="833"/>
      <c r="O1673" s="833"/>
      <c r="P1673" s="850">
        <v>1</v>
      </c>
      <c r="Q1673" s="850">
        <v>58.89</v>
      </c>
      <c r="R1673" s="838"/>
      <c r="S1673" s="851">
        <v>58.89</v>
      </c>
    </row>
    <row r="1674" spans="1:19" ht="14.45" customHeight="1" x14ac:dyDescent="0.2">
      <c r="A1674" s="832"/>
      <c r="B1674" s="833" t="s">
        <v>3587</v>
      </c>
      <c r="C1674" s="833" t="s">
        <v>594</v>
      </c>
      <c r="D1674" s="833" t="s">
        <v>1487</v>
      </c>
      <c r="E1674" s="833" t="s">
        <v>3468</v>
      </c>
      <c r="F1674" s="833" t="s">
        <v>3546</v>
      </c>
      <c r="G1674" s="833" t="s">
        <v>3547</v>
      </c>
      <c r="H1674" s="850"/>
      <c r="I1674" s="850"/>
      <c r="J1674" s="833"/>
      <c r="K1674" s="833"/>
      <c r="L1674" s="850"/>
      <c r="M1674" s="850"/>
      <c r="N1674" s="833"/>
      <c r="O1674" s="833"/>
      <c r="P1674" s="850">
        <v>199</v>
      </c>
      <c r="Q1674" s="850">
        <v>18794.439999999995</v>
      </c>
      <c r="R1674" s="838"/>
      <c r="S1674" s="851">
        <v>94.444422110552736</v>
      </c>
    </row>
    <row r="1675" spans="1:19" ht="14.45" customHeight="1" x14ac:dyDescent="0.2">
      <c r="A1675" s="832"/>
      <c r="B1675" s="833" t="s">
        <v>3587</v>
      </c>
      <c r="C1675" s="833" t="s">
        <v>594</v>
      </c>
      <c r="D1675" s="833" t="s">
        <v>1487</v>
      </c>
      <c r="E1675" s="833" t="s">
        <v>3468</v>
      </c>
      <c r="F1675" s="833" t="s">
        <v>3550</v>
      </c>
      <c r="G1675" s="833" t="s">
        <v>3551</v>
      </c>
      <c r="H1675" s="850"/>
      <c r="I1675" s="850"/>
      <c r="J1675" s="833"/>
      <c r="K1675" s="833"/>
      <c r="L1675" s="850"/>
      <c r="M1675" s="850"/>
      <c r="N1675" s="833"/>
      <c r="O1675" s="833"/>
      <c r="P1675" s="850">
        <v>58</v>
      </c>
      <c r="Q1675" s="850">
        <v>5606.67</v>
      </c>
      <c r="R1675" s="838"/>
      <c r="S1675" s="851">
        <v>96.666724137931041</v>
      </c>
    </row>
    <row r="1676" spans="1:19" ht="14.45" customHeight="1" x14ac:dyDescent="0.2">
      <c r="A1676" s="832"/>
      <c r="B1676" s="833" t="s">
        <v>3587</v>
      </c>
      <c r="C1676" s="833" t="s">
        <v>594</v>
      </c>
      <c r="D1676" s="833" t="s">
        <v>1487</v>
      </c>
      <c r="E1676" s="833" t="s">
        <v>3468</v>
      </c>
      <c r="F1676" s="833" t="s">
        <v>3560</v>
      </c>
      <c r="G1676" s="833" t="s">
        <v>3561</v>
      </c>
      <c r="H1676" s="850"/>
      <c r="I1676" s="850"/>
      <c r="J1676" s="833"/>
      <c r="K1676" s="833"/>
      <c r="L1676" s="850"/>
      <c r="M1676" s="850"/>
      <c r="N1676" s="833"/>
      <c r="O1676" s="833"/>
      <c r="P1676" s="850">
        <v>1</v>
      </c>
      <c r="Q1676" s="850">
        <v>466.67</v>
      </c>
      <c r="R1676" s="838"/>
      <c r="S1676" s="851">
        <v>466.67</v>
      </c>
    </row>
    <row r="1677" spans="1:19" ht="14.45" customHeight="1" x14ac:dyDescent="0.2">
      <c r="A1677" s="832"/>
      <c r="B1677" s="833" t="s">
        <v>3587</v>
      </c>
      <c r="C1677" s="833" t="s">
        <v>594</v>
      </c>
      <c r="D1677" s="833" t="s">
        <v>1487</v>
      </c>
      <c r="E1677" s="833" t="s">
        <v>3468</v>
      </c>
      <c r="F1677" s="833" t="s">
        <v>3562</v>
      </c>
      <c r="G1677" s="833" t="s">
        <v>3563</v>
      </c>
      <c r="H1677" s="850"/>
      <c r="I1677" s="850"/>
      <c r="J1677" s="833"/>
      <c r="K1677" s="833"/>
      <c r="L1677" s="850"/>
      <c r="M1677" s="850"/>
      <c r="N1677" s="833"/>
      <c r="O1677" s="833"/>
      <c r="P1677" s="850">
        <v>55</v>
      </c>
      <c r="Q1677" s="850">
        <v>7333.33</v>
      </c>
      <c r="R1677" s="838"/>
      <c r="S1677" s="851">
        <v>133.33327272727271</v>
      </c>
    </row>
    <row r="1678" spans="1:19" ht="14.45" customHeight="1" x14ac:dyDescent="0.2">
      <c r="A1678" s="832"/>
      <c r="B1678" s="833" t="s">
        <v>3587</v>
      </c>
      <c r="C1678" s="833" t="s">
        <v>594</v>
      </c>
      <c r="D1678" s="833" t="s">
        <v>1487</v>
      </c>
      <c r="E1678" s="833" t="s">
        <v>3468</v>
      </c>
      <c r="F1678" s="833" t="s">
        <v>3469</v>
      </c>
      <c r="G1678" s="833" t="s">
        <v>3470</v>
      </c>
      <c r="H1678" s="850"/>
      <c r="I1678" s="850"/>
      <c r="J1678" s="833"/>
      <c r="K1678" s="833"/>
      <c r="L1678" s="850"/>
      <c r="M1678" s="850"/>
      <c r="N1678" s="833"/>
      <c r="O1678" s="833"/>
      <c r="P1678" s="850">
        <v>693</v>
      </c>
      <c r="Q1678" s="850">
        <v>238700</v>
      </c>
      <c r="R1678" s="838"/>
      <c r="S1678" s="851">
        <v>344.44444444444446</v>
      </c>
    </row>
    <row r="1679" spans="1:19" ht="14.45" customHeight="1" x14ac:dyDescent="0.2">
      <c r="A1679" s="832"/>
      <c r="B1679" s="833" t="s">
        <v>3587</v>
      </c>
      <c r="C1679" s="833" t="s">
        <v>594</v>
      </c>
      <c r="D1679" s="833" t="s">
        <v>1489</v>
      </c>
      <c r="E1679" s="833" t="s">
        <v>3468</v>
      </c>
      <c r="F1679" s="833" t="s">
        <v>3469</v>
      </c>
      <c r="G1679" s="833" t="s">
        <v>3470</v>
      </c>
      <c r="H1679" s="850"/>
      <c r="I1679" s="850"/>
      <c r="J1679" s="833"/>
      <c r="K1679" s="833"/>
      <c r="L1679" s="850"/>
      <c r="M1679" s="850"/>
      <c r="N1679" s="833"/>
      <c r="O1679" s="833"/>
      <c r="P1679" s="850">
        <v>1</v>
      </c>
      <c r="Q1679" s="850">
        <v>344.44</v>
      </c>
      <c r="R1679" s="838"/>
      <c r="S1679" s="851">
        <v>344.44</v>
      </c>
    </row>
    <row r="1680" spans="1:19" ht="14.45" customHeight="1" x14ac:dyDescent="0.2">
      <c r="A1680" s="832"/>
      <c r="B1680" s="833" t="s">
        <v>3587</v>
      </c>
      <c r="C1680" s="833" t="s">
        <v>594</v>
      </c>
      <c r="D1680" s="833" t="s">
        <v>1473</v>
      </c>
      <c r="E1680" s="833" t="s">
        <v>3468</v>
      </c>
      <c r="F1680" s="833" t="s">
        <v>3501</v>
      </c>
      <c r="G1680" s="833" t="s">
        <v>3502</v>
      </c>
      <c r="H1680" s="850"/>
      <c r="I1680" s="850"/>
      <c r="J1680" s="833"/>
      <c r="K1680" s="833"/>
      <c r="L1680" s="850"/>
      <c r="M1680" s="850"/>
      <c r="N1680" s="833"/>
      <c r="O1680" s="833"/>
      <c r="P1680" s="850">
        <v>38</v>
      </c>
      <c r="Q1680" s="850">
        <v>2955.55</v>
      </c>
      <c r="R1680" s="838"/>
      <c r="S1680" s="851">
        <v>77.777631578947378</v>
      </c>
    </row>
    <row r="1681" spans="1:19" ht="14.45" customHeight="1" x14ac:dyDescent="0.2">
      <c r="A1681" s="832"/>
      <c r="B1681" s="833" t="s">
        <v>3587</v>
      </c>
      <c r="C1681" s="833" t="s">
        <v>594</v>
      </c>
      <c r="D1681" s="833" t="s">
        <v>1473</v>
      </c>
      <c r="E1681" s="833" t="s">
        <v>3468</v>
      </c>
      <c r="F1681" s="833" t="s">
        <v>3505</v>
      </c>
      <c r="G1681" s="833" t="s">
        <v>3506</v>
      </c>
      <c r="H1681" s="850"/>
      <c r="I1681" s="850"/>
      <c r="J1681" s="833"/>
      <c r="K1681" s="833"/>
      <c r="L1681" s="850"/>
      <c r="M1681" s="850"/>
      <c r="N1681" s="833"/>
      <c r="O1681" s="833"/>
      <c r="P1681" s="850">
        <v>116</v>
      </c>
      <c r="Q1681" s="850">
        <v>13533.33</v>
      </c>
      <c r="R1681" s="838"/>
      <c r="S1681" s="851">
        <v>116.66663793103449</v>
      </c>
    </row>
    <row r="1682" spans="1:19" ht="14.45" customHeight="1" x14ac:dyDescent="0.2">
      <c r="A1682" s="832"/>
      <c r="B1682" s="833" t="s">
        <v>3587</v>
      </c>
      <c r="C1682" s="833" t="s">
        <v>594</v>
      </c>
      <c r="D1682" s="833" t="s">
        <v>1473</v>
      </c>
      <c r="E1682" s="833" t="s">
        <v>3468</v>
      </c>
      <c r="F1682" s="833" t="s">
        <v>3515</v>
      </c>
      <c r="G1682" s="833" t="s">
        <v>3516</v>
      </c>
      <c r="H1682" s="850"/>
      <c r="I1682" s="850"/>
      <c r="J1682" s="833"/>
      <c r="K1682" s="833"/>
      <c r="L1682" s="850"/>
      <c r="M1682" s="850"/>
      <c r="N1682" s="833"/>
      <c r="O1682" s="833"/>
      <c r="P1682" s="850">
        <v>2</v>
      </c>
      <c r="Q1682" s="850">
        <v>444.44</v>
      </c>
      <c r="R1682" s="838"/>
      <c r="S1682" s="851">
        <v>222.22</v>
      </c>
    </row>
    <row r="1683" spans="1:19" ht="14.45" customHeight="1" x14ac:dyDescent="0.2">
      <c r="A1683" s="832"/>
      <c r="B1683" s="833" t="s">
        <v>3587</v>
      </c>
      <c r="C1683" s="833" t="s">
        <v>594</v>
      </c>
      <c r="D1683" s="833" t="s">
        <v>1473</v>
      </c>
      <c r="E1683" s="833" t="s">
        <v>3468</v>
      </c>
      <c r="F1683" s="833" t="s">
        <v>3517</v>
      </c>
      <c r="G1683" s="833" t="s">
        <v>3518</v>
      </c>
      <c r="H1683" s="850"/>
      <c r="I1683" s="850"/>
      <c r="J1683" s="833"/>
      <c r="K1683" s="833"/>
      <c r="L1683" s="850"/>
      <c r="M1683" s="850"/>
      <c r="N1683" s="833"/>
      <c r="O1683" s="833"/>
      <c r="P1683" s="850">
        <v>98</v>
      </c>
      <c r="Q1683" s="850">
        <v>57166.66</v>
      </c>
      <c r="R1683" s="838"/>
      <c r="S1683" s="851">
        <v>583.33326530612248</v>
      </c>
    </row>
    <row r="1684" spans="1:19" ht="14.45" customHeight="1" x14ac:dyDescent="0.2">
      <c r="A1684" s="832"/>
      <c r="B1684" s="833" t="s">
        <v>3587</v>
      </c>
      <c r="C1684" s="833" t="s">
        <v>594</v>
      </c>
      <c r="D1684" s="833" t="s">
        <v>1473</v>
      </c>
      <c r="E1684" s="833" t="s">
        <v>3468</v>
      </c>
      <c r="F1684" s="833" t="s">
        <v>3519</v>
      </c>
      <c r="G1684" s="833" t="s">
        <v>3520</v>
      </c>
      <c r="H1684" s="850"/>
      <c r="I1684" s="850"/>
      <c r="J1684" s="833"/>
      <c r="K1684" s="833"/>
      <c r="L1684" s="850"/>
      <c r="M1684" s="850"/>
      <c r="N1684" s="833"/>
      <c r="O1684" s="833"/>
      <c r="P1684" s="850">
        <v>4</v>
      </c>
      <c r="Q1684" s="850">
        <v>1866.66</v>
      </c>
      <c r="R1684" s="838"/>
      <c r="S1684" s="851">
        <v>466.66500000000002</v>
      </c>
    </row>
    <row r="1685" spans="1:19" ht="14.45" customHeight="1" x14ac:dyDescent="0.2">
      <c r="A1685" s="832"/>
      <c r="B1685" s="833" t="s">
        <v>3587</v>
      </c>
      <c r="C1685" s="833" t="s">
        <v>594</v>
      </c>
      <c r="D1685" s="833" t="s">
        <v>1473</v>
      </c>
      <c r="E1685" s="833" t="s">
        <v>3468</v>
      </c>
      <c r="F1685" s="833" t="s">
        <v>3524</v>
      </c>
      <c r="G1685" s="833" t="s">
        <v>3525</v>
      </c>
      <c r="H1685" s="850"/>
      <c r="I1685" s="850"/>
      <c r="J1685" s="833"/>
      <c r="K1685" s="833"/>
      <c r="L1685" s="850"/>
      <c r="M1685" s="850"/>
      <c r="N1685" s="833"/>
      <c r="O1685" s="833"/>
      <c r="P1685" s="850">
        <v>118</v>
      </c>
      <c r="Q1685" s="850">
        <v>7211.1</v>
      </c>
      <c r="R1685" s="838"/>
      <c r="S1685" s="851">
        <v>61.111016949152543</v>
      </c>
    </row>
    <row r="1686" spans="1:19" ht="14.45" customHeight="1" x14ac:dyDescent="0.2">
      <c r="A1686" s="832"/>
      <c r="B1686" s="833" t="s">
        <v>3587</v>
      </c>
      <c r="C1686" s="833" t="s">
        <v>594</v>
      </c>
      <c r="D1686" s="833" t="s">
        <v>1473</v>
      </c>
      <c r="E1686" s="833" t="s">
        <v>3468</v>
      </c>
      <c r="F1686" s="833" t="s">
        <v>3538</v>
      </c>
      <c r="G1686" s="833" t="s">
        <v>3539</v>
      </c>
      <c r="H1686" s="850"/>
      <c r="I1686" s="850"/>
      <c r="J1686" s="833"/>
      <c r="K1686" s="833"/>
      <c r="L1686" s="850"/>
      <c r="M1686" s="850"/>
      <c r="N1686" s="833"/>
      <c r="O1686" s="833"/>
      <c r="P1686" s="850">
        <v>408</v>
      </c>
      <c r="Q1686" s="850">
        <v>0</v>
      </c>
      <c r="R1686" s="838"/>
      <c r="S1686" s="851">
        <v>0</v>
      </c>
    </row>
    <row r="1687" spans="1:19" ht="14.45" customHeight="1" x14ac:dyDescent="0.2">
      <c r="A1687" s="832"/>
      <c r="B1687" s="833" t="s">
        <v>3587</v>
      </c>
      <c r="C1687" s="833" t="s">
        <v>594</v>
      </c>
      <c r="D1687" s="833" t="s">
        <v>1473</v>
      </c>
      <c r="E1687" s="833" t="s">
        <v>3468</v>
      </c>
      <c r="F1687" s="833" t="s">
        <v>3546</v>
      </c>
      <c r="G1687" s="833" t="s">
        <v>3547</v>
      </c>
      <c r="H1687" s="850"/>
      <c r="I1687" s="850"/>
      <c r="J1687" s="833"/>
      <c r="K1687" s="833"/>
      <c r="L1687" s="850"/>
      <c r="M1687" s="850"/>
      <c r="N1687" s="833"/>
      <c r="O1687" s="833"/>
      <c r="P1687" s="850">
        <v>197</v>
      </c>
      <c r="Q1687" s="850">
        <v>18605.560000000001</v>
      </c>
      <c r="R1687" s="838"/>
      <c r="S1687" s="851">
        <v>94.444467005076149</v>
      </c>
    </row>
    <row r="1688" spans="1:19" ht="14.45" customHeight="1" x14ac:dyDescent="0.2">
      <c r="A1688" s="832"/>
      <c r="B1688" s="833" t="s">
        <v>3587</v>
      </c>
      <c r="C1688" s="833" t="s">
        <v>594</v>
      </c>
      <c r="D1688" s="833" t="s">
        <v>1473</v>
      </c>
      <c r="E1688" s="833" t="s">
        <v>3468</v>
      </c>
      <c r="F1688" s="833" t="s">
        <v>3550</v>
      </c>
      <c r="G1688" s="833" t="s">
        <v>3551</v>
      </c>
      <c r="H1688" s="850"/>
      <c r="I1688" s="850"/>
      <c r="J1688" s="833"/>
      <c r="K1688" s="833"/>
      <c r="L1688" s="850"/>
      <c r="M1688" s="850"/>
      <c r="N1688" s="833"/>
      <c r="O1688" s="833"/>
      <c r="P1688" s="850">
        <v>50</v>
      </c>
      <c r="Q1688" s="850">
        <v>4833.33</v>
      </c>
      <c r="R1688" s="838"/>
      <c r="S1688" s="851">
        <v>96.666600000000003</v>
      </c>
    </row>
    <row r="1689" spans="1:19" ht="14.45" customHeight="1" x14ac:dyDescent="0.2">
      <c r="A1689" s="832"/>
      <c r="B1689" s="833" t="s">
        <v>3587</v>
      </c>
      <c r="C1689" s="833" t="s">
        <v>594</v>
      </c>
      <c r="D1689" s="833" t="s">
        <v>1473</v>
      </c>
      <c r="E1689" s="833" t="s">
        <v>3468</v>
      </c>
      <c r="F1689" s="833" t="s">
        <v>3562</v>
      </c>
      <c r="G1689" s="833" t="s">
        <v>3563</v>
      </c>
      <c r="H1689" s="850"/>
      <c r="I1689" s="850"/>
      <c r="J1689" s="833"/>
      <c r="K1689" s="833"/>
      <c r="L1689" s="850"/>
      <c r="M1689" s="850"/>
      <c r="N1689" s="833"/>
      <c r="O1689" s="833"/>
      <c r="P1689" s="850">
        <v>20</v>
      </c>
      <c r="Q1689" s="850">
        <v>2666.67</v>
      </c>
      <c r="R1689" s="838"/>
      <c r="S1689" s="851">
        <v>133.33350000000002</v>
      </c>
    </row>
    <row r="1690" spans="1:19" ht="14.45" customHeight="1" x14ac:dyDescent="0.2">
      <c r="A1690" s="832"/>
      <c r="B1690" s="833" t="s">
        <v>3587</v>
      </c>
      <c r="C1690" s="833" t="s">
        <v>594</v>
      </c>
      <c r="D1690" s="833" t="s">
        <v>1473</v>
      </c>
      <c r="E1690" s="833" t="s">
        <v>3468</v>
      </c>
      <c r="F1690" s="833" t="s">
        <v>3469</v>
      </c>
      <c r="G1690" s="833" t="s">
        <v>3470</v>
      </c>
      <c r="H1690" s="850"/>
      <c r="I1690" s="850"/>
      <c r="J1690" s="833"/>
      <c r="K1690" s="833"/>
      <c r="L1690" s="850"/>
      <c r="M1690" s="850"/>
      <c r="N1690" s="833"/>
      <c r="O1690" s="833"/>
      <c r="P1690" s="850">
        <v>425</v>
      </c>
      <c r="Q1690" s="850">
        <v>146388.88</v>
      </c>
      <c r="R1690" s="838"/>
      <c r="S1690" s="851">
        <v>344.44442352941178</v>
      </c>
    </row>
    <row r="1691" spans="1:19" ht="14.45" customHeight="1" x14ac:dyDescent="0.2">
      <c r="A1691" s="832"/>
      <c r="B1691" s="833" t="s">
        <v>3587</v>
      </c>
      <c r="C1691" s="833" t="s">
        <v>594</v>
      </c>
      <c r="D1691" s="833" t="s">
        <v>1478</v>
      </c>
      <c r="E1691" s="833" t="s">
        <v>3468</v>
      </c>
      <c r="F1691" s="833" t="s">
        <v>3501</v>
      </c>
      <c r="G1691" s="833" t="s">
        <v>3502</v>
      </c>
      <c r="H1691" s="850">
        <v>45</v>
      </c>
      <c r="I1691" s="850">
        <v>3500.01</v>
      </c>
      <c r="J1691" s="833">
        <v>1.0975637290718716</v>
      </c>
      <c r="K1691" s="833">
        <v>77.778000000000006</v>
      </c>
      <c r="L1691" s="850">
        <v>41</v>
      </c>
      <c r="M1691" s="850">
        <v>3188.89</v>
      </c>
      <c r="N1691" s="833">
        <v>1</v>
      </c>
      <c r="O1691" s="833">
        <v>77.777804878048784</v>
      </c>
      <c r="P1691" s="850">
        <v>55</v>
      </c>
      <c r="Q1691" s="850">
        <v>4277.7900000000009</v>
      </c>
      <c r="R1691" s="838">
        <v>1.3414667799767321</v>
      </c>
      <c r="S1691" s="851">
        <v>77.77800000000002</v>
      </c>
    </row>
    <row r="1692" spans="1:19" ht="14.45" customHeight="1" x14ac:dyDescent="0.2">
      <c r="A1692" s="832"/>
      <c r="B1692" s="833" t="s">
        <v>3587</v>
      </c>
      <c r="C1692" s="833" t="s">
        <v>594</v>
      </c>
      <c r="D1692" s="833" t="s">
        <v>1478</v>
      </c>
      <c r="E1692" s="833" t="s">
        <v>3468</v>
      </c>
      <c r="F1692" s="833" t="s">
        <v>3505</v>
      </c>
      <c r="G1692" s="833" t="s">
        <v>3506</v>
      </c>
      <c r="H1692" s="850">
        <v>227</v>
      </c>
      <c r="I1692" s="850">
        <v>26483.339999999997</v>
      </c>
      <c r="J1692" s="833">
        <v>1.2611114285714284</v>
      </c>
      <c r="K1692" s="833">
        <v>116.66669603524228</v>
      </c>
      <c r="L1692" s="850">
        <v>180</v>
      </c>
      <c r="M1692" s="850">
        <v>21000</v>
      </c>
      <c r="N1692" s="833">
        <v>1</v>
      </c>
      <c r="O1692" s="833">
        <v>116.66666666666667</v>
      </c>
      <c r="P1692" s="850">
        <v>141</v>
      </c>
      <c r="Q1692" s="850">
        <v>16449.989999999998</v>
      </c>
      <c r="R1692" s="838">
        <v>0.78333285714285705</v>
      </c>
      <c r="S1692" s="851">
        <v>116.66659574468083</v>
      </c>
    </row>
    <row r="1693" spans="1:19" ht="14.45" customHeight="1" x14ac:dyDescent="0.2">
      <c r="A1693" s="832"/>
      <c r="B1693" s="833" t="s">
        <v>3587</v>
      </c>
      <c r="C1693" s="833" t="s">
        <v>594</v>
      </c>
      <c r="D1693" s="833" t="s">
        <v>1478</v>
      </c>
      <c r="E1693" s="833" t="s">
        <v>3468</v>
      </c>
      <c r="F1693" s="833" t="s">
        <v>3515</v>
      </c>
      <c r="G1693" s="833" t="s">
        <v>3516</v>
      </c>
      <c r="H1693" s="850">
        <v>32</v>
      </c>
      <c r="I1693" s="850">
        <v>6755.54</v>
      </c>
      <c r="J1693" s="833">
        <v>1.4545434971708104</v>
      </c>
      <c r="K1693" s="833">
        <v>211.110625</v>
      </c>
      <c r="L1693" s="850">
        <v>22</v>
      </c>
      <c r="M1693" s="850">
        <v>4644.4400000000005</v>
      </c>
      <c r="N1693" s="833">
        <v>1</v>
      </c>
      <c r="O1693" s="833">
        <v>211.1109090909091</v>
      </c>
      <c r="P1693" s="850">
        <v>19</v>
      </c>
      <c r="Q1693" s="850">
        <v>4222.2199999999993</v>
      </c>
      <c r="R1693" s="838">
        <v>0.90909130056583765</v>
      </c>
      <c r="S1693" s="851">
        <v>222.22210526315786</v>
      </c>
    </row>
    <row r="1694" spans="1:19" ht="14.45" customHeight="1" x14ac:dyDescent="0.2">
      <c r="A1694" s="832"/>
      <c r="B1694" s="833" t="s">
        <v>3587</v>
      </c>
      <c r="C1694" s="833" t="s">
        <v>594</v>
      </c>
      <c r="D1694" s="833" t="s">
        <v>1478</v>
      </c>
      <c r="E1694" s="833" t="s">
        <v>3468</v>
      </c>
      <c r="F1694" s="833" t="s">
        <v>3517</v>
      </c>
      <c r="G1694" s="833" t="s">
        <v>3518</v>
      </c>
      <c r="H1694" s="850">
        <v>155</v>
      </c>
      <c r="I1694" s="850">
        <v>90416.66</v>
      </c>
      <c r="J1694" s="833">
        <v>1.2399998518857211</v>
      </c>
      <c r="K1694" s="833">
        <v>583.33329032258064</v>
      </c>
      <c r="L1694" s="850">
        <v>125</v>
      </c>
      <c r="M1694" s="850">
        <v>72916.67</v>
      </c>
      <c r="N1694" s="833">
        <v>1</v>
      </c>
      <c r="O1694" s="833">
        <v>583.33335999999997</v>
      </c>
      <c r="P1694" s="850">
        <v>152</v>
      </c>
      <c r="Q1694" s="850">
        <v>88666.68</v>
      </c>
      <c r="R1694" s="838">
        <v>1.2160001272685654</v>
      </c>
      <c r="S1694" s="851">
        <v>583.33342105263148</v>
      </c>
    </row>
    <row r="1695" spans="1:19" ht="14.45" customHeight="1" x14ac:dyDescent="0.2">
      <c r="A1695" s="832"/>
      <c r="B1695" s="833" t="s">
        <v>3587</v>
      </c>
      <c r="C1695" s="833" t="s">
        <v>594</v>
      </c>
      <c r="D1695" s="833" t="s">
        <v>1478</v>
      </c>
      <c r="E1695" s="833" t="s">
        <v>3468</v>
      </c>
      <c r="F1695" s="833" t="s">
        <v>3519</v>
      </c>
      <c r="G1695" s="833" t="s">
        <v>3520</v>
      </c>
      <c r="H1695" s="850">
        <v>17</v>
      </c>
      <c r="I1695" s="850">
        <v>7933.33</v>
      </c>
      <c r="J1695" s="833">
        <v>1</v>
      </c>
      <c r="K1695" s="833">
        <v>466.66647058823531</v>
      </c>
      <c r="L1695" s="850">
        <v>17</v>
      </c>
      <c r="M1695" s="850">
        <v>7933.33</v>
      </c>
      <c r="N1695" s="833">
        <v>1</v>
      </c>
      <c r="O1695" s="833">
        <v>466.66647058823531</v>
      </c>
      <c r="P1695" s="850">
        <v>7</v>
      </c>
      <c r="Q1695" s="850">
        <v>3266.67</v>
      </c>
      <c r="R1695" s="838">
        <v>0.41176529906105003</v>
      </c>
      <c r="S1695" s="851">
        <v>466.66714285714289</v>
      </c>
    </row>
    <row r="1696" spans="1:19" ht="14.45" customHeight="1" x14ac:dyDescent="0.2">
      <c r="A1696" s="832"/>
      <c r="B1696" s="833" t="s">
        <v>3587</v>
      </c>
      <c r="C1696" s="833" t="s">
        <v>594</v>
      </c>
      <c r="D1696" s="833" t="s">
        <v>1478</v>
      </c>
      <c r="E1696" s="833" t="s">
        <v>3468</v>
      </c>
      <c r="F1696" s="833" t="s">
        <v>3521</v>
      </c>
      <c r="G1696" s="833" t="s">
        <v>3520</v>
      </c>
      <c r="H1696" s="850">
        <v>1</v>
      </c>
      <c r="I1696" s="850">
        <v>1000</v>
      </c>
      <c r="J1696" s="833"/>
      <c r="K1696" s="833">
        <v>1000</v>
      </c>
      <c r="L1696" s="850"/>
      <c r="M1696" s="850"/>
      <c r="N1696" s="833"/>
      <c r="O1696" s="833"/>
      <c r="P1696" s="850"/>
      <c r="Q1696" s="850"/>
      <c r="R1696" s="838"/>
      <c r="S1696" s="851"/>
    </row>
    <row r="1697" spans="1:19" ht="14.45" customHeight="1" x14ac:dyDescent="0.2">
      <c r="A1697" s="832"/>
      <c r="B1697" s="833" t="s">
        <v>3587</v>
      </c>
      <c r="C1697" s="833" t="s">
        <v>594</v>
      </c>
      <c r="D1697" s="833" t="s">
        <v>1478</v>
      </c>
      <c r="E1697" s="833" t="s">
        <v>3468</v>
      </c>
      <c r="F1697" s="833" t="s">
        <v>3522</v>
      </c>
      <c r="G1697" s="833" t="s">
        <v>3523</v>
      </c>
      <c r="H1697" s="850"/>
      <c r="I1697" s="850"/>
      <c r="J1697" s="833"/>
      <c r="K1697" s="833"/>
      <c r="L1697" s="850">
        <v>1</v>
      </c>
      <c r="M1697" s="850">
        <v>666.67</v>
      </c>
      <c r="N1697" s="833">
        <v>1</v>
      </c>
      <c r="O1697" s="833">
        <v>666.67</v>
      </c>
      <c r="P1697" s="850"/>
      <c r="Q1697" s="850"/>
      <c r="R1697" s="838"/>
      <c r="S1697" s="851"/>
    </row>
    <row r="1698" spans="1:19" ht="14.45" customHeight="1" x14ac:dyDescent="0.2">
      <c r="A1698" s="832"/>
      <c r="B1698" s="833" t="s">
        <v>3587</v>
      </c>
      <c r="C1698" s="833" t="s">
        <v>594</v>
      </c>
      <c r="D1698" s="833" t="s">
        <v>1478</v>
      </c>
      <c r="E1698" s="833" t="s">
        <v>3468</v>
      </c>
      <c r="F1698" s="833" t="s">
        <v>3524</v>
      </c>
      <c r="G1698" s="833" t="s">
        <v>3525</v>
      </c>
      <c r="H1698" s="850">
        <v>143</v>
      </c>
      <c r="I1698" s="850">
        <v>7150</v>
      </c>
      <c r="J1698" s="833">
        <v>1.2767857142857142</v>
      </c>
      <c r="K1698" s="833">
        <v>50</v>
      </c>
      <c r="L1698" s="850">
        <v>112</v>
      </c>
      <c r="M1698" s="850">
        <v>5600</v>
      </c>
      <c r="N1698" s="833">
        <v>1</v>
      </c>
      <c r="O1698" s="833">
        <v>50</v>
      </c>
      <c r="P1698" s="850">
        <v>104</v>
      </c>
      <c r="Q1698" s="850">
        <v>6355.55</v>
      </c>
      <c r="R1698" s="838">
        <v>1.1349196428571429</v>
      </c>
      <c r="S1698" s="851">
        <v>61.111057692307696</v>
      </c>
    </row>
    <row r="1699" spans="1:19" ht="14.45" customHeight="1" x14ac:dyDescent="0.2">
      <c r="A1699" s="832"/>
      <c r="B1699" s="833" t="s">
        <v>3587</v>
      </c>
      <c r="C1699" s="833" t="s">
        <v>594</v>
      </c>
      <c r="D1699" s="833" t="s">
        <v>1478</v>
      </c>
      <c r="E1699" s="833" t="s">
        <v>3468</v>
      </c>
      <c r="F1699" s="833" t="s">
        <v>3528</v>
      </c>
      <c r="G1699" s="833" t="s">
        <v>3529</v>
      </c>
      <c r="H1699" s="850">
        <v>3</v>
      </c>
      <c r="I1699" s="850">
        <v>303.33</v>
      </c>
      <c r="J1699" s="833">
        <v>3</v>
      </c>
      <c r="K1699" s="833">
        <v>101.11</v>
      </c>
      <c r="L1699" s="850">
        <v>1</v>
      </c>
      <c r="M1699" s="850">
        <v>101.11</v>
      </c>
      <c r="N1699" s="833">
        <v>1</v>
      </c>
      <c r="O1699" s="833">
        <v>101.11</v>
      </c>
      <c r="P1699" s="850"/>
      <c r="Q1699" s="850"/>
      <c r="R1699" s="838"/>
      <c r="S1699" s="851"/>
    </row>
    <row r="1700" spans="1:19" ht="14.45" customHeight="1" x14ac:dyDescent="0.2">
      <c r="A1700" s="832"/>
      <c r="B1700" s="833" t="s">
        <v>3587</v>
      </c>
      <c r="C1700" s="833" t="s">
        <v>594</v>
      </c>
      <c r="D1700" s="833" t="s">
        <v>1478</v>
      </c>
      <c r="E1700" s="833" t="s">
        <v>3468</v>
      </c>
      <c r="F1700" s="833" t="s">
        <v>3592</v>
      </c>
      <c r="G1700" s="833" t="s">
        <v>3593</v>
      </c>
      <c r="H1700" s="850">
        <v>4</v>
      </c>
      <c r="I1700" s="850">
        <v>0</v>
      </c>
      <c r="J1700" s="833"/>
      <c r="K1700" s="833">
        <v>0</v>
      </c>
      <c r="L1700" s="850">
        <v>1</v>
      </c>
      <c r="M1700" s="850">
        <v>0</v>
      </c>
      <c r="N1700" s="833"/>
      <c r="O1700" s="833">
        <v>0</v>
      </c>
      <c r="P1700" s="850">
        <v>2</v>
      </c>
      <c r="Q1700" s="850">
        <v>0</v>
      </c>
      <c r="R1700" s="838"/>
      <c r="S1700" s="851">
        <v>0</v>
      </c>
    </row>
    <row r="1701" spans="1:19" ht="14.45" customHeight="1" x14ac:dyDescent="0.2">
      <c r="A1701" s="832"/>
      <c r="B1701" s="833" t="s">
        <v>3587</v>
      </c>
      <c r="C1701" s="833" t="s">
        <v>594</v>
      </c>
      <c r="D1701" s="833" t="s">
        <v>1478</v>
      </c>
      <c r="E1701" s="833" t="s">
        <v>3468</v>
      </c>
      <c r="F1701" s="833" t="s">
        <v>3538</v>
      </c>
      <c r="G1701" s="833" t="s">
        <v>3539</v>
      </c>
      <c r="H1701" s="850">
        <v>744</v>
      </c>
      <c r="I1701" s="850">
        <v>0</v>
      </c>
      <c r="J1701" s="833"/>
      <c r="K1701" s="833">
        <v>0</v>
      </c>
      <c r="L1701" s="850">
        <v>621</v>
      </c>
      <c r="M1701" s="850">
        <v>0</v>
      </c>
      <c r="N1701" s="833"/>
      <c r="O1701" s="833">
        <v>0</v>
      </c>
      <c r="P1701" s="850">
        <v>543</v>
      </c>
      <c r="Q1701" s="850">
        <v>0</v>
      </c>
      <c r="R1701" s="838"/>
      <c r="S1701" s="851">
        <v>0</v>
      </c>
    </row>
    <row r="1702" spans="1:19" ht="14.45" customHeight="1" x14ac:dyDescent="0.2">
      <c r="A1702" s="832"/>
      <c r="B1702" s="833" t="s">
        <v>3587</v>
      </c>
      <c r="C1702" s="833" t="s">
        <v>594</v>
      </c>
      <c r="D1702" s="833" t="s">
        <v>1478</v>
      </c>
      <c r="E1702" s="833" t="s">
        <v>3468</v>
      </c>
      <c r="F1702" s="833" t="s">
        <v>3546</v>
      </c>
      <c r="G1702" s="833" t="s">
        <v>3547</v>
      </c>
      <c r="H1702" s="850">
        <v>267</v>
      </c>
      <c r="I1702" s="850">
        <v>25216.67</v>
      </c>
      <c r="J1702" s="833">
        <v>1.1710524238227789</v>
      </c>
      <c r="K1702" s="833">
        <v>94.444456928838946</v>
      </c>
      <c r="L1702" s="850">
        <v>228</v>
      </c>
      <c r="M1702" s="850">
        <v>21533.34</v>
      </c>
      <c r="N1702" s="833">
        <v>1</v>
      </c>
      <c r="O1702" s="833">
        <v>94.444473684210521</v>
      </c>
      <c r="P1702" s="850">
        <v>235</v>
      </c>
      <c r="Q1702" s="850">
        <v>22194.44</v>
      </c>
      <c r="R1702" s="838">
        <v>1.0307012288850683</v>
      </c>
      <c r="S1702" s="851">
        <v>94.444425531914888</v>
      </c>
    </row>
    <row r="1703" spans="1:19" ht="14.45" customHeight="1" x14ac:dyDescent="0.2">
      <c r="A1703" s="832"/>
      <c r="B1703" s="833" t="s">
        <v>3587</v>
      </c>
      <c r="C1703" s="833" t="s">
        <v>594</v>
      </c>
      <c r="D1703" s="833" t="s">
        <v>1478</v>
      </c>
      <c r="E1703" s="833" t="s">
        <v>3468</v>
      </c>
      <c r="F1703" s="833" t="s">
        <v>3550</v>
      </c>
      <c r="G1703" s="833" t="s">
        <v>3551</v>
      </c>
      <c r="H1703" s="850">
        <v>55</v>
      </c>
      <c r="I1703" s="850">
        <v>5316.66</v>
      </c>
      <c r="J1703" s="833">
        <v>1.0784300202839756</v>
      </c>
      <c r="K1703" s="833">
        <v>96.666545454545457</v>
      </c>
      <c r="L1703" s="850">
        <v>51</v>
      </c>
      <c r="M1703" s="850">
        <v>4930</v>
      </c>
      <c r="N1703" s="833">
        <v>1</v>
      </c>
      <c r="O1703" s="833">
        <v>96.666666666666671</v>
      </c>
      <c r="P1703" s="850">
        <v>40</v>
      </c>
      <c r="Q1703" s="850">
        <v>3866.67</v>
      </c>
      <c r="R1703" s="838">
        <v>0.78431440162271804</v>
      </c>
      <c r="S1703" s="851">
        <v>96.666750000000008</v>
      </c>
    </row>
    <row r="1704" spans="1:19" ht="14.45" customHeight="1" x14ac:dyDescent="0.2">
      <c r="A1704" s="832"/>
      <c r="B1704" s="833" t="s">
        <v>3587</v>
      </c>
      <c r="C1704" s="833" t="s">
        <v>594</v>
      </c>
      <c r="D1704" s="833" t="s">
        <v>1478</v>
      </c>
      <c r="E1704" s="833" t="s">
        <v>3468</v>
      </c>
      <c r="F1704" s="833" t="s">
        <v>3562</v>
      </c>
      <c r="G1704" s="833" t="s">
        <v>3563</v>
      </c>
      <c r="H1704" s="850">
        <v>17</v>
      </c>
      <c r="I1704" s="850">
        <v>1983.3400000000001</v>
      </c>
      <c r="J1704" s="833">
        <v>2.4285696793074312</v>
      </c>
      <c r="K1704" s="833">
        <v>116.66705882352942</v>
      </c>
      <c r="L1704" s="850">
        <v>7</v>
      </c>
      <c r="M1704" s="850">
        <v>816.67000000000007</v>
      </c>
      <c r="N1704" s="833">
        <v>1</v>
      </c>
      <c r="O1704" s="833">
        <v>116.66714285714286</v>
      </c>
      <c r="P1704" s="850">
        <v>12</v>
      </c>
      <c r="Q1704" s="850">
        <v>1599.99</v>
      </c>
      <c r="R1704" s="838">
        <v>1.9591634319859916</v>
      </c>
      <c r="S1704" s="851">
        <v>133.33250000000001</v>
      </c>
    </row>
    <row r="1705" spans="1:19" ht="14.45" customHeight="1" x14ac:dyDescent="0.2">
      <c r="A1705" s="832"/>
      <c r="B1705" s="833" t="s">
        <v>3587</v>
      </c>
      <c r="C1705" s="833" t="s">
        <v>594</v>
      </c>
      <c r="D1705" s="833" t="s">
        <v>1478</v>
      </c>
      <c r="E1705" s="833" t="s">
        <v>3468</v>
      </c>
      <c r="F1705" s="833" t="s">
        <v>3469</v>
      </c>
      <c r="G1705" s="833" t="s">
        <v>3470</v>
      </c>
      <c r="H1705" s="850">
        <v>769</v>
      </c>
      <c r="I1705" s="850">
        <v>264877.77</v>
      </c>
      <c r="J1705" s="833">
        <v>1.1922480091185594</v>
      </c>
      <c r="K1705" s="833">
        <v>344.44443433029909</v>
      </c>
      <c r="L1705" s="850">
        <v>645</v>
      </c>
      <c r="M1705" s="850">
        <v>222166.67</v>
      </c>
      <c r="N1705" s="833">
        <v>1</v>
      </c>
      <c r="O1705" s="833">
        <v>344.4444496124031</v>
      </c>
      <c r="P1705" s="850">
        <v>575</v>
      </c>
      <c r="Q1705" s="850">
        <v>198055.57</v>
      </c>
      <c r="R1705" s="838">
        <v>0.89147291985787069</v>
      </c>
      <c r="S1705" s="851">
        <v>344.44446956521739</v>
      </c>
    </row>
    <row r="1706" spans="1:19" ht="14.45" customHeight="1" x14ac:dyDescent="0.2">
      <c r="A1706" s="832"/>
      <c r="B1706" s="833" t="s">
        <v>3587</v>
      </c>
      <c r="C1706" s="833" t="s">
        <v>594</v>
      </c>
      <c r="D1706" s="833" t="s">
        <v>1469</v>
      </c>
      <c r="E1706" s="833" t="s">
        <v>3468</v>
      </c>
      <c r="F1706" s="833" t="s">
        <v>3501</v>
      </c>
      <c r="G1706" s="833" t="s">
        <v>3502</v>
      </c>
      <c r="H1706" s="850"/>
      <c r="I1706" s="850"/>
      <c r="J1706" s="833"/>
      <c r="K1706" s="833"/>
      <c r="L1706" s="850"/>
      <c r="M1706" s="850"/>
      <c r="N1706" s="833"/>
      <c r="O1706" s="833"/>
      <c r="P1706" s="850">
        <v>4</v>
      </c>
      <c r="Q1706" s="850">
        <v>311.12</v>
      </c>
      <c r="R1706" s="838"/>
      <c r="S1706" s="851">
        <v>77.78</v>
      </c>
    </row>
    <row r="1707" spans="1:19" ht="14.45" customHeight="1" x14ac:dyDescent="0.2">
      <c r="A1707" s="832"/>
      <c r="B1707" s="833" t="s">
        <v>3587</v>
      </c>
      <c r="C1707" s="833" t="s">
        <v>594</v>
      </c>
      <c r="D1707" s="833" t="s">
        <v>1469</v>
      </c>
      <c r="E1707" s="833" t="s">
        <v>3468</v>
      </c>
      <c r="F1707" s="833" t="s">
        <v>3505</v>
      </c>
      <c r="G1707" s="833" t="s">
        <v>3506</v>
      </c>
      <c r="H1707" s="850"/>
      <c r="I1707" s="850"/>
      <c r="J1707" s="833"/>
      <c r="K1707" s="833"/>
      <c r="L1707" s="850"/>
      <c r="M1707" s="850"/>
      <c r="N1707" s="833"/>
      <c r="O1707" s="833"/>
      <c r="P1707" s="850">
        <v>18</v>
      </c>
      <c r="Q1707" s="850">
        <v>2100</v>
      </c>
      <c r="R1707" s="838"/>
      <c r="S1707" s="851">
        <v>116.66666666666667</v>
      </c>
    </row>
    <row r="1708" spans="1:19" ht="14.45" customHeight="1" x14ac:dyDescent="0.2">
      <c r="A1708" s="832"/>
      <c r="B1708" s="833" t="s">
        <v>3587</v>
      </c>
      <c r="C1708" s="833" t="s">
        <v>594</v>
      </c>
      <c r="D1708" s="833" t="s">
        <v>1469</v>
      </c>
      <c r="E1708" s="833" t="s">
        <v>3468</v>
      </c>
      <c r="F1708" s="833" t="s">
        <v>3515</v>
      </c>
      <c r="G1708" s="833" t="s">
        <v>3516</v>
      </c>
      <c r="H1708" s="850"/>
      <c r="I1708" s="850"/>
      <c r="J1708" s="833"/>
      <c r="K1708" s="833"/>
      <c r="L1708" s="850"/>
      <c r="M1708" s="850"/>
      <c r="N1708" s="833"/>
      <c r="O1708" s="833"/>
      <c r="P1708" s="850">
        <v>15</v>
      </c>
      <c r="Q1708" s="850">
        <v>3333.32</v>
      </c>
      <c r="R1708" s="838"/>
      <c r="S1708" s="851">
        <v>222.22133333333335</v>
      </c>
    </row>
    <row r="1709" spans="1:19" ht="14.45" customHeight="1" x14ac:dyDescent="0.2">
      <c r="A1709" s="832"/>
      <c r="B1709" s="833" t="s">
        <v>3587</v>
      </c>
      <c r="C1709" s="833" t="s">
        <v>594</v>
      </c>
      <c r="D1709" s="833" t="s">
        <v>1469</v>
      </c>
      <c r="E1709" s="833" t="s">
        <v>3468</v>
      </c>
      <c r="F1709" s="833" t="s">
        <v>3517</v>
      </c>
      <c r="G1709" s="833" t="s">
        <v>3518</v>
      </c>
      <c r="H1709" s="850"/>
      <c r="I1709" s="850"/>
      <c r="J1709" s="833"/>
      <c r="K1709" s="833"/>
      <c r="L1709" s="850"/>
      <c r="M1709" s="850"/>
      <c r="N1709" s="833"/>
      <c r="O1709" s="833"/>
      <c r="P1709" s="850">
        <v>11</v>
      </c>
      <c r="Q1709" s="850">
        <v>6416.66</v>
      </c>
      <c r="R1709" s="838"/>
      <c r="S1709" s="851">
        <v>583.33272727272731</v>
      </c>
    </row>
    <row r="1710" spans="1:19" ht="14.45" customHeight="1" x14ac:dyDescent="0.2">
      <c r="A1710" s="832"/>
      <c r="B1710" s="833" t="s">
        <v>3587</v>
      </c>
      <c r="C1710" s="833" t="s">
        <v>594</v>
      </c>
      <c r="D1710" s="833" t="s">
        <v>1469</v>
      </c>
      <c r="E1710" s="833" t="s">
        <v>3468</v>
      </c>
      <c r="F1710" s="833" t="s">
        <v>3524</v>
      </c>
      <c r="G1710" s="833" t="s">
        <v>3525</v>
      </c>
      <c r="H1710" s="850"/>
      <c r="I1710" s="850"/>
      <c r="J1710" s="833"/>
      <c r="K1710" s="833"/>
      <c r="L1710" s="850"/>
      <c r="M1710" s="850"/>
      <c r="N1710" s="833"/>
      <c r="O1710" s="833"/>
      <c r="P1710" s="850">
        <v>49</v>
      </c>
      <c r="Q1710" s="850">
        <v>2994.44</v>
      </c>
      <c r="R1710" s="838"/>
      <c r="S1710" s="851">
        <v>61.111020408163263</v>
      </c>
    </row>
    <row r="1711" spans="1:19" ht="14.45" customHeight="1" x14ac:dyDescent="0.2">
      <c r="A1711" s="832"/>
      <c r="B1711" s="833" t="s">
        <v>3587</v>
      </c>
      <c r="C1711" s="833" t="s">
        <v>594</v>
      </c>
      <c r="D1711" s="833" t="s">
        <v>1469</v>
      </c>
      <c r="E1711" s="833" t="s">
        <v>3468</v>
      </c>
      <c r="F1711" s="833" t="s">
        <v>3538</v>
      </c>
      <c r="G1711" s="833" t="s">
        <v>3539</v>
      </c>
      <c r="H1711" s="850"/>
      <c r="I1711" s="850"/>
      <c r="J1711" s="833"/>
      <c r="K1711" s="833"/>
      <c r="L1711" s="850"/>
      <c r="M1711" s="850"/>
      <c r="N1711" s="833"/>
      <c r="O1711" s="833"/>
      <c r="P1711" s="850">
        <v>122</v>
      </c>
      <c r="Q1711" s="850">
        <v>0</v>
      </c>
      <c r="R1711" s="838"/>
      <c r="S1711" s="851">
        <v>0</v>
      </c>
    </row>
    <row r="1712" spans="1:19" ht="14.45" customHeight="1" x14ac:dyDescent="0.2">
      <c r="A1712" s="832"/>
      <c r="B1712" s="833" t="s">
        <v>3587</v>
      </c>
      <c r="C1712" s="833" t="s">
        <v>594</v>
      </c>
      <c r="D1712" s="833" t="s">
        <v>1469</v>
      </c>
      <c r="E1712" s="833" t="s">
        <v>3468</v>
      </c>
      <c r="F1712" s="833" t="s">
        <v>3546</v>
      </c>
      <c r="G1712" s="833" t="s">
        <v>3547</v>
      </c>
      <c r="H1712" s="850"/>
      <c r="I1712" s="850"/>
      <c r="J1712" s="833"/>
      <c r="K1712" s="833"/>
      <c r="L1712" s="850"/>
      <c r="M1712" s="850"/>
      <c r="N1712" s="833"/>
      <c r="O1712" s="833"/>
      <c r="P1712" s="850">
        <v>40</v>
      </c>
      <c r="Q1712" s="850">
        <v>3777.77</v>
      </c>
      <c r="R1712" s="838"/>
      <c r="S1712" s="851">
        <v>94.444249999999997</v>
      </c>
    </row>
    <row r="1713" spans="1:19" ht="14.45" customHeight="1" x14ac:dyDescent="0.2">
      <c r="A1713" s="832"/>
      <c r="B1713" s="833" t="s">
        <v>3587</v>
      </c>
      <c r="C1713" s="833" t="s">
        <v>594</v>
      </c>
      <c r="D1713" s="833" t="s">
        <v>1469</v>
      </c>
      <c r="E1713" s="833" t="s">
        <v>3468</v>
      </c>
      <c r="F1713" s="833" t="s">
        <v>3550</v>
      </c>
      <c r="G1713" s="833" t="s">
        <v>3551</v>
      </c>
      <c r="H1713" s="850"/>
      <c r="I1713" s="850"/>
      <c r="J1713" s="833"/>
      <c r="K1713" s="833"/>
      <c r="L1713" s="850"/>
      <c r="M1713" s="850"/>
      <c r="N1713" s="833"/>
      <c r="O1713" s="833"/>
      <c r="P1713" s="850">
        <v>5</v>
      </c>
      <c r="Q1713" s="850">
        <v>483.34000000000003</v>
      </c>
      <c r="R1713" s="838"/>
      <c r="S1713" s="851">
        <v>96.668000000000006</v>
      </c>
    </row>
    <row r="1714" spans="1:19" ht="14.45" customHeight="1" x14ac:dyDescent="0.2">
      <c r="A1714" s="832"/>
      <c r="B1714" s="833" t="s">
        <v>3587</v>
      </c>
      <c r="C1714" s="833" t="s">
        <v>594</v>
      </c>
      <c r="D1714" s="833" t="s">
        <v>1469</v>
      </c>
      <c r="E1714" s="833" t="s">
        <v>3468</v>
      </c>
      <c r="F1714" s="833" t="s">
        <v>3562</v>
      </c>
      <c r="G1714" s="833" t="s">
        <v>3563</v>
      </c>
      <c r="H1714" s="850"/>
      <c r="I1714" s="850"/>
      <c r="J1714" s="833"/>
      <c r="K1714" s="833"/>
      <c r="L1714" s="850"/>
      <c r="M1714" s="850"/>
      <c r="N1714" s="833"/>
      <c r="O1714" s="833"/>
      <c r="P1714" s="850">
        <v>8</v>
      </c>
      <c r="Q1714" s="850">
        <v>1066.6600000000001</v>
      </c>
      <c r="R1714" s="838"/>
      <c r="S1714" s="851">
        <v>133.33250000000001</v>
      </c>
    </row>
    <row r="1715" spans="1:19" ht="14.45" customHeight="1" x14ac:dyDescent="0.2">
      <c r="A1715" s="832"/>
      <c r="B1715" s="833" t="s">
        <v>3587</v>
      </c>
      <c r="C1715" s="833" t="s">
        <v>594</v>
      </c>
      <c r="D1715" s="833" t="s">
        <v>1469</v>
      </c>
      <c r="E1715" s="833" t="s">
        <v>3468</v>
      </c>
      <c r="F1715" s="833" t="s">
        <v>3469</v>
      </c>
      <c r="G1715" s="833" t="s">
        <v>3470</v>
      </c>
      <c r="H1715" s="850"/>
      <c r="I1715" s="850"/>
      <c r="J1715" s="833"/>
      <c r="K1715" s="833"/>
      <c r="L1715" s="850"/>
      <c r="M1715" s="850"/>
      <c r="N1715" s="833"/>
      <c r="O1715" s="833"/>
      <c r="P1715" s="850">
        <v>130</v>
      </c>
      <c r="Q1715" s="850">
        <v>44777.78</v>
      </c>
      <c r="R1715" s="838"/>
      <c r="S1715" s="851">
        <v>344.44446153846155</v>
      </c>
    </row>
    <row r="1716" spans="1:19" ht="14.45" customHeight="1" x14ac:dyDescent="0.2">
      <c r="A1716" s="832"/>
      <c r="B1716" s="833" t="s">
        <v>3587</v>
      </c>
      <c r="C1716" s="833" t="s">
        <v>597</v>
      </c>
      <c r="D1716" s="833" t="s">
        <v>1487</v>
      </c>
      <c r="E1716" s="833" t="s">
        <v>3468</v>
      </c>
      <c r="F1716" s="833" t="s">
        <v>3532</v>
      </c>
      <c r="G1716" s="833" t="s">
        <v>3533</v>
      </c>
      <c r="H1716" s="850"/>
      <c r="I1716" s="850"/>
      <c r="J1716" s="833"/>
      <c r="K1716" s="833"/>
      <c r="L1716" s="850"/>
      <c r="M1716" s="850"/>
      <c r="N1716" s="833"/>
      <c r="O1716" s="833"/>
      <c r="P1716" s="850">
        <v>1</v>
      </c>
      <c r="Q1716" s="850">
        <v>305.56</v>
      </c>
      <c r="R1716" s="838"/>
      <c r="S1716" s="851">
        <v>305.56</v>
      </c>
    </row>
    <row r="1717" spans="1:19" ht="14.45" customHeight="1" x14ac:dyDescent="0.2">
      <c r="A1717" s="832"/>
      <c r="B1717" s="833" t="s">
        <v>3587</v>
      </c>
      <c r="C1717" s="833" t="s">
        <v>597</v>
      </c>
      <c r="D1717" s="833" t="s">
        <v>1489</v>
      </c>
      <c r="E1717" s="833" t="s">
        <v>3468</v>
      </c>
      <c r="F1717" s="833" t="s">
        <v>3505</v>
      </c>
      <c r="G1717" s="833" t="s">
        <v>3506</v>
      </c>
      <c r="H1717" s="850"/>
      <c r="I1717" s="850"/>
      <c r="J1717" s="833"/>
      <c r="K1717" s="833"/>
      <c r="L1717" s="850"/>
      <c r="M1717" s="850"/>
      <c r="N1717" s="833"/>
      <c r="O1717" s="833"/>
      <c r="P1717" s="850">
        <v>0</v>
      </c>
      <c r="Q1717" s="850">
        <v>0</v>
      </c>
      <c r="R1717" s="838"/>
      <c r="S1717" s="851"/>
    </row>
    <row r="1718" spans="1:19" ht="14.45" customHeight="1" x14ac:dyDescent="0.2">
      <c r="A1718" s="832"/>
      <c r="B1718" s="833" t="s">
        <v>3587</v>
      </c>
      <c r="C1718" s="833" t="s">
        <v>597</v>
      </c>
      <c r="D1718" s="833" t="s">
        <v>1489</v>
      </c>
      <c r="E1718" s="833" t="s">
        <v>3468</v>
      </c>
      <c r="F1718" s="833" t="s">
        <v>3532</v>
      </c>
      <c r="G1718" s="833" t="s">
        <v>3533</v>
      </c>
      <c r="H1718" s="850"/>
      <c r="I1718" s="850"/>
      <c r="J1718" s="833"/>
      <c r="K1718" s="833"/>
      <c r="L1718" s="850"/>
      <c r="M1718" s="850"/>
      <c r="N1718" s="833"/>
      <c r="O1718" s="833"/>
      <c r="P1718" s="850">
        <v>0</v>
      </c>
      <c r="Q1718" s="850">
        <v>0</v>
      </c>
      <c r="R1718" s="838"/>
      <c r="S1718" s="851"/>
    </row>
    <row r="1719" spans="1:19" ht="14.45" customHeight="1" x14ac:dyDescent="0.2">
      <c r="A1719" s="832"/>
      <c r="B1719" s="833" t="s">
        <v>3587</v>
      </c>
      <c r="C1719" s="833" t="s">
        <v>597</v>
      </c>
      <c r="D1719" s="833" t="s">
        <v>1489</v>
      </c>
      <c r="E1719" s="833" t="s">
        <v>3468</v>
      </c>
      <c r="F1719" s="833" t="s">
        <v>3546</v>
      </c>
      <c r="G1719" s="833" t="s">
        <v>3547</v>
      </c>
      <c r="H1719" s="850"/>
      <c r="I1719" s="850"/>
      <c r="J1719" s="833"/>
      <c r="K1719" s="833"/>
      <c r="L1719" s="850"/>
      <c r="M1719" s="850"/>
      <c r="N1719" s="833"/>
      <c r="O1719" s="833"/>
      <c r="P1719" s="850">
        <v>0</v>
      </c>
      <c r="Q1719" s="850">
        <v>0</v>
      </c>
      <c r="R1719" s="838"/>
      <c r="S1719" s="851"/>
    </row>
    <row r="1720" spans="1:19" ht="14.45" customHeight="1" x14ac:dyDescent="0.2">
      <c r="A1720" s="832"/>
      <c r="B1720" s="833" t="s">
        <v>3587</v>
      </c>
      <c r="C1720" s="833" t="s">
        <v>597</v>
      </c>
      <c r="D1720" s="833" t="s">
        <v>1489</v>
      </c>
      <c r="E1720" s="833" t="s">
        <v>3468</v>
      </c>
      <c r="F1720" s="833" t="s">
        <v>3469</v>
      </c>
      <c r="G1720" s="833" t="s">
        <v>3470</v>
      </c>
      <c r="H1720" s="850"/>
      <c r="I1720" s="850"/>
      <c r="J1720" s="833"/>
      <c r="K1720" s="833"/>
      <c r="L1720" s="850"/>
      <c r="M1720" s="850"/>
      <c r="N1720" s="833"/>
      <c r="O1720" s="833"/>
      <c r="P1720" s="850">
        <v>1</v>
      </c>
      <c r="Q1720" s="850">
        <v>344.44</v>
      </c>
      <c r="R1720" s="838"/>
      <c r="S1720" s="851">
        <v>344.44</v>
      </c>
    </row>
    <row r="1721" spans="1:19" ht="14.45" customHeight="1" x14ac:dyDescent="0.2">
      <c r="A1721" s="832" t="s">
        <v>3594</v>
      </c>
      <c r="B1721" s="833" t="s">
        <v>3595</v>
      </c>
      <c r="C1721" s="833" t="s">
        <v>591</v>
      </c>
      <c r="D1721" s="833" t="s">
        <v>1462</v>
      </c>
      <c r="E1721" s="833" t="s">
        <v>3468</v>
      </c>
      <c r="F1721" s="833" t="s">
        <v>3625</v>
      </c>
      <c r="G1721" s="833" t="s">
        <v>3626</v>
      </c>
      <c r="H1721" s="850"/>
      <c r="I1721" s="850"/>
      <c r="J1721" s="833"/>
      <c r="K1721" s="833"/>
      <c r="L1721" s="850"/>
      <c r="M1721" s="850"/>
      <c r="N1721" s="833"/>
      <c r="O1721" s="833"/>
      <c r="P1721" s="850">
        <v>5</v>
      </c>
      <c r="Q1721" s="850">
        <v>190</v>
      </c>
      <c r="R1721" s="838"/>
      <c r="S1721" s="851">
        <v>38</v>
      </c>
    </row>
    <row r="1722" spans="1:19" ht="14.45" customHeight="1" x14ac:dyDescent="0.2">
      <c r="A1722" s="832" t="s">
        <v>3594</v>
      </c>
      <c r="B1722" s="833" t="s">
        <v>3595</v>
      </c>
      <c r="C1722" s="833" t="s">
        <v>591</v>
      </c>
      <c r="D1722" s="833" t="s">
        <v>1465</v>
      </c>
      <c r="E1722" s="833" t="s">
        <v>3596</v>
      </c>
      <c r="F1722" s="833" t="s">
        <v>3601</v>
      </c>
      <c r="G1722" s="833" t="s">
        <v>3602</v>
      </c>
      <c r="H1722" s="850"/>
      <c r="I1722" s="850"/>
      <c r="J1722" s="833"/>
      <c r="K1722" s="833"/>
      <c r="L1722" s="850"/>
      <c r="M1722" s="850"/>
      <c r="N1722" s="833"/>
      <c r="O1722" s="833"/>
      <c r="P1722" s="850">
        <v>0</v>
      </c>
      <c r="Q1722" s="850">
        <v>0</v>
      </c>
      <c r="R1722" s="838"/>
      <c r="S1722" s="851"/>
    </row>
    <row r="1723" spans="1:19" ht="14.45" customHeight="1" x14ac:dyDescent="0.2">
      <c r="A1723" s="832" t="s">
        <v>3594</v>
      </c>
      <c r="B1723" s="833" t="s">
        <v>3595</v>
      </c>
      <c r="C1723" s="833" t="s">
        <v>591</v>
      </c>
      <c r="D1723" s="833" t="s">
        <v>1465</v>
      </c>
      <c r="E1723" s="833" t="s">
        <v>3468</v>
      </c>
      <c r="F1723" s="833" t="s">
        <v>3613</v>
      </c>
      <c r="G1723" s="833" t="s">
        <v>3614</v>
      </c>
      <c r="H1723" s="850"/>
      <c r="I1723" s="850"/>
      <c r="J1723" s="833"/>
      <c r="K1723" s="833"/>
      <c r="L1723" s="850"/>
      <c r="M1723" s="850"/>
      <c r="N1723" s="833"/>
      <c r="O1723" s="833"/>
      <c r="P1723" s="850">
        <v>1</v>
      </c>
      <c r="Q1723" s="850">
        <v>385</v>
      </c>
      <c r="R1723" s="838"/>
      <c r="S1723" s="851">
        <v>385</v>
      </c>
    </row>
    <row r="1724" spans="1:19" ht="14.45" customHeight="1" x14ac:dyDescent="0.2">
      <c r="A1724" s="832" t="s">
        <v>3594</v>
      </c>
      <c r="B1724" s="833" t="s">
        <v>3595</v>
      </c>
      <c r="C1724" s="833" t="s">
        <v>591</v>
      </c>
      <c r="D1724" s="833" t="s">
        <v>1465</v>
      </c>
      <c r="E1724" s="833" t="s">
        <v>3468</v>
      </c>
      <c r="F1724" s="833" t="s">
        <v>3621</v>
      </c>
      <c r="G1724" s="833" t="s">
        <v>3622</v>
      </c>
      <c r="H1724" s="850"/>
      <c r="I1724" s="850"/>
      <c r="J1724" s="833"/>
      <c r="K1724" s="833"/>
      <c r="L1724" s="850"/>
      <c r="M1724" s="850"/>
      <c r="N1724" s="833"/>
      <c r="O1724" s="833"/>
      <c r="P1724" s="850">
        <v>2</v>
      </c>
      <c r="Q1724" s="850">
        <v>302</v>
      </c>
      <c r="R1724" s="838"/>
      <c r="S1724" s="851">
        <v>151</v>
      </c>
    </row>
    <row r="1725" spans="1:19" ht="14.45" customHeight="1" x14ac:dyDescent="0.2">
      <c r="A1725" s="832" t="s">
        <v>3594</v>
      </c>
      <c r="B1725" s="833" t="s">
        <v>3595</v>
      </c>
      <c r="C1725" s="833" t="s">
        <v>591</v>
      </c>
      <c r="D1725" s="833" t="s">
        <v>1465</v>
      </c>
      <c r="E1725" s="833" t="s">
        <v>3468</v>
      </c>
      <c r="F1725" s="833" t="s">
        <v>3623</v>
      </c>
      <c r="G1725" s="833" t="s">
        <v>3624</v>
      </c>
      <c r="H1725" s="850"/>
      <c r="I1725" s="850"/>
      <c r="J1725" s="833"/>
      <c r="K1725" s="833"/>
      <c r="L1725" s="850"/>
      <c r="M1725" s="850"/>
      <c r="N1725" s="833"/>
      <c r="O1725" s="833"/>
      <c r="P1725" s="850">
        <v>14</v>
      </c>
      <c r="Q1725" s="850">
        <v>1176</v>
      </c>
      <c r="R1725" s="838"/>
      <c r="S1725" s="851">
        <v>84</v>
      </c>
    </row>
    <row r="1726" spans="1:19" ht="14.45" customHeight="1" x14ac:dyDescent="0.2">
      <c r="A1726" s="832" t="s">
        <v>3594</v>
      </c>
      <c r="B1726" s="833" t="s">
        <v>3595</v>
      </c>
      <c r="C1726" s="833" t="s">
        <v>591</v>
      </c>
      <c r="D1726" s="833" t="s">
        <v>1465</v>
      </c>
      <c r="E1726" s="833" t="s">
        <v>3468</v>
      </c>
      <c r="F1726" s="833" t="s">
        <v>3625</v>
      </c>
      <c r="G1726" s="833" t="s">
        <v>3626</v>
      </c>
      <c r="H1726" s="850"/>
      <c r="I1726" s="850"/>
      <c r="J1726" s="833"/>
      <c r="K1726" s="833"/>
      <c r="L1726" s="850"/>
      <c r="M1726" s="850"/>
      <c r="N1726" s="833"/>
      <c r="O1726" s="833"/>
      <c r="P1726" s="850">
        <v>52</v>
      </c>
      <c r="Q1726" s="850">
        <v>1976</v>
      </c>
      <c r="R1726" s="838"/>
      <c r="S1726" s="851">
        <v>38</v>
      </c>
    </row>
    <row r="1727" spans="1:19" ht="14.45" customHeight="1" x14ac:dyDescent="0.2">
      <c r="A1727" s="832" t="s">
        <v>3594</v>
      </c>
      <c r="B1727" s="833" t="s">
        <v>3595</v>
      </c>
      <c r="C1727" s="833" t="s">
        <v>591</v>
      </c>
      <c r="D1727" s="833" t="s">
        <v>1465</v>
      </c>
      <c r="E1727" s="833" t="s">
        <v>3468</v>
      </c>
      <c r="F1727" s="833" t="s">
        <v>3631</v>
      </c>
      <c r="G1727" s="833" t="s">
        <v>3632</v>
      </c>
      <c r="H1727" s="850"/>
      <c r="I1727" s="850"/>
      <c r="J1727" s="833"/>
      <c r="K1727" s="833"/>
      <c r="L1727" s="850"/>
      <c r="M1727" s="850"/>
      <c r="N1727" s="833"/>
      <c r="O1727" s="833"/>
      <c r="P1727" s="850">
        <v>32</v>
      </c>
      <c r="Q1727" s="850">
        <v>4032</v>
      </c>
      <c r="R1727" s="838"/>
      <c r="S1727" s="851">
        <v>126</v>
      </c>
    </row>
    <row r="1728" spans="1:19" ht="14.45" customHeight="1" x14ac:dyDescent="0.2">
      <c r="A1728" s="832" t="s">
        <v>3594</v>
      </c>
      <c r="B1728" s="833" t="s">
        <v>3595</v>
      </c>
      <c r="C1728" s="833" t="s">
        <v>591</v>
      </c>
      <c r="D1728" s="833" t="s">
        <v>1465</v>
      </c>
      <c r="E1728" s="833" t="s">
        <v>3468</v>
      </c>
      <c r="F1728" s="833" t="s">
        <v>3534</v>
      </c>
      <c r="G1728" s="833" t="s">
        <v>3535</v>
      </c>
      <c r="H1728" s="850"/>
      <c r="I1728" s="850"/>
      <c r="J1728" s="833"/>
      <c r="K1728" s="833"/>
      <c r="L1728" s="850"/>
      <c r="M1728" s="850"/>
      <c r="N1728" s="833"/>
      <c r="O1728" s="833"/>
      <c r="P1728" s="850">
        <v>30</v>
      </c>
      <c r="Q1728" s="850">
        <v>1000</v>
      </c>
      <c r="R1728" s="838"/>
      <c r="S1728" s="851">
        <v>33.333333333333336</v>
      </c>
    </row>
    <row r="1729" spans="1:19" ht="14.45" customHeight="1" x14ac:dyDescent="0.2">
      <c r="A1729" s="832" t="s">
        <v>3594</v>
      </c>
      <c r="B1729" s="833" t="s">
        <v>3595</v>
      </c>
      <c r="C1729" s="833" t="s">
        <v>591</v>
      </c>
      <c r="D1729" s="833" t="s">
        <v>1465</v>
      </c>
      <c r="E1729" s="833" t="s">
        <v>3468</v>
      </c>
      <c r="F1729" s="833" t="s">
        <v>3633</v>
      </c>
      <c r="G1729" s="833" t="s">
        <v>3634</v>
      </c>
      <c r="H1729" s="850"/>
      <c r="I1729" s="850"/>
      <c r="J1729" s="833"/>
      <c r="K1729" s="833"/>
      <c r="L1729" s="850"/>
      <c r="M1729" s="850"/>
      <c r="N1729" s="833"/>
      <c r="O1729" s="833"/>
      <c r="P1729" s="850">
        <v>1</v>
      </c>
      <c r="Q1729" s="850">
        <v>38</v>
      </c>
      <c r="R1729" s="838"/>
      <c r="S1729" s="851">
        <v>38</v>
      </c>
    </row>
    <row r="1730" spans="1:19" ht="14.45" customHeight="1" x14ac:dyDescent="0.2">
      <c r="A1730" s="832" t="s">
        <v>3594</v>
      </c>
      <c r="B1730" s="833" t="s">
        <v>3595</v>
      </c>
      <c r="C1730" s="833" t="s">
        <v>591</v>
      </c>
      <c r="D1730" s="833" t="s">
        <v>1465</v>
      </c>
      <c r="E1730" s="833" t="s">
        <v>3468</v>
      </c>
      <c r="F1730" s="833" t="s">
        <v>3635</v>
      </c>
      <c r="G1730" s="833" t="s">
        <v>3636</v>
      </c>
      <c r="H1730" s="850"/>
      <c r="I1730" s="850"/>
      <c r="J1730" s="833"/>
      <c r="K1730" s="833"/>
      <c r="L1730" s="850"/>
      <c r="M1730" s="850"/>
      <c r="N1730" s="833"/>
      <c r="O1730" s="833"/>
      <c r="P1730" s="850">
        <v>1</v>
      </c>
      <c r="Q1730" s="850">
        <v>87</v>
      </c>
      <c r="R1730" s="838"/>
      <c r="S1730" s="851">
        <v>87</v>
      </c>
    </row>
    <row r="1731" spans="1:19" ht="14.45" customHeight="1" x14ac:dyDescent="0.2">
      <c r="A1731" s="832" t="s">
        <v>3594</v>
      </c>
      <c r="B1731" s="833" t="s">
        <v>3595</v>
      </c>
      <c r="C1731" s="833" t="s">
        <v>591</v>
      </c>
      <c r="D1731" s="833" t="s">
        <v>1465</v>
      </c>
      <c r="E1731" s="833" t="s">
        <v>3468</v>
      </c>
      <c r="F1731" s="833" t="s">
        <v>3637</v>
      </c>
      <c r="G1731" s="833" t="s">
        <v>3638</v>
      </c>
      <c r="H1731" s="850"/>
      <c r="I1731" s="850"/>
      <c r="J1731" s="833"/>
      <c r="K1731" s="833"/>
      <c r="L1731" s="850"/>
      <c r="M1731" s="850"/>
      <c r="N1731" s="833"/>
      <c r="O1731" s="833"/>
      <c r="P1731" s="850">
        <v>7</v>
      </c>
      <c r="Q1731" s="850">
        <v>231</v>
      </c>
      <c r="R1731" s="838"/>
      <c r="S1731" s="851">
        <v>33</v>
      </c>
    </row>
    <row r="1732" spans="1:19" ht="14.45" customHeight="1" x14ac:dyDescent="0.2">
      <c r="A1732" s="832" t="s">
        <v>3594</v>
      </c>
      <c r="B1732" s="833" t="s">
        <v>3595</v>
      </c>
      <c r="C1732" s="833" t="s">
        <v>591</v>
      </c>
      <c r="D1732" s="833" t="s">
        <v>1465</v>
      </c>
      <c r="E1732" s="833" t="s">
        <v>3468</v>
      </c>
      <c r="F1732" s="833" t="s">
        <v>3647</v>
      </c>
      <c r="G1732" s="833" t="s">
        <v>3648</v>
      </c>
      <c r="H1732" s="850"/>
      <c r="I1732" s="850"/>
      <c r="J1732" s="833"/>
      <c r="K1732" s="833"/>
      <c r="L1732" s="850"/>
      <c r="M1732" s="850"/>
      <c r="N1732" s="833"/>
      <c r="O1732" s="833"/>
      <c r="P1732" s="850">
        <v>2</v>
      </c>
      <c r="Q1732" s="850">
        <v>672</v>
      </c>
      <c r="R1732" s="838"/>
      <c r="S1732" s="851">
        <v>336</v>
      </c>
    </row>
    <row r="1733" spans="1:19" ht="14.45" customHeight="1" x14ac:dyDescent="0.2">
      <c r="A1733" s="832" t="s">
        <v>3594</v>
      </c>
      <c r="B1733" s="833" t="s">
        <v>3595</v>
      </c>
      <c r="C1733" s="833" t="s">
        <v>591</v>
      </c>
      <c r="D1733" s="833" t="s">
        <v>1465</v>
      </c>
      <c r="E1733" s="833" t="s">
        <v>3468</v>
      </c>
      <c r="F1733" s="833" t="s">
        <v>3649</v>
      </c>
      <c r="G1733" s="833" t="s">
        <v>3650</v>
      </c>
      <c r="H1733" s="850"/>
      <c r="I1733" s="850"/>
      <c r="J1733" s="833"/>
      <c r="K1733" s="833"/>
      <c r="L1733" s="850"/>
      <c r="M1733" s="850"/>
      <c r="N1733" s="833"/>
      <c r="O1733" s="833"/>
      <c r="P1733" s="850">
        <v>2</v>
      </c>
      <c r="Q1733" s="850">
        <v>632</v>
      </c>
      <c r="R1733" s="838"/>
      <c r="S1733" s="851">
        <v>316</v>
      </c>
    </row>
    <row r="1734" spans="1:19" ht="14.45" customHeight="1" x14ac:dyDescent="0.2">
      <c r="A1734" s="832" t="s">
        <v>3594</v>
      </c>
      <c r="B1734" s="833" t="s">
        <v>3595</v>
      </c>
      <c r="C1734" s="833" t="s">
        <v>591</v>
      </c>
      <c r="D1734" s="833" t="s">
        <v>3445</v>
      </c>
      <c r="E1734" s="833" t="s">
        <v>3596</v>
      </c>
      <c r="F1734" s="833" t="s">
        <v>3598</v>
      </c>
      <c r="G1734" s="833" t="s">
        <v>3599</v>
      </c>
      <c r="H1734" s="850"/>
      <c r="I1734" s="850"/>
      <c r="J1734" s="833"/>
      <c r="K1734" s="833"/>
      <c r="L1734" s="850">
        <v>0.4</v>
      </c>
      <c r="M1734" s="850">
        <v>114</v>
      </c>
      <c r="N1734" s="833">
        <v>1</v>
      </c>
      <c r="O1734" s="833">
        <v>285</v>
      </c>
      <c r="P1734" s="850">
        <v>0.55000000000000004</v>
      </c>
      <c r="Q1734" s="850">
        <v>156.75</v>
      </c>
      <c r="R1734" s="838">
        <v>1.375</v>
      </c>
      <c r="S1734" s="851">
        <v>285</v>
      </c>
    </row>
    <row r="1735" spans="1:19" ht="14.45" customHeight="1" x14ac:dyDescent="0.2">
      <c r="A1735" s="832" t="s">
        <v>3594</v>
      </c>
      <c r="B1735" s="833" t="s">
        <v>3595</v>
      </c>
      <c r="C1735" s="833" t="s">
        <v>591</v>
      </c>
      <c r="D1735" s="833" t="s">
        <v>3445</v>
      </c>
      <c r="E1735" s="833" t="s">
        <v>3596</v>
      </c>
      <c r="F1735" s="833" t="s">
        <v>3604</v>
      </c>
      <c r="G1735" s="833" t="s">
        <v>3605</v>
      </c>
      <c r="H1735" s="850">
        <v>22</v>
      </c>
      <c r="I1735" s="850">
        <v>369.6</v>
      </c>
      <c r="J1735" s="833">
        <v>2.4444444444444442</v>
      </c>
      <c r="K1735" s="833">
        <v>16.8</v>
      </c>
      <c r="L1735" s="850">
        <v>9</v>
      </c>
      <c r="M1735" s="850">
        <v>151.20000000000002</v>
      </c>
      <c r="N1735" s="833">
        <v>1</v>
      </c>
      <c r="O1735" s="833">
        <v>16.8</v>
      </c>
      <c r="P1735" s="850"/>
      <c r="Q1735" s="850"/>
      <c r="R1735" s="838"/>
      <c r="S1735" s="851"/>
    </row>
    <row r="1736" spans="1:19" ht="14.45" customHeight="1" x14ac:dyDescent="0.2">
      <c r="A1736" s="832" t="s">
        <v>3594</v>
      </c>
      <c r="B1736" s="833" t="s">
        <v>3595</v>
      </c>
      <c r="C1736" s="833" t="s">
        <v>591</v>
      </c>
      <c r="D1736" s="833" t="s">
        <v>3445</v>
      </c>
      <c r="E1736" s="833" t="s">
        <v>3596</v>
      </c>
      <c r="F1736" s="833" t="s">
        <v>3606</v>
      </c>
      <c r="G1736" s="833" t="s">
        <v>905</v>
      </c>
      <c r="H1736" s="850">
        <v>1.5</v>
      </c>
      <c r="I1736" s="850">
        <v>338.66999999999996</v>
      </c>
      <c r="J1736" s="833">
        <v>2.4378779153469621</v>
      </c>
      <c r="K1736" s="833">
        <v>225.77999999999997</v>
      </c>
      <c r="L1736" s="850">
        <v>0.6</v>
      </c>
      <c r="M1736" s="850">
        <v>138.91999999999999</v>
      </c>
      <c r="N1736" s="833">
        <v>1</v>
      </c>
      <c r="O1736" s="833">
        <v>231.53333333333333</v>
      </c>
      <c r="P1736" s="850">
        <v>0.4</v>
      </c>
      <c r="Q1736" s="850">
        <v>65.52</v>
      </c>
      <c r="R1736" s="838">
        <v>0.47163835300892604</v>
      </c>
      <c r="S1736" s="851">
        <v>163.79999999999998</v>
      </c>
    </row>
    <row r="1737" spans="1:19" ht="14.45" customHeight="1" x14ac:dyDescent="0.2">
      <c r="A1737" s="832" t="s">
        <v>3594</v>
      </c>
      <c r="B1737" s="833" t="s">
        <v>3595</v>
      </c>
      <c r="C1737" s="833" t="s">
        <v>591</v>
      </c>
      <c r="D1737" s="833" t="s">
        <v>3445</v>
      </c>
      <c r="E1737" s="833" t="s">
        <v>3596</v>
      </c>
      <c r="F1737" s="833" t="s">
        <v>3607</v>
      </c>
      <c r="G1737" s="833" t="s">
        <v>3608</v>
      </c>
      <c r="H1737" s="850"/>
      <c r="I1737" s="850"/>
      <c r="J1737" s="833"/>
      <c r="K1737" s="833"/>
      <c r="L1737" s="850">
        <v>1.3</v>
      </c>
      <c r="M1737" s="850">
        <v>1223.5700000000002</v>
      </c>
      <c r="N1737" s="833">
        <v>1</v>
      </c>
      <c r="O1737" s="833">
        <v>941.20769230769235</v>
      </c>
      <c r="P1737" s="850">
        <v>0.9</v>
      </c>
      <c r="Q1737" s="850">
        <v>847.08</v>
      </c>
      <c r="R1737" s="838">
        <v>0.69230203421136505</v>
      </c>
      <c r="S1737" s="851">
        <v>941.2</v>
      </c>
    </row>
    <row r="1738" spans="1:19" ht="14.45" customHeight="1" x14ac:dyDescent="0.2">
      <c r="A1738" s="832" t="s">
        <v>3594</v>
      </c>
      <c r="B1738" s="833" t="s">
        <v>3595</v>
      </c>
      <c r="C1738" s="833" t="s">
        <v>591</v>
      </c>
      <c r="D1738" s="833" t="s">
        <v>3445</v>
      </c>
      <c r="E1738" s="833" t="s">
        <v>3468</v>
      </c>
      <c r="F1738" s="833" t="s">
        <v>3609</v>
      </c>
      <c r="G1738" s="833" t="s">
        <v>3610</v>
      </c>
      <c r="H1738" s="850">
        <v>1</v>
      </c>
      <c r="I1738" s="850">
        <v>751</v>
      </c>
      <c r="J1738" s="833"/>
      <c r="K1738" s="833">
        <v>751</v>
      </c>
      <c r="L1738" s="850"/>
      <c r="M1738" s="850"/>
      <c r="N1738" s="833"/>
      <c r="O1738" s="833"/>
      <c r="P1738" s="850"/>
      <c r="Q1738" s="850"/>
      <c r="R1738" s="838"/>
      <c r="S1738" s="851"/>
    </row>
    <row r="1739" spans="1:19" ht="14.45" customHeight="1" x14ac:dyDescent="0.2">
      <c r="A1739" s="832" t="s">
        <v>3594</v>
      </c>
      <c r="B1739" s="833" t="s">
        <v>3595</v>
      </c>
      <c r="C1739" s="833" t="s">
        <v>591</v>
      </c>
      <c r="D1739" s="833" t="s">
        <v>3445</v>
      </c>
      <c r="E1739" s="833" t="s">
        <v>3468</v>
      </c>
      <c r="F1739" s="833" t="s">
        <v>3611</v>
      </c>
      <c r="G1739" s="833" t="s">
        <v>3612</v>
      </c>
      <c r="H1739" s="850">
        <v>1</v>
      </c>
      <c r="I1739" s="850">
        <v>362</v>
      </c>
      <c r="J1739" s="833"/>
      <c r="K1739" s="833">
        <v>362</v>
      </c>
      <c r="L1739" s="850"/>
      <c r="M1739" s="850"/>
      <c r="N1739" s="833"/>
      <c r="O1739" s="833"/>
      <c r="P1739" s="850"/>
      <c r="Q1739" s="850"/>
      <c r="R1739" s="838"/>
      <c r="S1739" s="851"/>
    </row>
    <row r="1740" spans="1:19" ht="14.45" customHeight="1" x14ac:dyDescent="0.2">
      <c r="A1740" s="832" t="s">
        <v>3594</v>
      </c>
      <c r="B1740" s="833" t="s">
        <v>3595</v>
      </c>
      <c r="C1740" s="833" t="s">
        <v>591</v>
      </c>
      <c r="D1740" s="833" t="s">
        <v>3445</v>
      </c>
      <c r="E1740" s="833" t="s">
        <v>3468</v>
      </c>
      <c r="F1740" s="833" t="s">
        <v>3613</v>
      </c>
      <c r="G1740" s="833" t="s">
        <v>3614</v>
      </c>
      <c r="H1740" s="850">
        <v>13</v>
      </c>
      <c r="I1740" s="850">
        <v>4940</v>
      </c>
      <c r="J1740" s="833">
        <v>4.3181818181818183</v>
      </c>
      <c r="K1740" s="833">
        <v>380</v>
      </c>
      <c r="L1740" s="850">
        <v>3</v>
      </c>
      <c r="M1740" s="850">
        <v>1144</v>
      </c>
      <c r="N1740" s="833">
        <v>1</v>
      </c>
      <c r="O1740" s="833">
        <v>381.33333333333331</v>
      </c>
      <c r="P1740" s="850">
        <v>2</v>
      </c>
      <c r="Q1740" s="850">
        <v>770</v>
      </c>
      <c r="R1740" s="838">
        <v>0.67307692307692313</v>
      </c>
      <c r="S1740" s="851">
        <v>385</v>
      </c>
    </row>
    <row r="1741" spans="1:19" ht="14.45" customHeight="1" x14ac:dyDescent="0.2">
      <c r="A1741" s="832" t="s">
        <v>3594</v>
      </c>
      <c r="B1741" s="833" t="s">
        <v>3595</v>
      </c>
      <c r="C1741" s="833" t="s">
        <v>591</v>
      </c>
      <c r="D1741" s="833" t="s">
        <v>3445</v>
      </c>
      <c r="E1741" s="833" t="s">
        <v>3468</v>
      </c>
      <c r="F1741" s="833" t="s">
        <v>3615</v>
      </c>
      <c r="G1741" s="833" t="s">
        <v>3616</v>
      </c>
      <c r="H1741" s="850">
        <v>2</v>
      </c>
      <c r="I1741" s="850">
        <v>328</v>
      </c>
      <c r="J1741" s="833">
        <v>0.66666666666666663</v>
      </c>
      <c r="K1741" s="833">
        <v>164</v>
      </c>
      <c r="L1741" s="850">
        <v>3</v>
      </c>
      <c r="M1741" s="850">
        <v>492</v>
      </c>
      <c r="N1741" s="833">
        <v>1</v>
      </c>
      <c r="O1741" s="833">
        <v>164</v>
      </c>
      <c r="P1741" s="850"/>
      <c r="Q1741" s="850"/>
      <c r="R1741" s="838"/>
      <c r="S1741" s="851"/>
    </row>
    <row r="1742" spans="1:19" ht="14.45" customHeight="1" x14ac:dyDescent="0.2">
      <c r="A1742" s="832" t="s">
        <v>3594</v>
      </c>
      <c r="B1742" s="833" t="s">
        <v>3595</v>
      </c>
      <c r="C1742" s="833" t="s">
        <v>591</v>
      </c>
      <c r="D1742" s="833" t="s">
        <v>3445</v>
      </c>
      <c r="E1742" s="833" t="s">
        <v>3468</v>
      </c>
      <c r="F1742" s="833" t="s">
        <v>3617</v>
      </c>
      <c r="G1742" s="833" t="s">
        <v>3618</v>
      </c>
      <c r="H1742" s="850">
        <v>2</v>
      </c>
      <c r="I1742" s="850">
        <v>328</v>
      </c>
      <c r="J1742" s="833">
        <v>2</v>
      </c>
      <c r="K1742" s="833">
        <v>164</v>
      </c>
      <c r="L1742" s="850">
        <v>1</v>
      </c>
      <c r="M1742" s="850">
        <v>164</v>
      </c>
      <c r="N1742" s="833">
        <v>1</v>
      </c>
      <c r="O1742" s="833">
        <v>164</v>
      </c>
      <c r="P1742" s="850"/>
      <c r="Q1742" s="850"/>
      <c r="R1742" s="838"/>
      <c r="S1742" s="851"/>
    </row>
    <row r="1743" spans="1:19" ht="14.45" customHeight="1" x14ac:dyDescent="0.2">
      <c r="A1743" s="832" t="s">
        <v>3594</v>
      </c>
      <c r="B1743" s="833" t="s">
        <v>3595</v>
      </c>
      <c r="C1743" s="833" t="s">
        <v>591</v>
      </c>
      <c r="D1743" s="833" t="s">
        <v>3445</v>
      </c>
      <c r="E1743" s="833" t="s">
        <v>3468</v>
      </c>
      <c r="F1743" s="833" t="s">
        <v>3619</v>
      </c>
      <c r="G1743" s="833" t="s">
        <v>3620</v>
      </c>
      <c r="H1743" s="850">
        <v>1</v>
      </c>
      <c r="I1743" s="850">
        <v>300</v>
      </c>
      <c r="J1743" s="833"/>
      <c r="K1743" s="833">
        <v>300</v>
      </c>
      <c r="L1743" s="850"/>
      <c r="M1743" s="850"/>
      <c r="N1743" s="833"/>
      <c r="O1743" s="833"/>
      <c r="P1743" s="850"/>
      <c r="Q1743" s="850"/>
      <c r="R1743" s="838"/>
      <c r="S1743" s="851"/>
    </row>
    <row r="1744" spans="1:19" ht="14.45" customHeight="1" x14ac:dyDescent="0.2">
      <c r="A1744" s="832" t="s">
        <v>3594</v>
      </c>
      <c r="B1744" s="833" t="s">
        <v>3595</v>
      </c>
      <c r="C1744" s="833" t="s">
        <v>591</v>
      </c>
      <c r="D1744" s="833" t="s">
        <v>3445</v>
      </c>
      <c r="E1744" s="833" t="s">
        <v>3468</v>
      </c>
      <c r="F1744" s="833" t="s">
        <v>3621</v>
      </c>
      <c r="G1744" s="833" t="s">
        <v>3622</v>
      </c>
      <c r="H1744" s="850">
        <v>3</v>
      </c>
      <c r="I1744" s="850">
        <v>441</v>
      </c>
      <c r="J1744" s="833"/>
      <c r="K1744" s="833">
        <v>147</v>
      </c>
      <c r="L1744" s="850"/>
      <c r="M1744" s="850"/>
      <c r="N1744" s="833"/>
      <c r="O1744" s="833"/>
      <c r="P1744" s="850">
        <v>1</v>
      </c>
      <c r="Q1744" s="850">
        <v>151</v>
      </c>
      <c r="R1744" s="838"/>
      <c r="S1744" s="851">
        <v>151</v>
      </c>
    </row>
    <row r="1745" spans="1:19" ht="14.45" customHeight="1" x14ac:dyDescent="0.2">
      <c r="A1745" s="832" t="s">
        <v>3594</v>
      </c>
      <c r="B1745" s="833" t="s">
        <v>3595</v>
      </c>
      <c r="C1745" s="833" t="s">
        <v>591</v>
      </c>
      <c r="D1745" s="833" t="s">
        <v>3445</v>
      </c>
      <c r="E1745" s="833" t="s">
        <v>3468</v>
      </c>
      <c r="F1745" s="833" t="s">
        <v>3623</v>
      </c>
      <c r="G1745" s="833" t="s">
        <v>3624</v>
      </c>
      <c r="H1745" s="850">
        <v>494</v>
      </c>
      <c r="I1745" s="850">
        <v>41002</v>
      </c>
      <c r="J1745" s="833">
        <v>1.1569086651053864</v>
      </c>
      <c r="K1745" s="833">
        <v>83</v>
      </c>
      <c r="L1745" s="850">
        <v>427</v>
      </c>
      <c r="M1745" s="850">
        <v>35441</v>
      </c>
      <c r="N1745" s="833">
        <v>1</v>
      </c>
      <c r="O1745" s="833">
        <v>83</v>
      </c>
      <c r="P1745" s="850">
        <v>172</v>
      </c>
      <c r="Q1745" s="850">
        <v>14448</v>
      </c>
      <c r="R1745" s="838">
        <v>0.40766344064783727</v>
      </c>
      <c r="S1745" s="851">
        <v>84</v>
      </c>
    </row>
    <row r="1746" spans="1:19" ht="14.45" customHeight="1" x14ac:dyDescent="0.2">
      <c r="A1746" s="832" t="s">
        <v>3594</v>
      </c>
      <c r="B1746" s="833" t="s">
        <v>3595</v>
      </c>
      <c r="C1746" s="833" t="s">
        <v>591</v>
      </c>
      <c r="D1746" s="833" t="s">
        <v>3445</v>
      </c>
      <c r="E1746" s="833" t="s">
        <v>3468</v>
      </c>
      <c r="F1746" s="833" t="s">
        <v>3625</v>
      </c>
      <c r="G1746" s="833" t="s">
        <v>3626</v>
      </c>
      <c r="H1746" s="850">
        <v>1307</v>
      </c>
      <c r="I1746" s="850">
        <v>48359</v>
      </c>
      <c r="J1746" s="833">
        <v>1.066938775510204</v>
      </c>
      <c r="K1746" s="833">
        <v>37</v>
      </c>
      <c r="L1746" s="850">
        <v>1225</v>
      </c>
      <c r="M1746" s="850">
        <v>45325</v>
      </c>
      <c r="N1746" s="833">
        <v>1</v>
      </c>
      <c r="O1746" s="833">
        <v>37</v>
      </c>
      <c r="P1746" s="850">
        <v>328</v>
      </c>
      <c r="Q1746" s="850">
        <v>12464</v>
      </c>
      <c r="R1746" s="838">
        <v>0.27499172642029784</v>
      </c>
      <c r="S1746" s="851">
        <v>38</v>
      </c>
    </row>
    <row r="1747" spans="1:19" ht="14.45" customHeight="1" x14ac:dyDescent="0.2">
      <c r="A1747" s="832" t="s">
        <v>3594</v>
      </c>
      <c r="B1747" s="833" t="s">
        <v>3595</v>
      </c>
      <c r="C1747" s="833" t="s">
        <v>591</v>
      </c>
      <c r="D1747" s="833" t="s">
        <v>3445</v>
      </c>
      <c r="E1747" s="833" t="s">
        <v>3468</v>
      </c>
      <c r="F1747" s="833" t="s">
        <v>3627</v>
      </c>
      <c r="G1747" s="833" t="s">
        <v>3628</v>
      </c>
      <c r="H1747" s="850">
        <v>5</v>
      </c>
      <c r="I1747" s="850">
        <v>5160</v>
      </c>
      <c r="J1747" s="833">
        <v>1.2475822050290135</v>
      </c>
      <c r="K1747" s="833">
        <v>1032</v>
      </c>
      <c r="L1747" s="850">
        <v>4</v>
      </c>
      <c r="M1747" s="850">
        <v>4136</v>
      </c>
      <c r="N1747" s="833">
        <v>1</v>
      </c>
      <c r="O1747" s="833">
        <v>1034</v>
      </c>
      <c r="P1747" s="850">
        <v>2</v>
      </c>
      <c r="Q1747" s="850">
        <v>2080</v>
      </c>
      <c r="R1747" s="838">
        <v>0.50290135396518376</v>
      </c>
      <c r="S1747" s="851">
        <v>1040</v>
      </c>
    </row>
    <row r="1748" spans="1:19" ht="14.45" customHeight="1" x14ac:dyDescent="0.2">
      <c r="A1748" s="832" t="s">
        <v>3594</v>
      </c>
      <c r="B1748" s="833" t="s">
        <v>3595</v>
      </c>
      <c r="C1748" s="833" t="s">
        <v>591</v>
      </c>
      <c r="D1748" s="833" t="s">
        <v>3445</v>
      </c>
      <c r="E1748" s="833" t="s">
        <v>3468</v>
      </c>
      <c r="F1748" s="833" t="s">
        <v>3629</v>
      </c>
      <c r="G1748" s="833" t="s">
        <v>3630</v>
      </c>
      <c r="H1748" s="850">
        <v>1</v>
      </c>
      <c r="I1748" s="850">
        <v>251</v>
      </c>
      <c r="J1748" s="833">
        <v>0.33201058201058203</v>
      </c>
      <c r="K1748" s="833">
        <v>251</v>
      </c>
      <c r="L1748" s="850">
        <v>3</v>
      </c>
      <c r="M1748" s="850">
        <v>756</v>
      </c>
      <c r="N1748" s="833">
        <v>1</v>
      </c>
      <c r="O1748" s="833">
        <v>252</v>
      </c>
      <c r="P1748" s="850"/>
      <c r="Q1748" s="850"/>
      <c r="R1748" s="838"/>
      <c r="S1748" s="851"/>
    </row>
    <row r="1749" spans="1:19" ht="14.45" customHeight="1" x14ac:dyDescent="0.2">
      <c r="A1749" s="832" t="s">
        <v>3594</v>
      </c>
      <c r="B1749" s="833" t="s">
        <v>3595</v>
      </c>
      <c r="C1749" s="833" t="s">
        <v>591</v>
      </c>
      <c r="D1749" s="833" t="s">
        <v>3445</v>
      </c>
      <c r="E1749" s="833" t="s">
        <v>3468</v>
      </c>
      <c r="F1749" s="833" t="s">
        <v>3631</v>
      </c>
      <c r="G1749" s="833" t="s">
        <v>3632</v>
      </c>
      <c r="H1749" s="850">
        <v>749</v>
      </c>
      <c r="I1749" s="850">
        <v>94374</v>
      </c>
      <c r="J1749" s="833">
        <v>0.98179434896591899</v>
      </c>
      <c r="K1749" s="833">
        <v>126</v>
      </c>
      <c r="L1749" s="850">
        <v>759</v>
      </c>
      <c r="M1749" s="850">
        <v>96124</v>
      </c>
      <c r="N1749" s="833">
        <v>1</v>
      </c>
      <c r="O1749" s="833">
        <v>126.6455862977602</v>
      </c>
      <c r="P1749" s="850">
        <v>253</v>
      </c>
      <c r="Q1749" s="850">
        <v>31878</v>
      </c>
      <c r="R1749" s="838">
        <v>0.33163413923681911</v>
      </c>
      <c r="S1749" s="851">
        <v>126</v>
      </c>
    </row>
    <row r="1750" spans="1:19" ht="14.45" customHeight="1" x14ac:dyDescent="0.2">
      <c r="A1750" s="832" t="s">
        <v>3594</v>
      </c>
      <c r="B1750" s="833" t="s">
        <v>3595</v>
      </c>
      <c r="C1750" s="833" t="s">
        <v>591</v>
      </c>
      <c r="D1750" s="833" t="s">
        <v>3445</v>
      </c>
      <c r="E1750" s="833" t="s">
        <v>3468</v>
      </c>
      <c r="F1750" s="833" t="s">
        <v>3534</v>
      </c>
      <c r="G1750" s="833" t="s">
        <v>3535</v>
      </c>
      <c r="H1750" s="850">
        <v>648</v>
      </c>
      <c r="I1750" s="850">
        <v>21600</v>
      </c>
      <c r="J1750" s="833">
        <v>1.1760433437307907</v>
      </c>
      <c r="K1750" s="833">
        <v>33.333333333333336</v>
      </c>
      <c r="L1750" s="850">
        <v>551</v>
      </c>
      <c r="M1750" s="850">
        <v>18366.669999999998</v>
      </c>
      <c r="N1750" s="833">
        <v>1</v>
      </c>
      <c r="O1750" s="833">
        <v>33.333339382940103</v>
      </c>
      <c r="P1750" s="850">
        <v>245</v>
      </c>
      <c r="Q1750" s="850">
        <v>8166.66</v>
      </c>
      <c r="R1750" s="838">
        <v>0.44464565432928238</v>
      </c>
      <c r="S1750" s="851">
        <v>33.333306122448981</v>
      </c>
    </row>
    <row r="1751" spans="1:19" ht="14.45" customHeight="1" x14ac:dyDescent="0.2">
      <c r="A1751" s="832" t="s">
        <v>3594</v>
      </c>
      <c r="B1751" s="833" t="s">
        <v>3595</v>
      </c>
      <c r="C1751" s="833" t="s">
        <v>591</v>
      </c>
      <c r="D1751" s="833" t="s">
        <v>3445</v>
      </c>
      <c r="E1751" s="833" t="s">
        <v>3468</v>
      </c>
      <c r="F1751" s="833" t="s">
        <v>3633</v>
      </c>
      <c r="G1751" s="833" t="s">
        <v>3634</v>
      </c>
      <c r="H1751" s="850">
        <v>47</v>
      </c>
      <c r="I1751" s="850">
        <v>1739</v>
      </c>
      <c r="J1751" s="833">
        <v>1.2051282051282051</v>
      </c>
      <c r="K1751" s="833">
        <v>37</v>
      </c>
      <c r="L1751" s="850">
        <v>39</v>
      </c>
      <c r="M1751" s="850">
        <v>1443</v>
      </c>
      <c r="N1751" s="833">
        <v>1</v>
      </c>
      <c r="O1751" s="833">
        <v>37</v>
      </c>
      <c r="P1751" s="850">
        <v>9</v>
      </c>
      <c r="Q1751" s="850">
        <v>342</v>
      </c>
      <c r="R1751" s="838">
        <v>0.23700623700623702</v>
      </c>
      <c r="S1751" s="851">
        <v>38</v>
      </c>
    </row>
    <row r="1752" spans="1:19" ht="14.45" customHeight="1" x14ac:dyDescent="0.2">
      <c r="A1752" s="832" t="s">
        <v>3594</v>
      </c>
      <c r="B1752" s="833" t="s">
        <v>3595</v>
      </c>
      <c r="C1752" s="833" t="s">
        <v>591</v>
      </c>
      <c r="D1752" s="833" t="s">
        <v>3445</v>
      </c>
      <c r="E1752" s="833" t="s">
        <v>3468</v>
      </c>
      <c r="F1752" s="833" t="s">
        <v>3635</v>
      </c>
      <c r="G1752" s="833" t="s">
        <v>3636</v>
      </c>
      <c r="H1752" s="850">
        <v>26</v>
      </c>
      <c r="I1752" s="850">
        <v>2236</v>
      </c>
      <c r="J1752" s="833">
        <v>1.3</v>
      </c>
      <c r="K1752" s="833">
        <v>86</v>
      </c>
      <c r="L1752" s="850">
        <v>20</v>
      </c>
      <c r="M1752" s="850">
        <v>1720</v>
      </c>
      <c r="N1752" s="833">
        <v>1</v>
      </c>
      <c r="O1752" s="833">
        <v>86</v>
      </c>
      <c r="P1752" s="850">
        <v>6</v>
      </c>
      <c r="Q1752" s="850">
        <v>522</v>
      </c>
      <c r="R1752" s="838">
        <v>0.30348837209302326</v>
      </c>
      <c r="S1752" s="851">
        <v>87</v>
      </c>
    </row>
    <row r="1753" spans="1:19" ht="14.45" customHeight="1" x14ac:dyDescent="0.2">
      <c r="A1753" s="832" t="s">
        <v>3594</v>
      </c>
      <c r="B1753" s="833" t="s">
        <v>3595</v>
      </c>
      <c r="C1753" s="833" t="s">
        <v>591</v>
      </c>
      <c r="D1753" s="833" t="s">
        <v>3445</v>
      </c>
      <c r="E1753" s="833" t="s">
        <v>3468</v>
      </c>
      <c r="F1753" s="833" t="s">
        <v>3637</v>
      </c>
      <c r="G1753" s="833" t="s">
        <v>3638</v>
      </c>
      <c r="H1753" s="850">
        <v>82</v>
      </c>
      <c r="I1753" s="850">
        <v>2624</v>
      </c>
      <c r="J1753" s="833">
        <v>0.95348837209302328</v>
      </c>
      <c r="K1753" s="833">
        <v>32</v>
      </c>
      <c r="L1753" s="850">
        <v>86</v>
      </c>
      <c r="M1753" s="850">
        <v>2752</v>
      </c>
      <c r="N1753" s="833">
        <v>1</v>
      </c>
      <c r="O1753" s="833">
        <v>32</v>
      </c>
      <c r="P1753" s="850">
        <v>40</v>
      </c>
      <c r="Q1753" s="850">
        <v>1320</v>
      </c>
      <c r="R1753" s="838">
        <v>0.47965116279069769</v>
      </c>
      <c r="S1753" s="851">
        <v>33</v>
      </c>
    </row>
    <row r="1754" spans="1:19" ht="14.45" customHeight="1" x14ac:dyDescent="0.2">
      <c r="A1754" s="832" t="s">
        <v>3594</v>
      </c>
      <c r="B1754" s="833" t="s">
        <v>3595</v>
      </c>
      <c r="C1754" s="833" t="s">
        <v>591</v>
      </c>
      <c r="D1754" s="833" t="s">
        <v>3445</v>
      </c>
      <c r="E1754" s="833" t="s">
        <v>3468</v>
      </c>
      <c r="F1754" s="833" t="s">
        <v>3639</v>
      </c>
      <c r="G1754" s="833" t="s">
        <v>3640</v>
      </c>
      <c r="H1754" s="850"/>
      <c r="I1754" s="850"/>
      <c r="J1754" s="833"/>
      <c r="K1754" s="833"/>
      <c r="L1754" s="850">
        <v>1</v>
      </c>
      <c r="M1754" s="850">
        <v>132</v>
      </c>
      <c r="N1754" s="833">
        <v>1</v>
      </c>
      <c r="O1754" s="833">
        <v>132</v>
      </c>
      <c r="P1754" s="850"/>
      <c r="Q1754" s="850"/>
      <c r="R1754" s="838"/>
      <c r="S1754" s="851"/>
    </row>
    <row r="1755" spans="1:19" ht="14.45" customHeight="1" x14ac:dyDescent="0.2">
      <c r="A1755" s="832" t="s">
        <v>3594</v>
      </c>
      <c r="B1755" s="833" t="s">
        <v>3595</v>
      </c>
      <c r="C1755" s="833" t="s">
        <v>591</v>
      </c>
      <c r="D1755" s="833" t="s">
        <v>3445</v>
      </c>
      <c r="E1755" s="833" t="s">
        <v>3468</v>
      </c>
      <c r="F1755" s="833" t="s">
        <v>3641</v>
      </c>
      <c r="G1755" s="833" t="s">
        <v>3642</v>
      </c>
      <c r="H1755" s="850"/>
      <c r="I1755" s="850"/>
      <c r="J1755" s="833"/>
      <c r="K1755" s="833"/>
      <c r="L1755" s="850">
        <v>1</v>
      </c>
      <c r="M1755" s="850">
        <v>59</v>
      </c>
      <c r="N1755" s="833">
        <v>1</v>
      </c>
      <c r="O1755" s="833">
        <v>59</v>
      </c>
      <c r="P1755" s="850"/>
      <c r="Q1755" s="850"/>
      <c r="R1755" s="838"/>
      <c r="S1755" s="851"/>
    </row>
    <row r="1756" spans="1:19" ht="14.45" customHeight="1" x14ac:dyDescent="0.2">
      <c r="A1756" s="832" t="s">
        <v>3594</v>
      </c>
      <c r="B1756" s="833" t="s">
        <v>3595</v>
      </c>
      <c r="C1756" s="833" t="s">
        <v>591</v>
      </c>
      <c r="D1756" s="833" t="s">
        <v>3445</v>
      </c>
      <c r="E1756" s="833" t="s">
        <v>3468</v>
      </c>
      <c r="F1756" s="833" t="s">
        <v>3643</v>
      </c>
      <c r="G1756" s="833" t="s">
        <v>3644</v>
      </c>
      <c r="H1756" s="850">
        <v>7</v>
      </c>
      <c r="I1756" s="850">
        <v>861</v>
      </c>
      <c r="J1756" s="833">
        <v>1.3887096774193548</v>
      </c>
      <c r="K1756" s="833">
        <v>123</v>
      </c>
      <c r="L1756" s="850">
        <v>5</v>
      </c>
      <c r="M1756" s="850">
        <v>620</v>
      </c>
      <c r="N1756" s="833">
        <v>1</v>
      </c>
      <c r="O1756" s="833">
        <v>124</v>
      </c>
      <c r="P1756" s="850">
        <v>1</v>
      </c>
      <c r="Q1756" s="850">
        <v>125</v>
      </c>
      <c r="R1756" s="838">
        <v>0.20161290322580644</v>
      </c>
      <c r="S1756" s="851">
        <v>125</v>
      </c>
    </row>
    <row r="1757" spans="1:19" ht="14.45" customHeight="1" x14ac:dyDescent="0.2">
      <c r="A1757" s="832" t="s">
        <v>3594</v>
      </c>
      <c r="B1757" s="833" t="s">
        <v>3595</v>
      </c>
      <c r="C1757" s="833" t="s">
        <v>591</v>
      </c>
      <c r="D1757" s="833" t="s">
        <v>3445</v>
      </c>
      <c r="E1757" s="833" t="s">
        <v>3468</v>
      </c>
      <c r="F1757" s="833" t="s">
        <v>3645</v>
      </c>
      <c r="G1757" s="833" t="s">
        <v>3646</v>
      </c>
      <c r="H1757" s="850">
        <v>2</v>
      </c>
      <c r="I1757" s="850">
        <v>118</v>
      </c>
      <c r="J1757" s="833">
        <v>0.49789029535864981</v>
      </c>
      <c r="K1757" s="833">
        <v>59</v>
      </c>
      <c r="L1757" s="850">
        <v>4</v>
      </c>
      <c r="M1757" s="850">
        <v>237</v>
      </c>
      <c r="N1757" s="833">
        <v>1</v>
      </c>
      <c r="O1757" s="833">
        <v>59.25</v>
      </c>
      <c r="P1757" s="850"/>
      <c r="Q1757" s="850"/>
      <c r="R1757" s="838"/>
      <c r="S1757" s="851"/>
    </row>
    <row r="1758" spans="1:19" ht="14.45" customHeight="1" x14ac:dyDescent="0.2">
      <c r="A1758" s="832" t="s">
        <v>3594</v>
      </c>
      <c r="B1758" s="833" t="s">
        <v>3595</v>
      </c>
      <c r="C1758" s="833" t="s">
        <v>591</v>
      </c>
      <c r="D1758" s="833" t="s">
        <v>3445</v>
      </c>
      <c r="E1758" s="833" t="s">
        <v>3468</v>
      </c>
      <c r="F1758" s="833" t="s">
        <v>3647</v>
      </c>
      <c r="G1758" s="833" t="s">
        <v>3648</v>
      </c>
      <c r="H1758" s="850">
        <v>43</v>
      </c>
      <c r="I1758" s="850">
        <v>14362</v>
      </c>
      <c r="J1758" s="833">
        <v>1.3007879721039761</v>
      </c>
      <c r="K1758" s="833">
        <v>334</v>
      </c>
      <c r="L1758" s="850">
        <v>33</v>
      </c>
      <c r="M1758" s="850">
        <v>11041</v>
      </c>
      <c r="N1758" s="833">
        <v>1</v>
      </c>
      <c r="O1758" s="833">
        <v>334.57575757575756</v>
      </c>
      <c r="P1758" s="850">
        <v>8</v>
      </c>
      <c r="Q1758" s="850">
        <v>2688</v>
      </c>
      <c r="R1758" s="838">
        <v>0.2434562086767503</v>
      </c>
      <c r="S1758" s="851">
        <v>336</v>
      </c>
    </row>
    <row r="1759" spans="1:19" ht="14.45" customHeight="1" x14ac:dyDescent="0.2">
      <c r="A1759" s="832" t="s">
        <v>3594</v>
      </c>
      <c r="B1759" s="833" t="s">
        <v>3595</v>
      </c>
      <c r="C1759" s="833" t="s">
        <v>591</v>
      </c>
      <c r="D1759" s="833" t="s">
        <v>3445</v>
      </c>
      <c r="E1759" s="833" t="s">
        <v>3468</v>
      </c>
      <c r="F1759" s="833" t="s">
        <v>3649</v>
      </c>
      <c r="G1759" s="833" t="s">
        <v>3650</v>
      </c>
      <c r="H1759" s="850">
        <v>37</v>
      </c>
      <c r="I1759" s="850">
        <v>11470</v>
      </c>
      <c r="J1759" s="833">
        <v>2.1694722905239265</v>
      </c>
      <c r="K1759" s="833">
        <v>310</v>
      </c>
      <c r="L1759" s="850">
        <v>17</v>
      </c>
      <c r="M1759" s="850">
        <v>5287</v>
      </c>
      <c r="N1759" s="833">
        <v>1</v>
      </c>
      <c r="O1759" s="833">
        <v>311</v>
      </c>
      <c r="P1759" s="850">
        <v>6</v>
      </c>
      <c r="Q1759" s="850">
        <v>1896</v>
      </c>
      <c r="R1759" s="838">
        <v>0.35861547191223758</v>
      </c>
      <c r="S1759" s="851">
        <v>316</v>
      </c>
    </row>
    <row r="1760" spans="1:19" ht="14.45" customHeight="1" x14ac:dyDescent="0.2">
      <c r="A1760" s="832" t="s">
        <v>3594</v>
      </c>
      <c r="B1760" s="833" t="s">
        <v>3595</v>
      </c>
      <c r="C1760" s="833" t="s">
        <v>591</v>
      </c>
      <c r="D1760" s="833" t="s">
        <v>1468</v>
      </c>
      <c r="E1760" s="833" t="s">
        <v>3596</v>
      </c>
      <c r="F1760" s="833" t="s">
        <v>3598</v>
      </c>
      <c r="G1760" s="833" t="s">
        <v>3599</v>
      </c>
      <c r="H1760" s="850"/>
      <c r="I1760" s="850"/>
      <c r="J1760" s="833"/>
      <c r="K1760" s="833"/>
      <c r="L1760" s="850"/>
      <c r="M1760" s="850"/>
      <c r="N1760" s="833"/>
      <c r="O1760" s="833"/>
      <c r="P1760" s="850">
        <v>0.25</v>
      </c>
      <c r="Q1760" s="850">
        <v>71.27</v>
      </c>
      <c r="R1760" s="838"/>
      <c r="S1760" s="851">
        <v>285.08</v>
      </c>
    </row>
    <row r="1761" spans="1:19" ht="14.45" customHeight="1" x14ac:dyDescent="0.2">
      <c r="A1761" s="832" t="s">
        <v>3594</v>
      </c>
      <c r="B1761" s="833" t="s">
        <v>3595</v>
      </c>
      <c r="C1761" s="833" t="s">
        <v>591</v>
      </c>
      <c r="D1761" s="833" t="s">
        <v>1468</v>
      </c>
      <c r="E1761" s="833" t="s">
        <v>3596</v>
      </c>
      <c r="F1761" s="833" t="s">
        <v>3604</v>
      </c>
      <c r="G1761" s="833" t="s">
        <v>3605</v>
      </c>
      <c r="H1761" s="850"/>
      <c r="I1761" s="850"/>
      <c r="J1761" s="833"/>
      <c r="K1761" s="833"/>
      <c r="L1761" s="850"/>
      <c r="M1761" s="850"/>
      <c r="N1761" s="833"/>
      <c r="O1761" s="833"/>
      <c r="P1761" s="850">
        <v>0.1</v>
      </c>
      <c r="Q1761" s="850">
        <v>1.6800000000000002</v>
      </c>
      <c r="R1761" s="838"/>
      <c r="S1761" s="851">
        <v>16.8</v>
      </c>
    </row>
    <row r="1762" spans="1:19" ht="14.45" customHeight="1" x14ac:dyDescent="0.2">
      <c r="A1762" s="832" t="s">
        <v>3594</v>
      </c>
      <c r="B1762" s="833" t="s">
        <v>3595</v>
      </c>
      <c r="C1762" s="833" t="s">
        <v>591</v>
      </c>
      <c r="D1762" s="833" t="s">
        <v>1468</v>
      </c>
      <c r="E1762" s="833" t="s">
        <v>3596</v>
      </c>
      <c r="F1762" s="833" t="s">
        <v>3607</v>
      </c>
      <c r="G1762" s="833" t="s">
        <v>3608</v>
      </c>
      <c r="H1762" s="850"/>
      <c r="I1762" s="850"/>
      <c r="J1762" s="833"/>
      <c r="K1762" s="833"/>
      <c r="L1762" s="850"/>
      <c r="M1762" s="850"/>
      <c r="N1762" s="833"/>
      <c r="O1762" s="833"/>
      <c r="P1762" s="850">
        <v>0.1</v>
      </c>
      <c r="Q1762" s="850">
        <v>94.12</v>
      </c>
      <c r="R1762" s="838"/>
      <c r="S1762" s="851">
        <v>941.2</v>
      </c>
    </row>
    <row r="1763" spans="1:19" ht="14.45" customHeight="1" x14ac:dyDescent="0.2">
      <c r="A1763" s="832" t="s">
        <v>3594</v>
      </c>
      <c r="B1763" s="833" t="s">
        <v>3595</v>
      </c>
      <c r="C1763" s="833" t="s">
        <v>591</v>
      </c>
      <c r="D1763" s="833" t="s">
        <v>1468</v>
      </c>
      <c r="E1763" s="833" t="s">
        <v>3468</v>
      </c>
      <c r="F1763" s="833" t="s">
        <v>3613</v>
      </c>
      <c r="G1763" s="833" t="s">
        <v>3614</v>
      </c>
      <c r="H1763" s="850"/>
      <c r="I1763" s="850"/>
      <c r="J1763" s="833"/>
      <c r="K1763" s="833"/>
      <c r="L1763" s="850"/>
      <c r="M1763" s="850"/>
      <c r="N1763" s="833"/>
      <c r="O1763" s="833"/>
      <c r="P1763" s="850">
        <v>1</v>
      </c>
      <c r="Q1763" s="850">
        <v>385</v>
      </c>
      <c r="R1763" s="838"/>
      <c r="S1763" s="851">
        <v>385</v>
      </c>
    </row>
    <row r="1764" spans="1:19" ht="14.45" customHeight="1" x14ac:dyDescent="0.2">
      <c r="A1764" s="832" t="s">
        <v>3594</v>
      </c>
      <c r="B1764" s="833" t="s">
        <v>3595</v>
      </c>
      <c r="C1764" s="833" t="s">
        <v>591</v>
      </c>
      <c r="D1764" s="833" t="s">
        <v>1468</v>
      </c>
      <c r="E1764" s="833" t="s">
        <v>3468</v>
      </c>
      <c r="F1764" s="833" t="s">
        <v>3623</v>
      </c>
      <c r="G1764" s="833" t="s">
        <v>3624</v>
      </c>
      <c r="H1764" s="850"/>
      <c r="I1764" s="850"/>
      <c r="J1764" s="833"/>
      <c r="K1764" s="833"/>
      <c r="L1764" s="850"/>
      <c r="M1764" s="850"/>
      <c r="N1764" s="833"/>
      <c r="O1764" s="833"/>
      <c r="P1764" s="850">
        <v>8</v>
      </c>
      <c r="Q1764" s="850">
        <v>672</v>
      </c>
      <c r="R1764" s="838"/>
      <c r="S1764" s="851">
        <v>84</v>
      </c>
    </row>
    <row r="1765" spans="1:19" ht="14.45" customHeight="1" x14ac:dyDescent="0.2">
      <c r="A1765" s="832" t="s">
        <v>3594</v>
      </c>
      <c r="B1765" s="833" t="s">
        <v>3595</v>
      </c>
      <c r="C1765" s="833" t="s">
        <v>591</v>
      </c>
      <c r="D1765" s="833" t="s">
        <v>1468</v>
      </c>
      <c r="E1765" s="833" t="s">
        <v>3468</v>
      </c>
      <c r="F1765" s="833" t="s">
        <v>3625</v>
      </c>
      <c r="G1765" s="833" t="s">
        <v>3626</v>
      </c>
      <c r="H1765" s="850"/>
      <c r="I1765" s="850"/>
      <c r="J1765" s="833"/>
      <c r="K1765" s="833"/>
      <c r="L1765" s="850"/>
      <c r="M1765" s="850"/>
      <c r="N1765" s="833"/>
      <c r="O1765" s="833"/>
      <c r="P1765" s="850">
        <v>22</v>
      </c>
      <c r="Q1765" s="850">
        <v>836</v>
      </c>
      <c r="R1765" s="838"/>
      <c r="S1765" s="851">
        <v>38</v>
      </c>
    </row>
    <row r="1766" spans="1:19" ht="14.45" customHeight="1" x14ac:dyDescent="0.2">
      <c r="A1766" s="832" t="s">
        <v>3594</v>
      </c>
      <c r="B1766" s="833" t="s">
        <v>3595</v>
      </c>
      <c r="C1766" s="833" t="s">
        <v>591</v>
      </c>
      <c r="D1766" s="833" t="s">
        <v>1468</v>
      </c>
      <c r="E1766" s="833" t="s">
        <v>3468</v>
      </c>
      <c r="F1766" s="833" t="s">
        <v>3627</v>
      </c>
      <c r="G1766" s="833" t="s">
        <v>3628</v>
      </c>
      <c r="H1766" s="850"/>
      <c r="I1766" s="850"/>
      <c r="J1766" s="833"/>
      <c r="K1766" s="833"/>
      <c r="L1766" s="850"/>
      <c r="M1766" s="850"/>
      <c r="N1766" s="833"/>
      <c r="O1766" s="833"/>
      <c r="P1766" s="850">
        <v>1</v>
      </c>
      <c r="Q1766" s="850">
        <v>1040</v>
      </c>
      <c r="R1766" s="838"/>
      <c r="S1766" s="851">
        <v>1040</v>
      </c>
    </row>
    <row r="1767" spans="1:19" ht="14.45" customHeight="1" x14ac:dyDescent="0.2">
      <c r="A1767" s="832" t="s">
        <v>3594</v>
      </c>
      <c r="B1767" s="833" t="s">
        <v>3595</v>
      </c>
      <c r="C1767" s="833" t="s">
        <v>591</v>
      </c>
      <c r="D1767" s="833" t="s">
        <v>1468</v>
      </c>
      <c r="E1767" s="833" t="s">
        <v>3468</v>
      </c>
      <c r="F1767" s="833" t="s">
        <v>3631</v>
      </c>
      <c r="G1767" s="833" t="s">
        <v>3632</v>
      </c>
      <c r="H1767" s="850"/>
      <c r="I1767" s="850"/>
      <c r="J1767" s="833"/>
      <c r="K1767" s="833"/>
      <c r="L1767" s="850"/>
      <c r="M1767" s="850"/>
      <c r="N1767" s="833"/>
      <c r="O1767" s="833"/>
      <c r="P1767" s="850">
        <v>33</v>
      </c>
      <c r="Q1767" s="850">
        <v>4158</v>
      </c>
      <c r="R1767" s="838"/>
      <c r="S1767" s="851">
        <v>126</v>
      </c>
    </row>
    <row r="1768" spans="1:19" ht="14.45" customHeight="1" x14ac:dyDescent="0.2">
      <c r="A1768" s="832" t="s">
        <v>3594</v>
      </c>
      <c r="B1768" s="833" t="s">
        <v>3595</v>
      </c>
      <c r="C1768" s="833" t="s">
        <v>591</v>
      </c>
      <c r="D1768" s="833" t="s">
        <v>1468</v>
      </c>
      <c r="E1768" s="833" t="s">
        <v>3468</v>
      </c>
      <c r="F1768" s="833" t="s">
        <v>3534</v>
      </c>
      <c r="G1768" s="833" t="s">
        <v>3535</v>
      </c>
      <c r="H1768" s="850"/>
      <c r="I1768" s="850"/>
      <c r="J1768" s="833"/>
      <c r="K1768" s="833"/>
      <c r="L1768" s="850"/>
      <c r="M1768" s="850"/>
      <c r="N1768" s="833"/>
      <c r="O1768" s="833"/>
      <c r="P1768" s="850">
        <v>29</v>
      </c>
      <c r="Q1768" s="850">
        <v>966.68000000000006</v>
      </c>
      <c r="R1768" s="838"/>
      <c r="S1768" s="851">
        <v>33.333793103448279</v>
      </c>
    </row>
    <row r="1769" spans="1:19" ht="14.45" customHeight="1" x14ac:dyDescent="0.2">
      <c r="A1769" s="832" t="s">
        <v>3594</v>
      </c>
      <c r="B1769" s="833" t="s">
        <v>3595</v>
      </c>
      <c r="C1769" s="833" t="s">
        <v>591</v>
      </c>
      <c r="D1769" s="833" t="s">
        <v>1468</v>
      </c>
      <c r="E1769" s="833" t="s">
        <v>3468</v>
      </c>
      <c r="F1769" s="833" t="s">
        <v>3633</v>
      </c>
      <c r="G1769" s="833" t="s">
        <v>3634</v>
      </c>
      <c r="H1769" s="850"/>
      <c r="I1769" s="850"/>
      <c r="J1769" s="833"/>
      <c r="K1769" s="833"/>
      <c r="L1769" s="850"/>
      <c r="M1769" s="850"/>
      <c r="N1769" s="833"/>
      <c r="O1769" s="833"/>
      <c r="P1769" s="850">
        <v>1</v>
      </c>
      <c r="Q1769" s="850">
        <v>38</v>
      </c>
      <c r="R1769" s="838"/>
      <c r="S1769" s="851">
        <v>38</v>
      </c>
    </row>
    <row r="1770" spans="1:19" ht="14.45" customHeight="1" x14ac:dyDescent="0.2">
      <c r="A1770" s="832" t="s">
        <v>3594</v>
      </c>
      <c r="B1770" s="833" t="s">
        <v>3595</v>
      </c>
      <c r="C1770" s="833" t="s">
        <v>591</v>
      </c>
      <c r="D1770" s="833" t="s">
        <v>1468</v>
      </c>
      <c r="E1770" s="833" t="s">
        <v>3468</v>
      </c>
      <c r="F1770" s="833" t="s">
        <v>3637</v>
      </c>
      <c r="G1770" s="833" t="s">
        <v>3638</v>
      </c>
      <c r="H1770" s="850"/>
      <c r="I1770" s="850"/>
      <c r="J1770" s="833"/>
      <c r="K1770" s="833"/>
      <c r="L1770" s="850"/>
      <c r="M1770" s="850"/>
      <c r="N1770" s="833"/>
      <c r="O1770" s="833"/>
      <c r="P1770" s="850">
        <v>5</v>
      </c>
      <c r="Q1770" s="850">
        <v>165</v>
      </c>
      <c r="R1770" s="838"/>
      <c r="S1770" s="851">
        <v>33</v>
      </c>
    </row>
    <row r="1771" spans="1:19" ht="14.45" customHeight="1" x14ac:dyDescent="0.2">
      <c r="A1771" s="832" t="s">
        <v>3594</v>
      </c>
      <c r="B1771" s="833" t="s">
        <v>3595</v>
      </c>
      <c r="C1771" s="833" t="s">
        <v>591</v>
      </c>
      <c r="D1771" s="833" t="s">
        <v>1468</v>
      </c>
      <c r="E1771" s="833" t="s">
        <v>3468</v>
      </c>
      <c r="F1771" s="833" t="s">
        <v>3647</v>
      </c>
      <c r="G1771" s="833" t="s">
        <v>3648</v>
      </c>
      <c r="H1771" s="850"/>
      <c r="I1771" s="850"/>
      <c r="J1771" s="833"/>
      <c r="K1771" s="833"/>
      <c r="L1771" s="850"/>
      <c r="M1771" s="850"/>
      <c r="N1771" s="833"/>
      <c r="O1771" s="833"/>
      <c r="P1771" s="850">
        <v>1</v>
      </c>
      <c r="Q1771" s="850">
        <v>336</v>
      </c>
      <c r="R1771" s="838"/>
      <c r="S1771" s="851">
        <v>336</v>
      </c>
    </row>
    <row r="1772" spans="1:19" ht="14.45" customHeight="1" x14ac:dyDescent="0.2">
      <c r="A1772" s="832" t="s">
        <v>3594</v>
      </c>
      <c r="B1772" s="833" t="s">
        <v>3595</v>
      </c>
      <c r="C1772" s="833" t="s">
        <v>591</v>
      </c>
      <c r="D1772" s="833" t="s">
        <v>1468</v>
      </c>
      <c r="E1772" s="833" t="s">
        <v>3468</v>
      </c>
      <c r="F1772" s="833" t="s">
        <v>3649</v>
      </c>
      <c r="G1772" s="833" t="s">
        <v>3650</v>
      </c>
      <c r="H1772" s="850"/>
      <c r="I1772" s="850"/>
      <c r="J1772" s="833"/>
      <c r="K1772" s="833"/>
      <c r="L1772" s="850"/>
      <c r="M1772" s="850"/>
      <c r="N1772" s="833"/>
      <c r="O1772" s="833"/>
      <c r="P1772" s="850">
        <v>2</v>
      </c>
      <c r="Q1772" s="850">
        <v>632</v>
      </c>
      <c r="R1772" s="838"/>
      <c r="S1772" s="851">
        <v>316</v>
      </c>
    </row>
    <row r="1773" spans="1:19" ht="14.45" customHeight="1" x14ac:dyDescent="0.2">
      <c r="A1773" s="832" t="s">
        <v>3594</v>
      </c>
      <c r="B1773" s="833" t="s">
        <v>3595</v>
      </c>
      <c r="C1773" s="833" t="s">
        <v>591</v>
      </c>
      <c r="D1773" s="833" t="s">
        <v>1470</v>
      </c>
      <c r="E1773" s="833" t="s">
        <v>3596</v>
      </c>
      <c r="F1773" s="833" t="s">
        <v>3601</v>
      </c>
      <c r="G1773" s="833" t="s">
        <v>3602</v>
      </c>
      <c r="H1773" s="850"/>
      <c r="I1773" s="850"/>
      <c r="J1773" s="833"/>
      <c r="K1773" s="833"/>
      <c r="L1773" s="850"/>
      <c r="M1773" s="850"/>
      <c r="N1773" s="833"/>
      <c r="O1773" s="833"/>
      <c r="P1773" s="850">
        <v>0.2</v>
      </c>
      <c r="Q1773" s="850">
        <v>41.05</v>
      </c>
      <c r="R1773" s="838"/>
      <c r="S1773" s="851">
        <v>205.24999999999997</v>
      </c>
    </row>
    <row r="1774" spans="1:19" ht="14.45" customHeight="1" x14ac:dyDescent="0.2">
      <c r="A1774" s="832" t="s">
        <v>3594</v>
      </c>
      <c r="B1774" s="833" t="s">
        <v>3595</v>
      </c>
      <c r="C1774" s="833" t="s">
        <v>591</v>
      </c>
      <c r="D1774" s="833" t="s">
        <v>1470</v>
      </c>
      <c r="E1774" s="833" t="s">
        <v>3596</v>
      </c>
      <c r="F1774" s="833" t="s">
        <v>3603</v>
      </c>
      <c r="G1774" s="833" t="s">
        <v>675</v>
      </c>
      <c r="H1774" s="850"/>
      <c r="I1774" s="850"/>
      <c r="J1774" s="833"/>
      <c r="K1774" s="833"/>
      <c r="L1774" s="850"/>
      <c r="M1774" s="850"/>
      <c r="N1774" s="833"/>
      <c r="O1774" s="833"/>
      <c r="P1774" s="850">
        <v>0.1</v>
      </c>
      <c r="Q1774" s="850">
        <v>6.01</v>
      </c>
      <c r="R1774" s="838"/>
      <c r="S1774" s="851">
        <v>60.099999999999994</v>
      </c>
    </row>
    <row r="1775" spans="1:19" ht="14.45" customHeight="1" x14ac:dyDescent="0.2">
      <c r="A1775" s="832" t="s">
        <v>3594</v>
      </c>
      <c r="B1775" s="833" t="s">
        <v>3595</v>
      </c>
      <c r="C1775" s="833" t="s">
        <v>591</v>
      </c>
      <c r="D1775" s="833" t="s">
        <v>1470</v>
      </c>
      <c r="E1775" s="833" t="s">
        <v>3468</v>
      </c>
      <c r="F1775" s="833" t="s">
        <v>3621</v>
      </c>
      <c r="G1775" s="833" t="s">
        <v>3622</v>
      </c>
      <c r="H1775" s="850"/>
      <c r="I1775" s="850"/>
      <c r="J1775" s="833"/>
      <c r="K1775" s="833"/>
      <c r="L1775" s="850"/>
      <c r="M1775" s="850"/>
      <c r="N1775" s="833"/>
      <c r="O1775" s="833"/>
      <c r="P1775" s="850">
        <v>4</v>
      </c>
      <c r="Q1775" s="850">
        <v>604</v>
      </c>
      <c r="R1775" s="838"/>
      <c r="S1775" s="851">
        <v>151</v>
      </c>
    </row>
    <row r="1776" spans="1:19" ht="14.45" customHeight="1" x14ac:dyDescent="0.2">
      <c r="A1776" s="832" t="s">
        <v>3594</v>
      </c>
      <c r="B1776" s="833" t="s">
        <v>3595</v>
      </c>
      <c r="C1776" s="833" t="s">
        <v>591</v>
      </c>
      <c r="D1776" s="833" t="s">
        <v>1470</v>
      </c>
      <c r="E1776" s="833" t="s">
        <v>3468</v>
      </c>
      <c r="F1776" s="833" t="s">
        <v>3623</v>
      </c>
      <c r="G1776" s="833" t="s">
        <v>3624</v>
      </c>
      <c r="H1776" s="850"/>
      <c r="I1776" s="850"/>
      <c r="J1776" s="833"/>
      <c r="K1776" s="833"/>
      <c r="L1776" s="850"/>
      <c r="M1776" s="850"/>
      <c r="N1776" s="833"/>
      <c r="O1776" s="833"/>
      <c r="P1776" s="850">
        <v>7</v>
      </c>
      <c r="Q1776" s="850">
        <v>588</v>
      </c>
      <c r="R1776" s="838"/>
      <c r="S1776" s="851">
        <v>84</v>
      </c>
    </row>
    <row r="1777" spans="1:19" ht="14.45" customHeight="1" x14ac:dyDescent="0.2">
      <c r="A1777" s="832" t="s">
        <v>3594</v>
      </c>
      <c r="B1777" s="833" t="s">
        <v>3595</v>
      </c>
      <c r="C1777" s="833" t="s">
        <v>591</v>
      </c>
      <c r="D1777" s="833" t="s">
        <v>1470</v>
      </c>
      <c r="E1777" s="833" t="s">
        <v>3468</v>
      </c>
      <c r="F1777" s="833" t="s">
        <v>3625</v>
      </c>
      <c r="G1777" s="833" t="s">
        <v>3626</v>
      </c>
      <c r="H1777" s="850"/>
      <c r="I1777" s="850"/>
      <c r="J1777" s="833"/>
      <c r="K1777" s="833"/>
      <c r="L1777" s="850"/>
      <c r="M1777" s="850"/>
      <c r="N1777" s="833"/>
      <c r="O1777" s="833"/>
      <c r="P1777" s="850">
        <v>60</v>
      </c>
      <c r="Q1777" s="850">
        <v>2280</v>
      </c>
      <c r="R1777" s="838"/>
      <c r="S1777" s="851">
        <v>38</v>
      </c>
    </row>
    <row r="1778" spans="1:19" ht="14.45" customHeight="1" x14ac:dyDescent="0.2">
      <c r="A1778" s="832" t="s">
        <v>3594</v>
      </c>
      <c r="B1778" s="833" t="s">
        <v>3595</v>
      </c>
      <c r="C1778" s="833" t="s">
        <v>591</v>
      </c>
      <c r="D1778" s="833" t="s">
        <v>1470</v>
      </c>
      <c r="E1778" s="833" t="s">
        <v>3468</v>
      </c>
      <c r="F1778" s="833" t="s">
        <v>3631</v>
      </c>
      <c r="G1778" s="833" t="s">
        <v>3632</v>
      </c>
      <c r="H1778" s="850"/>
      <c r="I1778" s="850"/>
      <c r="J1778" s="833"/>
      <c r="K1778" s="833"/>
      <c r="L1778" s="850"/>
      <c r="M1778" s="850"/>
      <c r="N1778" s="833"/>
      <c r="O1778" s="833"/>
      <c r="P1778" s="850">
        <v>16</v>
      </c>
      <c r="Q1778" s="850">
        <v>2016</v>
      </c>
      <c r="R1778" s="838"/>
      <c r="S1778" s="851">
        <v>126</v>
      </c>
    </row>
    <row r="1779" spans="1:19" ht="14.45" customHeight="1" x14ac:dyDescent="0.2">
      <c r="A1779" s="832" t="s">
        <v>3594</v>
      </c>
      <c r="B1779" s="833" t="s">
        <v>3595</v>
      </c>
      <c r="C1779" s="833" t="s">
        <v>591</v>
      </c>
      <c r="D1779" s="833" t="s">
        <v>1470</v>
      </c>
      <c r="E1779" s="833" t="s">
        <v>3468</v>
      </c>
      <c r="F1779" s="833" t="s">
        <v>3534</v>
      </c>
      <c r="G1779" s="833" t="s">
        <v>3535</v>
      </c>
      <c r="H1779" s="850"/>
      <c r="I1779" s="850"/>
      <c r="J1779" s="833"/>
      <c r="K1779" s="833"/>
      <c r="L1779" s="850"/>
      <c r="M1779" s="850"/>
      <c r="N1779" s="833"/>
      <c r="O1779" s="833"/>
      <c r="P1779" s="850">
        <v>15</v>
      </c>
      <c r="Q1779" s="850">
        <v>500</v>
      </c>
      <c r="R1779" s="838"/>
      <c r="S1779" s="851">
        <v>33.333333333333336</v>
      </c>
    </row>
    <row r="1780" spans="1:19" ht="14.45" customHeight="1" x14ac:dyDescent="0.2">
      <c r="A1780" s="832" t="s">
        <v>3594</v>
      </c>
      <c r="B1780" s="833" t="s">
        <v>3595</v>
      </c>
      <c r="C1780" s="833" t="s">
        <v>591</v>
      </c>
      <c r="D1780" s="833" t="s">
        <v>1470</v>
      </c>
      <c r="E1780" s="833" t="s">
        <v>3468</v>
      </c>
      <c r="F1780" s="833" t="s">
        <v>3633</v>
      </c>
      <c r="G1780" s="833" t="s">
        <v>3634</v>
      </c>
      <c r="H1780" s="850"/>
      <c r="I1780" s="850"/>
      <c r="J1780" s="833"/>
      <c r="K1780" s="833"/>
      <c r="L1780" s="850"/>
      <c r="M1780" s="850"/>
      <c r="N1780" s="833"/>
      <c r="O1780" s="833"/>
      <c r="P1780" s="850">
        <v>1</v>
      </c>
      <c r="Q1780" s="850">
        <v>38</v>
      </c>
      <c r="R1780" s="838"/>
      <c r="S1780" s="851">
        <v>38</v>
      </c>
    </row>
    <row r="1781" spans="1:19" ht="14.45" customHeight="1" x14ac:dyDescent="0.2">
      <c r="A1781" s="832" t="s">
        <v>3594</v>
      </c>
      <c r="B1781" s="833" t="s">
        <v>3595</v>
      </c>
      <c r="C1781" s="833" t="s">
        <v>591</v>
      </c>
      <c r="D1781" s="833" t="s">
        <v>1470</v>
      </c>
      <c r="E1781" s="833" t="s">
        <v>3468</v>
      </c>
      <c r="F1781" s="833" t="s">
        <v>3635</v>
      </c>
      <c r="G1781" s="833" t="s">
        <v>3636</v>
      </c>
      <c r="H1781" s="850"/>
      <c r="I1781" s="850"/>
      <c r="J1781" s="833"/>
      <c r="K1781" s="833"/>
      <c r="L1781" s="850"/>
      <c r="M1781" s="850"/>
      <c r="N1781" s="833"/>
      <c r="O1781" s="833"/>
      <c r="P1781" s="850">
        <v>1</v>
      </c>
      <c r="Q1781" s="850">
        <v>87</v>
      </c>
      <c r="R1781" s="838"/>
      <c r="S1781" s="851">
        <v>87</v>
      </c>
    </row>
    <row r="1782" spans="1:19" ht="14.45" customHeight="1" x14ac:dyDescent="0.2">
      <c r="A1782" s="832" t="s">
        <v>3594</v>
      </c>
      <c r="B1782" s="833" t="s">
        <v>3595</v>
      </c>
      <c r="C1782" s="833" t="s">
        <v>591</v>
      </c>
      <c r="D1782" s="833" t="s">
        <v>1472</v>
      </c>
      <c r="E1782" s="833" t="s">
        <v>3596</v>
      </c>
      <c r="F1782" s="833" t="s">
        <v>3598</v>
      </c>
      <c r="G1782" s="833" t="s">
        <v>3599</v>
      </c>
      <c r="H1782" s="850"/>
      <c r="I1782" s="850"/>
      <c r="J1782" s="833"/>
      <c r="K1782" s="833"/>
      <c r="L1782" s="850"/>
      <c r="M1782" s="850"/>
      <c r="N1782" s="833"/>
      <c r="O1782" s="833"/>
      <c r="P1782" s="850">
        <v>0.15</v>
      </c>
      <c r="Q1782" s="850">
        <v>51.01</v>
      </c>
      <c r="R1782" s="838"/>
      <c r="S1782" s="851">
        <v>340.06666666666666</v>
      </c>
    </row>
    <row r="1783" spans="1:19" ht="14.45" customHeight="1" x14ac:dyDescent="0.2">
      <c r="A1783" s="832" t="s">
        <v>3594</v>
      </c>
      <c r="B1783" s="833" t="s">
        <v>3595</v>
      </c>
      <c r="C1783" s="833" t="s">
        <v>591</v>
      </c>
      <c r="D1783" s="833" t="s">
        <v>1472</v>
      </c>
      <c r="E1783" s="833" t="s">
        <v>3596</v>
      </c>
      <c r="F1783" s="833" t="s">
        <v>3604</v>
      </c>
      <c r="G1783" s="833" t="s">
        <v>3605</v>
      </c>
      <c r="H1783" s="850"/>
      <c r="I1783" s="850"/>
      <c r="J1783" s="833"/>
      <c r="K1783" s="833"/>
      <c r="L1783" s="850"/>
      <c r="M1783" s="850"/>
      <c r="N1783" s="833"/>
      <c r="O1783" s="833"/>
      <c r="P1783" s="850">
        <v>3</v>
      </c>
      <c r="Q1783" s="850">
        <v>50.4</v>
      </c>
      <c r="R1783" s="838"/>
      <c r="S1783" s="851">
        <v>16.8</v>
      </c>
    </row>
    <row r="1784" spans="1:19" ht="14.45" customHeight="1" x14ac:dyDescent="0.2">
      <c r="A1784" s="832" t="s">
        <v>3594</v>
      </c>
      <c r="B1784" s="833" t="s">
        <v>3595</v>
      </c>
      <c r="C1784" s="833" t="s">
        <v>591</v>
      </c>
      <c r="D1784" s="833" t="s">
        <v>1472</v>
      </c>
      <c r="E1784" s="833" t="s">
        <v>3596</v>
      </c>
      <c r="F1784" s="833" t="s">
        <v>3607</v>
      </c>
      <c r="G1784" s="833" t="s">
        <v>3608</v>
      </c>
      <c r="H1784" s="850"/>
      <c r="I1784" s="850"/>
      <c r="J1784" s="833"/>
      <c r="K1784" s="833"/>
      <c r="L1784" s="850"/>
      <c r="M1784" s="850"/>
      <c r="N1784" s="833"/>
      <c r="O1784" s="833"/>
      <c r="P1784" s="850">
        <v>0.8</v>
      </c>
      <c r="Q1784" s="850">
        <v>752.96</v>
      </c>
      <c r="R1784" s="838"/>
      <c r="S1784" s="851">
        <v>941.2</v>
      </c>
    </row>
    <row r="1785" spans="1:19" ht="14.45" customHeight="1" x14ac:dyDescent="0.2">
      <c r="A1785" s="832" t="s">
        <v>3594</v>
      </c>
      <c r="B1785" s="833" t="s">
        <v>3595</v>
      </c>
      <c r="C1785" s="833" t="s">
        <v>591</v>
      </c>
      <c r="D1785" s="833" t="s">
        <v>1472</v>
      </c>
      <c r="E1785" s="833" t="s">
        <v>3468</v>
      </c>
      <c r="F1785" s="833" t="s">
        <v>3621</v>
      </c>
      <c r="G1785" s="833" t="s">
        <v>3622</v>
      </c>
      <c r="H1785" s="850"/>
      <c r="I1785" s="850"/>
      <c r="J1785" s="833"/>
      <c r="K1785" s="833"/>
      <c r="L1785" s="850"/>
      <c r="M1785" s="850"/>
      <c r="N1785" s="833"/>
      <c r="O1785" s="833"/>
      <c r="P1785" s="850">
        <v>2</v>
      </c>
      <c r="Q1785" s="850">
        <v>302</v>
      </c>
      <c r="R1785" s="838"/>
      <c r="S1785" s="851">
        <v>151</v>
      </c>
    </row>
    <row r="1786" spans="1:19" ht="14.45" customHeight="1" x14ac:dyDescent="0.2">
      <c r="A1786" s="832" t="s">
        <v>3594</v>
      </c>
      <c r="B1786" s="833" t="s">
        <v>3595</v>
      </c>
      <c r="C1786" s="833" t="s">
        <v>591</v>
      </c>
      <c r="D1786" s="833" t="s">
        <v>1472</v>
      </c>
      <c r="E1786" s="833" t="s">
        <v>3468</v>
      </c>
      <c r="F1786" s="833" t="s">
        <v>3623</v>
      </c>
      <c r="G1786" s="833" t="s">
        <v>3624</v>
      </c>
      <c r="H1786" s="850"/>
      <c r="I1786" s="850"/>
      <c r="J1786" s="833"/>
      <c r="K1786" s="833"/>
      <c r="L1786" s="850"/>
      <c r="M1786" s="850"/>
      <c r="N1786" s="833"/>
      <c r="O1786" s="833"/>
      <c r="P1786" s="850">
        <v>31</v>
      </c>
      <c r="Q1786" s="850">
        <v>2604</v>
      </c>
      <c r="R1786" s="838"/>
      <c r="S1786" s="851">
        <v>84</v>
      </c>
    </row>
    <row r="1787" spans="1:19" ht="14.45" customHeight="1" x14ac:dyDescent="0.2">
      <c r="A1787" s="832" t="s">
        <v>3594</v>
      </c>
      <c r="B1787" s="833" t="s">
        <v>3595</v>
      </c>
      <c r="C1787" s="833" t="s">
        <v>591</v>
      </c>
      <c r="D1787" s="833" t="s">
        <v>1472</v>
      </c>
      <c r="E1787" s="833" t="s">
        <v>3468</v>
      </c>
      <c r="F1787" s="833" t="s">
        <v>3625</v>
      </c>
      <c r="G1787" s="833" t="s">
        <v>3626</v>
      </c>
      <c r="H1787" s="850"/>
      <c r="I1787" s="850"/>
      <c r="J1787" s="833"/>
      <c r="K1787" s="833"/>
      <c r="L1787" s="850">
        <v>1</v>
      </c>
      <c r="M1787" s="850">
        <v>37</v>
      </c>
      <c r="N1787" s="833">
        <v>1</v>
      </c>
      <c r="O1787" s="833">
        <v>37</v>
      </c>
      <c r="P1787" s="850">
        <v>25</v>
      </c>
      <c r="Q1787" s="850">
        <v>950</v>
      </c>
      <c r="R1787" s="838">
        <v>25.675675675675677</v>
      </c>
      <c r="S1787" s="851">
        <v>38</v>
      </c>
    </row>
    <row r="1788" spans="1:19" ht="14.45" customHeight="1" x14ac:dyDescent="0.2">
      <c r="A1788" s="832" t="s">
        <v>3594</v>
      </c>
      <c r="B1788" s="833" t="s">
        <v>3595</v>
      </c>
      <c r="C1788" s="833" t="s">
        <v>591</v>
      </c>
      <c r="D1788" s="833" t="s">
        <v>1472</v>
      </c>
      <c r="E1788" s="833" t="s">
        <v>3468</v>
      </c>
      <c r="F1788" s="833" t="s">
        <v>3631</v>
      </c>
      <c r="G1788" s="833" t="s">
        <v>3632</v>
      </c>
      <c r="H1788" s="850"/>
      <c r="I1788" s="850"/>
      <c r="J1788" s="833"/>
      <c r="K1788" s="833"/>
      <c r="L1788" s="850"/>
      <c r="M1788" s="850"/>
      <c r="N1788" s="833"/>
      <c r="O1788" s="833"/>
      <c r="P1788" s="850">
        <v>39</v>
      </c>
      <c r="Q1788" s="850">
        <v>4914</v>
      </c>
      <c r="R1788" s="838"/>
      <c r="S1788" s="851">
        <v>126</v>
      </c>
    </row>
    <row r="1789" spans="1:19" ht="14.45" customHeight="1" x14ac:dyDescent="0.2">
      <c r="A1789" s="832" t="s">
        <v>3594</v>
      </c>
      <c r="B1789" s="833" t="s">
        <v>3595</v>
      </c>
      <c r="C1789" s="833" t="s">
        <v>591</v>
      </c>
      <c r="D1789" s="833" t="s">
        <v>1472</v>
      </c>
      <c r="E1789" s="833" t="s">
        <v>3468</v>
      </c>
      <c r="F1789" s="833" t="s">
        <v>3534</v>
      </c>
      <c r="G1789" s="833" t="s">
        <v>3535</v>
      </c>
      <c r="H1789" s="850"/>
      <c r="I1789" s="850"/>
      <c r="J1789" s="833"/>
      <c r="K1789" s="833"/>
      <c r="L1789" s="850"/>
      <c r="M1789" s="850"/>
      <c r="N1789" s="833"/>
      <c r="O1789" s="833"/>
      <c r="P1789" s="850">
        <v>34</v>
      </c>
      <c r="Q1789" s="850">
        <v>1133.3399999999999</v>
      </c>
      <c r="R1789" s="838"/>
      <c r="S1789" s="851">
        <v>33.333529411764701</v>
      </c>
    </row>
    <row r="1790" spans="1:19" ht="14.45" customHeight="1" x14ac:dyDescent="0.2">
      <c r="A1790" s="832" t="s">
        <v>3594</v>
      </c>
      <c r="B1790" s="833" t="s">
        <v>3595</v>
      </c>
      <c r="C1790" s="833" t="s">
        <v>591</v>
      </c>
      <c r="D1790" s="833" t="s">
        <v>1472</v>
      </c>
      <c r="E1790" s="833" t="s">
        <v>3468</v>
      </c>
      <c r="F1790" s="833" t="s">
        <v>3635</v>
      </c>
      <c r="G1790" s="833" t="s">
        <v>3636</v>
      </c>
      <c r="H1790" s="850"/>
      <c r="I1790" s="850"/>
      <c r="J1790" s="833"/>
      <c r="K1790" s="833"/>
      <c r="L1790" s="850"/>
      <c r="M1790" s="850"/>
      <c r="N1790" s="833"/>
      <c r="O1790" s="833"/>
      <c r="P1790" s="850">
        <v>1</v>
      </c>
      <c r="Q1790" s="850">
        <v>87</v>
      </c>
      <c r="R1790" s="838"/>
      <c r="S1790" s="851">
        <v>87</v>
      </c>
    </row>
    <row r="1791" spans="1:19" ht="14.45" customHeight="1" x14ac:dyDescent="0.2">
      <c r="A1791" s="832" t="s">
        <v>3594</v>
      </c>
      <c r="B1791" s="833" t="s">
        <v>3595</v>
      </c>
      <c r="C1791" s="833" t="s">
        <v>591</v>
      </c>
      <c r="D1791" s="833" t="s">
        <v>1472</v>
      </c>
      <c r="E1791" s="833" t="s">
        <v>3468</v>
      </c>
      <c r="F1791" s="833" t="s">
        <v>3637</v>
      </c>
      <c r="G1791" s="833" t="s">
        <v>3638</v>
      </c>
      <c r="H1791" s="850"/>
      <c r="I1791" s="850"/>
      <c r="J1791" s="833"/>
      <c r="K1791" s="833"/>
      <c r="L1791" s="850"/>
      <c r="M1791" s="850"/>
      <c r="N1791" s="833"/>
      <c r="O1791" s="833"/>
      <c r="P1791" s="850">
        <v>24</v>
      </c>
      <c r="Q1791" s="850">
        <v>792</v>
      </c>
      <c r="R1791" s="838"/>
      <c r="S1791" s="851">
        <v>33</v>
      </c>
    </row>
    <row r="1792" spans="1:19" ht="14.45" customHeight="1" x14ac:dyDescent="0.2">
      <c r="A1792" s="832" t="s">
        <v>3594</v>
      </c>
      <c r="B1792" s="833" t="s">
        <v>3595</v>
      </c>
      <c r="C1792" s="833" t="s">
        <v>591</v>
      </c>
      <c r="D1792" s="833" t="s">
        <v>1472</v>
      </c>
      <c r="E1792" s="833" t="s">
        <v>3468</v>
      </c>
      <c r="F1792" s="833" t="s">
        <v>3643</v>
      </c>
      <c r="G1792" s="833" t="s">
        <v>3644</v>
      </c>
      <c r="H1792" s="850"/>
      <c r="I1792" s="850"/>
      <c r="J1792" s="833"/>
      <c r="K1792" s="833"/>
      <c r="L1792" s="850"/>
      <c r="M1792" s="850"/>
      <c r="N1792" s="833"/>
      <c r="O1792" s="833"/>
      <c r="P1792" s="850">
        <v>1</v>
      </c>
      <c r="Q1792" s="850">
        <v>125</v>
      </c>
      <c r="R1792" s="838"/>
      <c r="S1792" s="851">
        <v>125</v>
      </c>
    </row>
    <row r="1793" spans="1:19" ht="14.45" customHeight="1" x14ac:dyDescent="0.2">
      <c r="A1793" s="832" t="s">
        <v>3594</v>
      </c>
      <c r="B1793" s="833" t="s">
        <v>3595</v>
      </c>
      <c r="C1793" s="833" t="s">
        <v>591</v>
      </c>
      <c r="D1793" s="833" t="s">
        <v>1474</v>
      </c>
      <c r="E1793" s="833" t="s">
        <v>3468</v>
      </c>
      <c r="F1793" s="833" t="s">
        <v>3621</v>
      </c>
      <c r="G1793" s="833" t="s">
        <v>3622</v>
      </c>
      <c r="H1793" s="850"/>
      <c r="I1793" s="850"/>
      <c r="J1793" s="833"/>
      <c r="K1793" s="833"/>
      <c r="L1793" s="850"/>
      <c r="M1793" s="850"/>
      <c r="N1793" s="833"/>
      <c r="O1793" s="833"/>
      <c r="P1793" s="850">
        <v>1</v>
      </c>
      <c r="Q1793" s="850">
        <v>151</v>
      </c>
      <c r="R1793" s="838"/>
      <c r="S1793" s="851">
        <v>151</v>
      </c>
    </row>
    <row r="1794" spans="1:19" ht="14.45" customHeight="1" x14ac:dyDescent="0.2">
      <c r="A1794" s="832" t="s">
        <v>3594</v>
      </c>
      <c r="B1794" s="833" t="s">
        <v>3595</v>
      </c>
      <c r="C1794" s="833" t="s">
        <v>591</v>
      </c>
      <c r="D1794" s="833" t="s">
        <v>1474</v>
      </c>
      <c r="E1794" s="833" t="s">
        <v>3468</v>
      </c>
      <c r="F1794" s="833" t="s">
        <v>3623</v>
      </c>
      <c r="G1794" s="833" t="s">
        <v>3624</v>
      </c>
      <c r="H1794" s="850"/>
      <c r="I1794" s="850"/>
      <c r="J1794" s="833"/>
      <c r="K1794" s="833"/>
      <c r="L1794" s="850"/>
      <c r="M1794" s="850"/>
      <c r="N1794" s="833"/>
      <c r="O1794" s="833"/>
      <c r="P1794" s="850">
        <v>19</v>
      </c>
      <c r="Q1794" s="850">
        <v>1596</v>
      </c>
      <c r="R1794" s="838"/>
      <c r="S1794" s="851">
        <v>84</v>
      </c>
    </row>
    <row r="1795" spans="1:19" ht="14.45" customHeight="1" x14ac:dyDescent="0.2">
      <c r="A1795" s="832" t="s">
        <v>3594</v>
      </c>
      <c r="B1795" s="833" t="s">
        <v>3595</v>
      </c>
      <c r="C1795" s="833" t="s">
        <v>591</v>
      </c>
      <c r="D1795" s="833" t="s">
        <v>1474</v>
      </c>
      <c r="E1795" s="833" t="s">
        <v>3468</v>
      </c>
      <c r="F1795" s="833" t="s">
        <v>3625</v>
      </c>
      <c r="G1795" s="833" t="s">
        <v>3626</v>
      </c>
      <c r="H1795" s="850"/>
      <c r="I1795" s="850"/>
      <c r="J1795" s="833"/>
      <c r="K1795" s="833"/>
      <c r="L1795" s="850"/>
      <c r="M1795" s="850"/>
      <c r="N1795" s="833"/>
      <c r="O1795" s="833"/>
      <c r="P1795" s="850">
        <v>67</v>
      </c>
      <c r="Q1795" s="850">
        <v>2546</v>
      </c>
      <c r="R1795" s="838"/>
      <c r="S1795" s="851">
        <v>38</v>
      </c>
    </row>
    <row r="1796" spans="1:19" ht="14.45" customHeight="1" x14ac:dyDescent="0.2">
      <c r="A1796" s="832" t="s">
        <v>3594</v>
      </c>
      <c r="B1796" s="833" t="s">
        <v>3595</v>
      </c>
      <c r="C1796" s="833" t="s">
        <v>591</v>
      </c>
      <c r="D1796" s="833" t="s">
        <v>1474</v>
      </c>
      <c r="E1796" s="833" t="s">
        <v>3468</v>
      </c>
      <c r="F1796" s="833" t="s">
        <v>3631</v>
      </c>
      <c r="G1796" s="833" t="s">
        <v>3632</v>
      </c>
      <c r="H1796" s="850"/>
      <c r="I1796" s="850"/>
      <c r="J1796" s="833"/>
      <c r="K1796" s="833"/>
      <c r="L1796" s="850"/>
      <c r="M1796" s="850"/>
      <c r="N1796" s="833"/>
      <c r="O1796" s="833"/>
      <c r="P1796" s="850">
        <v>21</v>
      </c>
      <c r="Q1796" s="850">
        <v>2646</v>
      </c>
      <c r="R1796" s="838"/>
      <c r="S1796" s="851">
        <v>126</v>
      </c>
    </row>
    <row r="1797" spans="1:19" ht="14.45" customHeight="1" x14ac:dyDescent="0.2">
      <c r="A1797" s="832" t="s">
        <v>3594</v>
      </c>
      <c r="B1797" s="833" t="s">
        <v>3595</v>
      </c>
      <c r="C1797" s="833" t="s">
        <v>591</v>
      </c>
      <c r="D1797" s="833" t="s">
        <v>1474</v>
      </c>
      <c r="E1797" s="833" t="s">
        <v>3468</v>
      </c>
      <c r="F1797" s="833" t="s">
        <v>3534</v>
      </c>
      <c r="G1797" s="833" t="s">
        <v>3535</v>
      </c>
      <c r="H1797" s="850"/>
      <c r="I1797" s="850"/>
      <c r="J1797" s="833"/>
      <c r="K1797" s="833"/>
      <c r="L1797" s="850"/>
      <c r="M1797" s="850"/>
      <c r="N1797" s="833"/>
      <c r="O1797" s="833"/>
      <c r="P1797" s="850">
        <v>21</v>
      </c>
      <c r="Q1797" s="850">
        <v>699.99999999999989</v>
      </c>
      <c r="R1797" s="838"/>
      <c r="S1797" s="851">
        <v>33.333333333333329</v>
      </c>
    </row>
    <row r="1798" spans="1:19" ht="14.45" customHeight="1" x14ac:dyDescent="0.2">
      <c r="A1798" s="832" t="s">
        <v>3594</v>
      </c>
      <c r="B1798" s="833" t="s">
        <v>3595</v>
      </c>
      <c r="C1798" s="833" t="s">
        <v>591</v>
      </c>
      <c r="D1798" s="833" t="s">
        <v>1474</v>
      </c>
      <c r="E1798" s="833" t="s">
        <v>3468</v>
      </c>
      <c r="F1798" s="833" t="s">
        <v>3635</v>
      </c>
      <c r="G1798" s="833" t="s">
        <v>3636</v>
      </c>
      <c r="H1798" s="850"/>
      <c r="I1798" s="850"/>
      <c r="J1798" s="833"/>
      <c r="K1798" s="833"/>
      <c r="L1798" s="850"/>
      <c r="M1798" s="850"/>
      <c r="N1798" s="833"/>
      <c r="O1798" s="833"/>
      <c r="P1798" s="850">
        <v>1</v>
      </c>
      <c r="Q1798" s="850">
        <v>87</v>
      </c>
      <c r="R1798" s="838"/>
      <c r="S1798" s="851">
        <v>87</v>
      </c>
    </row>
    <row r="1799" spans="1:19" ht="14.45" customHeight="1" x14ac:dyDescent="0.2">
      <c r="A1799" s="832" t="s">
        <v>3594</v>
      </c>
      <c r="B1799" s="833" t="s">
        <v>3595</v>
      </c>
      <c r="C1799" s="833" t="s">
        <v>591</v>
      </c>
      <c r="D1799" s="833" t="s">
        <v>1481</v>
      </c>
      <c r="E1799" s="833" t="s">
        <v>3596</v>
      </c>
      <c r="F1799" s="833" t="s">
        <v>3606</v>
      </c>
      <c r="G1799" s="833" t="s">
        <v>905</v>
      </c>
      <c r="H1799" s="850"/>
      <c r="I1799" s="850"/>
      <c r="J1799" s="833"/>
      <c r="K1799" s="833"/>
      <c r="L1799" s="850"/>
      <c r="M1799" s="850"/>
      <c r="N1799" s="833"/>
      <c r="O1799" s="833"/>
      <c r="P1799" s="850">
        <v>0.1</v>
      </c>
      <c r="Q1799" s="850">
        <v>16.350000000000001</v>
      </c>
      <c r="R1799" s="838"/>
      <c r="S1799" s="851">
        <v>163.5</v>
      </c>
    </row>
    <row r="1800" spans="1:19" ht="14.45" customHeight="1" x14ac:dyDescent="0.2">
      <c r="A1800" s="832" t="s">
        <v>3594</v>
      </c>
      <c r="B1800" s="833" t="s">
        <v>3595</v>
      </c>
      <c r="C1800" s="833" t="s">
        <v>591</v>
      </c>
      <c r="D1800" s="833" t="s">
        <v>1481</v>
      </c>
      <c r="E1800" s="833" t="s">
        <v>3468</v>
      </c>
      <c r="F1800" s="833" t="s">
        <v>3621</v>
      </c>
      <c r="G1800" s="833" t="s">
        <v>3622</v>
      </c>
      <c r="H1800" s="850"/>
      <c r="I1800" s="850"/>
      <c r="J1800" s="833"/>
      <c r="K1800" s="833"/>
      <c r="L1800" s="850"/>
      <c r="M1800" s="850"/>
      <c r="N1800" s="833"/>
      <c r="O1800" s="833"/>
      <c r="P1800" s="850">
        <v>2</v>
      </c>
      <c r="Q1800" s="850">
        <v>302</v>
      </c>
      <c r="R1800" s="838"/>
      <c r="S1800" s="851">
        <v>151</v>
      </c>
    </row>
    <row r="1801" spans="1:19" ht="14.45" customHeight="1" x14ac:dyDescent="0.2">
      <c r="A1801" s="832" t="s">
        <v>3594</v>
      </c>
      <c r="B1801" s="833" t="s">
        <v>3595</v>
      </c>
      <c r="C1801" s="833" t="s">
        <v>591</v>
      </c>
      <c r="D1801" s="833" t="s">
        <v>1481</v>
      </c>
      <c r="E1801" s="833" t="s">
        <v>3468</v>
      </c>
      <c r="F1801" s="833" t="s">
        <v>3623</v>
      </c>
      <c r="G1801" s="833" t="s">
        <v>3624</v>
      </c>
      <c r="H1801" s="850"/>
      <c r="I1801" s="850"/>
      <c r="J1801" s="833"/>
      <c r="K1801" s="833"/>
      <c r="L1801" s="850"/>
      <c r="M1801" s="850"/>
      <c r="N1801" s="833"/>
      <c r="O1801" s="833"/>
      <c r="P1801" s="850">
        <v>24</v>
      </c>
      <c r="Q1801" s="850">
        <v>2016</v>
      </c>
      <c r="R1801" s="838"/>
      <c r="S1801" s="851">
        <v>84</v>
      </c>
    </row>
    <row r="1802" spans="1:19" ht="14.45" customHeight="1" x14ac:dyDescent="0.2">
      <c r="A1802" s="832" t="s">
        <v>3594</v>
      </c>
      <c r="B1802" s="833" t="s">
        <v>3595</v>
      </c>
      <c r="C1802" s="833" t="s">
        <v>591</v>
      </c>
      <c r="D1802" s="833" t="s">
        <v>1481</v>
      </c>
      <c r="E1802" s="833" t="s">
        <v>3468</v>
      </c>
      <c r="F1802" s="833" t="s">
        <v>3625</v>
      </c>
      <c r="G1802" s="833" t="s">
        <v>3626</v>
      </c>
      <c r="H1802" s="850"/>
      <c r="I1802" s="850"/>
      <c r="J1802" s="833"/>
      <c r="K1802" s="833"/>
      <c r="L1802" s="850"/>
      <c r="M1802" s="850"/>
      <c r="N1802" s="833"/>
      <c r="O1802" s="833"/>
      <c r="P1802" s="850">
        <v>79</v>
      </c>
      <c r="Q1802" s="850">
        <v>3002</v>
      </c>
      <c r="R1802" s="838"/>
      <c r="S1802" s="851">
        <v>38</v>
      </c>
    </row>
    <row r="1803" spans="1:19" ht="14.45" customHeight="1" x14ac:dyDescent="0.2">
      <c r="A1803" s="832" t="s">
        <v>3594</v>
      </c>
      <c r="B1803" s="833" t="s">
        <v>3595</v>
      </c>
      <c r="C1803" s="833" t="s">
        <v>591</v>
      </c>
      <c r="D1803" s="833" t="s">
        <v>1481</v>
      </c>
      <c r="E1803" s="833" t="s">
        <v>3468</v>
      </c>
      <c r="F1803" s="833" t="s">
        <v>3627</v>
      </c>
      <c r="G1803" s="833" t="s">
        <v>3628</v>
      </c>
      <c r="H1803" s="850"/>
      <c r="I1803" s="850"/>
      <c r="J1803" s="833"/>
      <c r="K1803" s="833"/>
      <c r="L1803" s="850"/>
      <c r="M1803" s="850"/>
      <c r="N1803" s="833"/>
      <c r="O1803" s="833"/>
      <c r="P1803" s="850">
        <v>1</v>
      </c>
      <c r="Q1803" s="850">
        <v>1040</v>
      </c>
      <c r="R1803" s="838"/>
      <c r="S1803" s="851">
        <v>1040</v>
      </c>
    </row>
    <row r="1804" spans="1:19" ht="14.45" customHeight="1" x14ac:dyDescent="0.2">
      <c r="A1804" s="832" t="s">
        <v>3594</v>
      </c>
      <c r="B1804" s="833" t="s">
        <v>3595</v>
      </c>
      <c r="C1804" s="833" t="s">
        <v>591</v>
      </c>
      <c r="D1804" s="833" t="s">
        <v>1481</v>
      </c>
      <c r="E1804" s="833" t="s">
        <v>3468</v>
      </c>
      <c r="F1804" s="833" t="s">
        <v>3631</v>
      </c>
      <c r="G1804" s="833" t="s">
        <v>3632</v>
      </c>
      <c r="H1804" s="850"/>
      <c r="I1804" s="850"/>
      <c r="J1804" s="833"/>
      <c r="K1804" s="833"/>
      <c r="L1804" s="850"/>
      <c r="M1804" s="850"/>
      <c r="N1804" s="833"/>
      <c r="O1804" s="833"/>
      <c r="P1804" s="850">
        <v>29</v>
      </c>
      <c r="Q1804" s="850">
        <v>3654</v>
      </c>
      <c r="R1804" s="838"/>
      <c r="S1804" s="851">
        <v>126</v>
      </c>
    </row>
    <row r="1805" spans="1:19" ht="14.45" customHeight="1" x14ac:dyDescent="0.2">
      <c r="A1805" s="832" t="s">
        <v>3594</v>
      </c>
      <c r="B1805" s="833" t="s">
        <v>3595</v>
      </c>
      <c r="C1805" s="833" t="s">
        <v>591</v>
      </c>
      <c r="D1805" s="833" t="s">
        <v>1481</v>
      </c>
      <c r="E1805" s="833" t="s">
        <v>3468</v>
      </c>
      <c r="F1805" s="833" t="s">
        <v>3534</v>
      </c>
      <c r="G1805" s="833" t="s">
        <v>3535</v>
      </c>
      <c r="H1805" s="850"/>
      <c r="I1805" s="850"/>
      <c r="J1805" s="833"/>
      <c r="K1805" s="833"/>
      <c r="L1805" s="850"/>
      <c r="M1805" s="850"/>
      <c r="N1805" s="833"/>
      <c r="O1805" s="833"/>
      <c r="P1805" s="850">
        <v>28</v>
      </c>
      <c r="Q1805" s="850">
        <v>933.33</v>
      </c>
      <c r="R1805" s="838"/>
      <c r="S1805" s="851">
        <v>33.333214285714284</v>
      </c>
    </row>
    <row r="1806" spans="1:19" ht="14.45" customHeight="1" x14ac:dyDescent="0.2">
      <c r="A1806" s="832" t="s">
        <v>3594</v>
      </c>
      <c r="B1806" s="833" t="s">
        <v>3595</v>
      </c>
      <c r="C1806" s="833" t="s">
        <v>591</v>
      </c>
      <c r="D1806" s="833" t="s">
        <v>1481</v>
      </c>
      <c r="E1806" s="833" t="s">
        <v>3468</v>
      </c>
      <c r="F1806" s="833" t="s">
        <v>3633</v>
      </c>
      <c r="G1806" s="833" t="s">
        <v>3634</v>
      </c>
      <c r="H1806" s="850"/>
      <c r="I1806" s="850"/>
      <c r="J1806" s="833"/>
      <c r="K1806" s="833"/>
      <c r="L1806" s="850"/>
      <c r="M1806" s="850"/>
      <c r="N1806" s="833"/>
      <c r="O1806" s="833"/>
      <c r="P1806" s="850">
        <v>1</v>
      </c>
      <c r="Q1806" s="850">
        <v>38</v>
      </c>
      <c r="R1806" s="838"/>
      <c r="S1806" s="851">
        <v>38</v>
      </c>
    </row>
    <row r="1807" spans="1:19" ht="14.45" customHeight="1" x14ac:dyDescent="0.2">
      <c r="A1807" s="832" t="s">
        <v>3594</v>
      </c>
      <c r="B1807" s="833" t="s">
        <v>3595</v>
      </c>
      <c r="C1807" s="833" t="s">
        <v>591</v>
      </c>
      <c r="D1807" s="833" t="s">
        <v>1481</v>
      </c>
      <c r="E1807" s="833" t="s">
        <v>3468</v>
      </c>
      <c r="F1807" s="833" t="s">
        <v>3635</v>
      </c>
      <c r="G1807" s="833" t="s">
        <v>3636</v>
      </c>
      <c r="H1807" s="850"/>
      <c r="I1807" s="850"/>
      <c r="J1807" s="833"/>
      <c r="K1807" s="833"/>
      <c r="L1807" s="850"/>
      <c r="M1807" s="850"/>
      <c r="N1807" s="833"/>
      <c r="O1807" s="833"/>
      <c r="P1807" s="850">
        <v>3</v>
      </c>
      <c r="Q1807" s="850">
        <v>261</v>
      </c>
      <c r="R1807" s="838"/>
      <c r="S1807" s="851">
        <v>87</v>
      </c>
    </row>
    <row r="1808" spans="1:19" ht="14.45" customHeight="1" x14ac:dyDescent="0.2">
      <c r="A1808" s="832" t="s">
        <v>3594</v>
      </c>
      <c r="B1808" s="833" t="s">
        <v>3595</v>
      </c>
      <c r="C1808" s="833" t="s">
        <v>591</v>
      </c>
      <c r="D1808" s="833" t="s">
        <v>1481</v>
      </c>
      <c r="E1808" s="833" t="s">
        <v>3468</v>
      </c>
      <c r="F1808" s="833" t="s">
        <v>3647</v>
      </c>
      <c r="G1808" s="833" t="s">
        <v>3648</v>
      </c>
      <c r="H1808" s="850"/>
      <c r="I1808" s="850"/>
      <c r="J1808" s="833"/>
      <c r="K1808" s="833"/>
      <c r="L1808" s="850"/>
      <c r="M1808" s="850"/>
      <c r="N1808" s="833"/>
      <c r="O1808" s="833"/>
      <c r="P1808" s="850">
        <v>1</v>
      </c>
      <c r="Q1808" s="850">
        <v>336</v>
      </c>
      <c r="R1808" s="838"/>
      <c r="S1808" s="851">
        <v>336</v>
      </c>
    </row>
    <row r="1809" spans="1:19" ht="14.45" customHeight="1" x14ac:dyDescent="0.2">
      <c r="A1809" s="832" t="s">
        <v>3594</v>
      </c>
      <c r="B1809" s="833" t="s">
        <v>3595</v>
      </c>
      <c r="C1809" s="833" t="s">
        <v>591</v>
      </c>
      <c r="D1809" s="833" t="s">
        <v>1484</v>
      </c>
      <c r="E1809" s="833" t="s">
        <v>3468</v>
      </c>
      <c r="F1809" s="833" t="s">
        <v>3613</v>
      </c>
      <c r="G1809" s="833" t="s">
        <v>3614</v>
      </c>
      <c r="H1809" s="850"/>
      <c r="I1809" s="850"/>
      <c r="J1809" s="833"/>
      <c r="K1809" s="833"/>
      <c r="L1809" s="850"/>
      <c r="M1809" s="850"/>
      <c r="N1809" s="833"/>
      <c r="O1809" s="833"/>
      <c r="P1809" s="850">
        <v>2</v>
      </c>
      <c r="Q1809" s="850">
        <v>770</v>
      </c>
      <c r="R1809" s="838"/>
      <c r="S1809" s="851">
        <v>385</v>
      </c>
    </row>
    <row r="1810" spans="1:19" ht="14.45" customHeight="1" x14ac:dyDescent="0.2">
      <c r="A1810" s="832" t="s">
        <v>3594</v>
      </c>
      <c r="B1810" s="833" t="s">
        <v>3595</v>
      </c>
      <c r="C1810" s="833" t="s">
        <v>591</v>
      </c>
      <c r="D1810" s="833" t="s">
        <v>1484</v>
      </c>
      <c r="E1810" s="833" t="s">
        <v>3468</v>
      </c>
      <c r="F1810" s="833" t="s">
        <v>3621</v>
      </c>
      <c r="G1810" s="833" t="s">
        <v>3622</v>
      </c>
      <c r="H1810" s="850"/>
      <c r="I1810" s="850"/>
      <c r="J1810" s="833"/>
      <c r="K1810" s="833"/>
      <c r="L1810" s="850"/>
      <c r="M1810" s="850"/>
      <c r="N1810" s="833"/>
      <c r="O1810" s="833"/>
      <c r="P1810" s="850">
        <v>1</v>
      </c>
      <c r="Q1810" s="850">
        <v>151</v>
      </c>
      <c r="R1810" s="838"/>
      <c r="S1810" s="851">
        <v>151</v>
      </c>
    </row>
    <row r="1811" spans="1:19" ht="14.45" customHeight="1" x14ac:dyDescent="0.2">
      <c r="A1811" s="832" t="s">
        <v>3594</v>
      </c>
      <c r="B1811" s="833" t="s">
        <v>3595</v>
      </c>
      <c r="C1811" s="833" t="s">
        <v>591</v>
      </c>
      <c r="D1811" s="833" t="s">
        <v>1484</v>
      </c>
      <c r="E1811" s="833" t="s">
        <v>3468</v>
      </c>
      <c r="F1811" s="833" t="s">
        <v>3623</v>
      </c>
      <c r="G1811" s="833" t="s">
        <v>3624</v>
      </c>
      <c r="H1811" s="850"/>
      <c r="I1811" s="850"/>
      <c r="J1811" s="833"/>
      <c r="K1811" s="833"/>
      <c r="L1811" s="850"/>
      <c r="M1811" s="850"/>
      <c r="N1811" s="833"/>
      <c r="O1811" s="833"/>
      <c r="P1811" s="850">
        <v>5</v>
      </c>
      <c r="Q1811" s="850">
        <v>420</v>
      </c>
      <c r="R1811" s="838"/>
      <c r="S1811" s="851">
        <v>84</v>
      </c>
    </row>
    <row r="1812" spans="1:19" ht="14.45" customHeight="1" x14ac:dyDescent="0.2">
      <c r="A1812" s="832" t="s">
        <v>3594</v>
      </c>
      <c r="B1812" s="833" t="s">
        <v>3595</v>
      </c>
      <c r="C1812" s="833" t="s">
        <v>591</v>
      </c>
      <c r="D1812" s="833" t="s">
        <v>1484</v>
      </c>
      <c r="E1812" s="833" t="s">
        <v>3468</v>
      </c>
      <c r="F1812" s="833" t="s">
        <v>3625</v>
      </c>
      <c r="G1812" s="833" t="s">
        <v>3626</v>
      </c>
      <c r="H1812" s="850"/>
      <c r="I1812" s="850"/>
      <c r="J1812" s="833"/>
      <c r="K1812" s="833"/>
      <c r="L1812" s="850"/>
      <c r="M1812" s="850"/>
      <c r="N1812" s="833"/>
      <c r="O1812" s="833"/>
      <c r="P1812" s="850">
        <v>10</v>
      </c>
      <c r="Q1812" s="850">
        <v>380</v>
      </c>
      <c r="R1812" s="838"/>
      <c r="S1812" s="851">
        <v>38</v>
      </c>
    </row>
    <row r="1813" spans="1:19" ht="14.45" customHeight="1" x14ac:dyDescent="0.2">
      <c r="A1813" s="832" t="s">
        <v>3594</v>
      </c>
      <c r="B1813" s="833" t="s">
        <v>3595</v>
      </c>
      <c r="C1813" s="833" t="s">
        <v>591</v>
      </c>
      <c r="D1813" s="833" t="s">
        <v>1484</v>
      </c>
      <c r="E1813" s="833" t="s">
        <v>3468</v>
      </c>
      <c r="F1813" s="833" t="s">
        <v>3631</v>
      </c>
      <c r="G1813" s="833" t="s">
        <v>3632</v>
      </c>
      <c r="H1813" s="850"/>
      <c r="I1813" s="850"/>
      <c r="J1813" s="833"/>
      <c r="K1813" s="833"/>
      <c r="L1813" s="850"/>
      <c r="M1813" s="850"/>
      <c r="N1813" s="833"/>
      <c r="O1813" s="833"/>
      <c r="P1813" s="850">
        <v>18</v>
      </c>
      <c r="Q1813" s="850">
        <v>2268</v>
      </c>
      <c r="R1813" s="838"/>
      <c r="S1813" s="851">
        <v>126</v>
      </c>
    </row>
    <row r="1814" spans="1:19" ht="14.45" customHeight="1" x14ac:dyDescent="0.2">
      <c r="A1814" s="832" t="s">
        <v>3594</v>
      </c>
      <c r="B1814" s="833" t="s">
        <v>3595</v>
      </c>
      <c r="C1814" s="833" t="s">
        <v>591</v>
      </c>
      <c r="D1814" s="833" t="s">
        <v>1484</v>
      </c>
      <c r="E1814" s="833" t="s">
        <v>3468</v>
      </c>
      <c r="F1814" s="833" t="s">
        <v>3534</v>
      </c>
      <c r="G1814" s="833" t="s">
        <v>3535</v>
      </c>
      <c r="H1814" s="850"/>
      <c r="I1814" s="850"/>
      <c r="J1814" s="833"/>
      <c r="K1814" s="833"/>
      <c r="L1814" s="850"/>
      <c r="M1814" s="850"/>
      <c r="N1814" s="833"/>
      <c r="O1814" s="833"/>
      <c r="P1814" s="850">
        <v>18</v>
      </c>
      <c r="Q1814" s="850">
        <v>600</v>
      </c>
      <c r="R1814" s="838"/>
      <c r="S1814" s="851">
        <v>33.333333333333336</v>
      </c>
    </row>
    <row r="1815" spans="1:19" ht="14.45" customHeight="1" x14ac:dyDescent="0.2">
      <c r="A1815" s="832" t="s">
        <v>3594</v>
      </c>
      <c r="B1815" s="833" t="s">
        <v>3595</v>
      </c>
      <c r="C1815" s="833" t="s">
        <v>591</v>
      </c>
      <c r="D1815" s="833" t="s">
        <v>1488</v>
      </c>
      <c r="E1815" s="833" t="s">
        <v>3596</v>
      </c>
      <c r="F1815" s="833" t="s">
        <v>3597</v>
      </c>
      <c r="G1815" s="833" t="s">
        <v>675</v>
      </c>
      <c r="H1815" s="850"/>
      <c r="I1815" s="850"/>
      <c r="J1815" s="833"/>
      <c r="K1815" s="833"/>
      <c r="L1815" s="850"/>
      <c r="M1815" s="850"/>
      <c r="N1815" s="833"/>
      <c r="O1815" s="833"/>
      <c r="P1815" s="850">
        <v>0.06</v>
      </c>
      <c r="Q1815" s="850">
        <v>44.51</v>
      </c>
      <c r="R1815" s="838"/>
      <c r="S1815" s="851">
        <v>741.83333333333337</v>
      </c>
    </row>
    <row r="1816" spans="1:19" ht="14.45" customHeight="1" x14ac:dyDescent="0.2">
      <c r="A1816" s="832" t="s">
        <v>3594</v>
      </c>
      <c r="B1816" s="833" t="s">
        <v>3595</v>
      </c>
      <c r="C1816" s="833" t="s">
        <v>591</v>
      </c>
      <c r="D1816" s="833" t="s">
        <v>1488</v>
      </c>
      <c r="E1816" s="833" t="s">
        <v>3468</v>
      </c>
      <c r="F1816" s="833" t="s">
        <v>3621</v>
      </c>
      <c r="G1816" s="833" t="s">
        <v>3622</v>
      </c>
      <c r="H1816" s="850"/>
      <c r="I1816" s="850"/>
      <c r="J1816" s="833"/>
      <c r="K1816" s="833"/>
      <c r="L1816" s="850"/>
      <c r="M1816" s="850"/>
      <c r="N1816" s="833"/>
      <c r="O1816" s="833"/>
      <c r="P1816" s="850">
        <v>2</v>
      </c>
      <c r="Q1816" s="850">
        <v>302</v>
      </c>
      <c r="R1816" s="838"/>
      <c r="S1816" s="851">
        <v>151</v>
      </c>
    </row>
    <row r="1817" spans="1:19" ht="14.45" customHeight="1" x14ac:dyDescent="0.2">
      <c r="A1817" s="832" t="s">
        <v>3594</v>
      </c>
      <c r="B1817" s="833" t="s">
        <v>3595</v>
      </c>
      <c r="C1817" s="833" t="s">
        <v>591</v>
      </c>
      <c r="D1817" s="833" t="s">
        <v>1488</v>
      </c>
      <c r="E1817" s="833" t="s">
        <v>3468</v>
      </c>
      <c r="F1817" s="833" t="s">
        <v>3623</v>
      </c>
      <c r="G1817" s="833" t="s">
        <v>3624</v>
      </c>
      <c r="H1817" s="850"/>
      <c r="I1817" s="850"/>
      <c r="J1817" s="833"/>
      <c r="K1817" s="833"/>
      <c r="L1817" s="850"/>
      <c r="M1817" s="850"/>
      <c r="N1817" s="833"/>
      <c r="O1817" s="833"/>
      <c r="P1817" s="850">
        <v>2</v>
      </c>
      <c r="Q1817" s="850">
        <v>168</v>
      </c>
      <c r="R1817" s="838"/>
      <c r="S1817" s="851">
        <v>84</v>
      </c>
    </row>
    <row r="1818" spans="1:19" ht="14.45" customHeight="1" x14ac:dyDescent="0.2">
      <c r="A1818" s="832" t="s">
        <v>3594</v>
      </c>
      <c r="B1818" s="833" t="s">
        <v>3595</v>
      </c>
      <c r="C1818" s="833" t="s">
        <v>591</v>
      </c>
      <c r="D1818" s="833" t="s">
        <v>1488</v>
      </c>
      <c r="E1818" s="833" t="s">
        <v>3468</v>
      </c>
      <c r="F1818" s="833" t="s">
        <v>3625</v>
      </c>
      <c r="G1818" s="833" t="s">
        <v>3626</v>
      </c>
      <c r="H1818" s="850"/>
      <c r="I1818" s="850"/>
      <c r="J1818" s="833"/>
      <c r="K1818" s="833"/>
      <c r="L1818" s="850"/>
      <c r="M1818" s="850"/>
      <c r="N1818" s="833"/>
      <c r="O1818" s="833"/>
      <c r="P1818" s="850">
        <v>11</v>
      </c>
      <c r="Q1818" s="850">
        <v>418</v>
      </c>
      <c r="R1818" s="838"/>
      <c r="S1818" s="851">
        <v>38</v>
      </c>
    </row>
    <row r="1819" spans="1:19" ht="14.45" customHeight="1" x14ac:dyDescent="0.2">
      <c r="A1819" s="832" t="s">
        <v>3594</v>
      </c>
      <c r="B1819" s="833" t="s">
        <v>3595</v>
      </c>
      <c r="C1819" s="833" t="s">
        <v>591</v>
      </c>
      <c r="D1819" s="833" t="s">
        <v>1488</v>
      </c>
      <c r="E1819" s="833" t="s">
        <v>3468</v>
      </c>
      <c r="F1819" s="833" t="s">
        <v>3627</v>
      </c>
      <c r="G1819" s="833" t="s">
        <v>3628</v>
      </c>
      <c r="H1819" s="850"/>
      <c r="I1819" s="850"/>
      <c r="J1819" s="833"/>
      <c r="K1819" s="833"/>
      <c r="L1819" s="850"/>
      <c r="M1819" s="850"/>
      <c r="N1819" s="833"/>
      <c r="O1819" s="833"/>
      <c r="P1819" s="850">
        <v>3</v>
      </c>
      <c r="Q1819" s="850">
        <v>3120</v>
      </c>
      <c r="R1819" s="838"/>
      <c r="S1819" s="851">
        <v>1040</v>
      </c>
    </row>
    <row r="1820" spans="1:19" ht="14.45" customHeight="1" x14ac:dyDescent="0.2">
      <c r="A1820" s="832" t="s">
        <v>3594</v>
      </c>
      <c r="B1820" s="833" t="s">
        <v>3595</v>
      </c>
      <c r="C1820" s="833" t="s">
        <v>591</v>
      </c>
      <c r="D1820" s="833" t="s">
        <v>1488</v>
      </c>
      <c r="E1820" s="833" t="s">
        <v>3468</v>
      </c>
      <c r="F1820" s="833" t="s">
        <v>3631</v>
      </c>
      <c r="G1820" s="833" t="s">
        <v>3632</v>
      </c>
      <c r="H1820" s="850"/>
      <c r="I1820" s="850"/>
      <c r="J1820" s="833"/>
      <c r="K1820" s="833"/>
      <c r="L1820" s="850"/>
      <c r="M1820" s="850"/>
      <c r="N1820" s="833"/>
      <c r="O1820" s="833"/>
      <c r="P1820" s="850">
        <v>39</v>
      </c>
      <c r="Q1820" s="850">
        <v>4914</v>
      </c>
      <c r="R1820" s="838"/>
      <c r="S1820" s="851">
        <v>126</v>
      </c>
    </row>
    <row r="1821" spans="1:19" ht="14.45" customHeight="1" x14ac:dyDescent="0.2">
      <c r="A1821" s="832" t="s">
        <v>3594</v>
      </c>
      <c r="B1821" s="833" t="s">
        <v>3595</v>
      </c>
      <c r="C1821" s="833" t="s">
        <v>591</v>
      </c>
      <c r="D1821" s="833" t="s">
        <v>1488</v>
      </c>
      <c r="E1821" s="833" t="s">
        <v>3468</v>
      </c>
      <c r="F1821" s="833" t="s">
        <v>3534</v>
      </c>
      <c r="G1821" s="833" t="s">
        <v>3535</v>
      </c>
      <c r="H1821" s="850"/>
      <c r="I1821" s="850"/>
      <c r="J1821" s="833"/>
      <c r="K1821" s="833"/>
      <c r="L1821" s="850"/>
      <c r="M1821" s="850"/>
      <c r="N1821" s="833"/>
      <c r="O1821" s="833"/>
      <c r="P1821" s="850">
        <v>33</v>
      </c>
      <c r="Q1821" s="850">
        <v>1100</v>
      </c>
      <c r="R1821" s="838"/>
      <c r="S1821" s="851">
        <v>33.333333333333336</v>
      </c>
    </row>
    <row r="1822" spans="1:19" ht="14.45" customHeight="1" x14ac:dyDescent="0.2">
      <c r="A1822" s="832" t="s">
        <v>3594</v>
      </c>
      <c r="B1822" s="833" t="s">
        <v>3595</v>
      </c>
      <c r="C1822" s="833" t="s">
        <v>591</v>
      </c>
      <c r="D1822" s="833" t="s">
        <v>1488</v>
      </c>
      <c r="E1822" s="833" t="s">
        <v>3468</v>
      </c>
      <c r="F1822" s="833" t="s">
        <v>3635</v>
      </c>
      <c r="G1822" s="833" t="s">
        <v>3636</v>
      </c>
      <c r="H1822" s="850"/>
      <c r="I1822" s="850"/>
      <c r="J1822" s="833"/>
      <c r="K1822" s="833"/>
      <c r="L1822" s="850"/>
      <c r="M1822" s="850"/>
      <c r="N1822" s="833"/>
      <c r="O1822" s="833"/>
      <c r="P1822" s="850">
        <v>3</v>
      </c>
      <c r="Q1822" s="850">
        <v>261</v>
      </c>
      <c r="R1822" s="838"/>
      <c r="S1822" s="851">
        <v>87</v>
      </c>
    </row>
    <row r="1823" spans="1:19" ht="14.45" customHeight="1" x14ac:dyDescent="0.2">
      <c r="A1823" s="832" t="s">
        <v>3594</v>
      </c>
      <c r="B1823" s="833" t="s">
        <v>3595</v>
      </c>
      <c r="C1823" s="833" t="s">
        <v>591</v>
      </c>
      <c r="D1823" s="833" t="s">
        <v>1490</v>
      </c>
      <c r="E1823" s="833" t="s">
        <v>3596</v>
      </c>
      <c r="F1823" s="833" t="s">
        <v>3600</v>
      </c>
      <c r="G1823" s="833" t="s">
        <v>1660</v>
      </c>
      <c r="H1823" s="850"/>
      <c r="I1823" s="850"/>
      <c r="J1823" s="833"/>
      <c r="K1823" s="833"/>
      <c r="L1823" s="850"/>
      <c r="M1823" s="850"/>
      <c r="N1823" s="833"/>
      <c r="O1823" s="833"/>
      <c r="P1823" s="850">
        <v>0.2</v>
      </c>
      <c r="Q1823" s="850">
        <v>7.8</v>
      </c>
      <c r="R1823" s="838"/>
      <c r="S1823" s="851">
        <v>39</v>
      </c>
    </row>
    <row r="1824" spans="1:19" ht="14.45" customHeight="1" x14ac:dyDescent="0.2">
      <c r="A1824" s="832" t="s">
        <v>3594</v>
      </c>
      <c r="B1824" s="833" t="s">
        <v>3595</v>
      </c>
      <c r="C1824" s="833" t="s">
        <v>591</v>
      </c>
      <c r="D1824" s="833" t="s">
        <v>1490</v>
      </c>
      <c r="E1824" s="833" t="s">
        <v>3596</v>
      </c>
      <c r="F1824" s="833" t="s">
        <v>3601</v>
      </c>
      <c r="G1824" s="833" t="s">
        <v>3602</v>
      </c>
      <c r="H1824" s="850"/>
      <c r="I1824" s="850"/>
      <c r="J1824" s="833"/>
      <c r="K1824" s="833"/>
      <c r="L1824" s="850"/>
      <c r="M1824" s="850"/>
      <c r="N1824" s="833"/>
      <c r="O1824" s="833"/>
      <c r="P1824" s="850">
        <v>0.2</v>
      </c>
      <c r="Q1824" s="850">
        <v>37.549999999999997</v>
      </c>
      <c r="R1824" s="838"/>
      <c r="S1824" s="851">
        <v>187.74999999999997</v>
      </c>
    </row>
    <row r="1825" spans="1:19" ht="14.45" customHeight="1" x14ac:dyDescent="0.2">
      <c r="A1825" s="832" t="s">
        <v>3594</v>
      </c>
      <c r="B1825" s="833" t="s">
        <v>3595</v>
      </c>
      <c r="C1825" s="833" t="s">
        <v>591</v>
      </c>
      <c r="D1825" s="833" t="s">
        <v>1490</v>
      </c>
      <c r="E1825" s="833" t="s">
        <v>3596</v>
      </c>
      <c r="F1825" s="833" t="s">
        <v>3603</v>
      </c>
      <c r="G1825" s="833" t="s">
        <v>675</v>
      </c>
      <c r="H1825" s="850"/>
      <c r="I1825" s="850"/>
      <c r="J1825" s="833"/>
      <c r="K1825" s="833"/>
      <c r="L1825" s="850"/>
      <c r="M1825" s="850"/>
      <c r="N1825" s="833"/>
      <c r="O1825" s="833"/>
      <c r="P1825" s="850">
        <v>0.2</v>
      </c>
      <c r="Q1825" s="850">
        <v>12.01</v>
      </c>
      <c r="R1825" s="838"/>
      <c r="S1825" s="851">
        <v>60.05</v>
      </c>
    </row>
    <row r="1826" spans="1:19" ht="14.45" customHeight="1" x14ac:dyDescent="0.2">
      <c r="A1826" s="832" t="s">
        <v>3594</v>
      </c>
      <c r="B1826" s="833" t="s">
        <v>3595</v>
      </c>
      <c r="C1826" s="833" t="s">
        <v>591</v>
      </c>
      <c r="D1826" s="833" t="s">
        <v>1490</v>
      </c>
      <c r="E1826" s="833" t="s">
        <v>3596</v>
      </c>
      <c r="F1826" s="833" t="s">
        <v>3606</v>
      </c>
      <c r="G1826" s="833" t="s">
        <v>905</v>
      </c>
      <c r="H1826" s="850"/>
      <c r="I1826" s="850"/>
      <c r="J1826" s="833"/>
      <c r="K1826" s="833"/>
      <c r="L1826" s="850"/>
      <c r="M1826" s="850"/>
      <c r="N1826" s="833"/>
      <c r="O1826" s="833"/>
      <c r="P1826" s="850">
        <v>0.1</v>
      </c>
      <c r="Q1826" s="850">
        <v>18.079999999999998</v>
      </c>
      <c r="R1826" s="838"/>
      <c r="S1826" s="851">
        <v>180.79999999999998</v>
      </c>
    </row>
    <row r="1827" spans="1:19" ht="14.45" customHeight="1" x14ac:dyDescent="0.2">
      <c r="A1827" s="832" t="s">
        <v>3594</v>
      </c>
      <c r="B1827" s="833" t="s">
        <v>3595</v>
      </c>
      <c r="C1827" s="833" t="s">
        <v>591</v>
      </c>
      <c r="D1827" s="833" t="s">
        <v>1490</v>
      </c>
      <c r="E1827" s="833" t="s">
        <v>3468</v>
      </c>
      <c r="F1827" s="833" t="s">
        <v>3621</v>
      </c>
      <c r="G1827" s="833" t="s">
        <v>3622</v>
      </c>
      <c r="H1827" s="850"/>
      <c r="I1827" s="850"/>
      <c r="J1827" s="833"/>
      <c r="K1827" s="833"/>
      <c r="L1827" s="850"/>
      <c r="M1827" s="850"/>
      <c r="N1827" s="833"/>
      <c r="O1827" s="833"/>
      <c r="P1827" s="850">
        <v>3</v>
      </c>
      <c r="Q1827" s="850">
        <v>453</v>
      </c>
      <c r="R1827" s="838"/>
      <c r="S1827" s="851">
        <v>151</v>
      </c>
    </row>
    <row r="1828" spans="1:19" ht="14.45" customHeight="1" x14ac:dyDescent="0.2">
      <c r="A1828" s="832" t="s">
        <v>3594</v>
      </c>
      <c r="B1828" s="833" t="s">
        <v>3595</v>
      </c>
      <c r="C1828" s="833" t="s">
        <v>591</v>
      </c>
      <c r="D1828" s="833" t="s">
        <v>1490</v>
      </c>
      <c r="E1828" s="833" t="s">
        <v>3468</v>
      </c>
      <c r="F1828" s="833" t="s">
        <v>3623</v>
      </c>
      <c r="G1828" s="833" t="s">
        <v>3624</v>
      </c>
      <c r="H1828" s="850"/>
      <c r="I1828" s="850"/>
      <c r="J1828" s="833"/>
      <c r="K1828" s="833"/>
      <c r="L1828" s="850"/>
      <c r="M1828" s="850"/>
      <c r="N1828" s="833"/>
      <c r="O1828" s="833"/>
      <c r="P1828" s="850">
        <v>27</v>
      </c>
      <c r="Q1828" s="850">
        <v>2268</v>
      </c>
      <c r="R1828" s="838"/>
      <c r="S1828" s="851">
        <v>84</v>
      </c>
    </row>
    <row r="1829" spans="1:19" ht="14.45" customHeight="1" x14ac:dyDescent="0.2">
      <c r="A1829" s="832" t="s">
        <v>3594</v>
      </c>
      <c r="B1829" s="833" t="s">
        <v>3595</v>
      </c>
      <c r="C1829" s="833" t="s">
        <v>591</v>
      </c>
      <c r="D1829" s="833" t="s">
        <v>1490</v>
      </c>
      <c r="E1829" s="833" t="s">
        <v>3468</v>
      </c>
      <c r="F1829" s="833" t="s">
        <v>3625</v>
      </c>
      <c r="G1829" s="833" t="s">
        <v>3626</v>
      </c>
      <c r="H1829" s="850"/>
      <c r="I1829" s="850"/>
      <c r="J1829" s="833"/>
      <c r="K1829" s="833"/>
      <c r="L1829" s="850"/>
      <c r="M1829" s="850"/>
      <c r="N1829" s="833"/>
      <c r="O1829" s="833"/>
      <c r="P1829" s="850">
        <v>71</v>
      </c>
      <c r="Q1829" s="850">
        <v>2698</v>
      </c>
      <c r="R1829" s="838"/>
      <c r="S1829" s="851">
        <v>38</v>
      </c>
    </row>
    <row r="1830" spans="1:19" ht="14.45" customHeight="1" x14ac:dyDescent="0.2">
      <c r="A1830" s="832" t="s">
        <v>3594</v>
      </c>
      <c r="B1830" s="833" t="s">
        <v>3595</v>
      </c>
      <c r="C1830" s="833" t="s">
        <v>591</v>
      </c>
      <c r="D1830" s="833" t="s">
        <v>1490</v>
      </c>
      <c r="E1830" s="833" t="s">
        <v>3468</v>
      </c>
      <c r="F1830" s="833" t="s">
        <v>3631</v>
      </c>
      <c r="G1830" s="833" t="s">
        <v>3632</v>
      </c>
      <c r="H1830" s="850"/>
      <c r="I1830" s="850"/>
      <c r="J1830" s="833"/>
      <c r="K1830" s="833"/>
      <c r="L1830" s="850"/>
      <c r="M1830" s="850"/>
      <c r="N1830" s="833"/>
      <c r="O1830" s="833"/>
      <c r="P1830" s="850">
        <v>44</v>
      </c>
      <c r="Q1830" s="850">
        <v>5544</v>
      </c>
      <c r="R1830" s="838"/>
      <c r="S1830" s="851">
        <v>126</v>
      </c>
    </row>
    <row r="1831" spans="1:19" ht="14.45" customHeight="1" x14ac:dyDescent="0.2">
      <c r="A1831" s="832" t="s">
        <v>3594</v>
      </c>
      <c r="B1831" s="833" t="s">
        <v>3595</v>
      </c>
      <c r="C1831" s="833" t="s">
        <v>591</v>
      </c>
      <c r="D1831" s="833" t="s">
        <v>1490</v>
      </c>
      <c r="E1831" s="833" t="s">
        <v>3468</v>
      </c>
      <c r="F1831" s="833" t="s">
        <v>3534</v>
      </c>
      <c r="G1831" s="833" t="s">
        <v>3535</v>
      </c>
      <c r="H1831" s="850"/>
      <c r="I1831" s="850"/>
      <c r="J1831" s="833"/>
      <c r="K1831" s="833"/>
      <c r="L1831" s="850"/>
      <c r="M1831" s="850"/>
      <c r="N1831" s="833"/>
      <c r="O1831" s="833"/>
      <c r="P1831" s="850">
        <v>43</v>
      </c>
      <c r="Q1831" s="850">
        <v>1433.33</v>
      </c>
      <c r="R1831" s="838"/>
      <c r="S1831" s="851">
        <v>33.333255813953485</v>
      </c>
    </row>
    <row r="1832" spans="1:19" ht="14.45" customHeight="1" x14ac:dyDescent="0.2">
      <c r="A1832" s="832" t="s">
        <v>3594</v>
      </c>
      <c r="B1832" s="833" t="s">
        <v>3595</v>
      </c>
      <c r="C1832" s="833" t="s">
        <v>591</v>
      </c>
      <c r="D1832" s="833" t="s">
        <v>1490</v>
      </c>
      <c r="E1832" s="833" t="s">
        <v>3468</v>
      </c>
      <c r="F1832" s="833" t="s">
        <v>3633</v>
      </c>
      <c r="G1832" s="833" t="s">
        <v>3634</v>
      </c>
      <c r="H1832" s="850"/>
      <c r="I1832" s="850"/>
      <c r="J1832" s="833"/>
      <c r="K1832" s="833"/>
      <c r="L1832" s="850"/>
      <c r="M1832" s="850"/>
      <c r="N1832" s="833"/>
      <c r="O1832" s="833"/>
      <c r="P1832" s="850">
        <v>3</v>
      </c>
      <c r="Q1832" s="850">
        <v>114</v>
      </c>
      <c r="R1832" s="838"/>
      <c r="S1832" s="851">
        <v>38</v>
      </c>
    </row>
    <row r="1833" spans="1:19" ht="14.45" customHeight="1" x14ac:dyDescent="0.2">
      <c r="A1833" s="832" t="s">
        <v>3594</v>
      </c>
      <c r="B1833" s="833" t="s">
        <v>3595</v>
      </c>
      <c r="C1833" s="833" t="s">
        <v>591</v>
      </c>
      <c r="D1833" s="833" t="s">
        <v>1490</v>
      </c>
      <c r="E1833" s="833" t="s">
        <v>3468</v>
      </c>
      <c r="F1833" s="833" t="s">
        <v>3635</v>
      </c>
      <c r="G1833" s="833" t="s">
        <v>3636</v>
      </c>
      <c r="H1833" s="850"/>
      <c r="I1833" s="850"/>
      <c r="J1833" s="833"/>
      <c r="K1833" s="833"/>
      <c r="L1833" s="850"/>
      <c r="M1833" s="850"/>
      <c r="N1833" s="833"/>
      <c r="O1833" s="833"/>
      <c r="P1833" s="850">
        <v>1</v>
      </c>
      <c r="Q1833" s="850">
        <v>87</v>
      </c>
      <c r="R1833" s="838"/>
      <c r="S1833" s="851">
        <v>87</v>
      </c>
    </row>
    <row r="1834" spans="1:19" ht="14.45" customHeight="1" x14ac:dyDescent="0.2">
      <c r="A1834" s="832" t="s">
        <v>3594</v>
      </c>
      <c r="B1834" s="833" t="s">
        <v>3595</v>
      </c>
      <c r="C1834" s="833" t="s">
        <v>591</v>
      </c>
      <c r="D1834" s="833" t="s">
        <v>1490</v>
      </c>
      <c r="E1834" s="833" t="s">
        <v>3468</v>
      </c>
      <c r="F1834" s="833" t="s">
        <v>3643</v>
      </c>
      <c r="G1834" s="833" t="s">
        <v>3644</v>
      </c>
      <c r="H1834" s="850"/>
      <c r="I1834" s="850"/>
      <c r="J1834" s="833"/>
      <c r="K1834" s="833"/>
      <c r="L1834" s="850"/>
      <c r="M1834" s="850"/>
      <c r="N1834" s="833"/>
      <c r="O1834" s="833"/>
      <c r="P1834" s="850">
        <v>1</v>
      </c>
      <c r="Q1834" s="850">
        <v>125</v>
      </c>
      <c r="R1834" s="838"/>
      <c r="S1834" s="851">
        <v>125</v>
      </c>
    </row>
    <row r="1835" spans="1:19" ht="14.45" customHeight="1" x14ac:dyDescent="0.2">
      <c r="A1835" s="832" t="s">
        <v>3594</v>
      </c>
      <c r="B1835" s="833" t="s">
        <v>3595</v>
      </c>
      <c r="C1835" s="833" t="s">
        <v>591</v>
      </c>
      <c r="D1835" s="833" t="s">
        <v>1490</v>
      </c>
      <c r="E1835" s="833" t="s">
        <v>3468</v>
      </c>
      <c r="F1835" s="833" t="s">
        <v>3647</v>
      </c>
      <c r="G1835" s="833" t="s">
        <v>3648</v>
      </c>
      <c r="H1835" s="850"/>
      <c r="I1835" s="850"/>
      <c r="J1835" s="833"/>
      <c r="K1835" s="833"/>
      <c r="L1835" s="850"/>
      <c r="M1835" s="850"/>
      <c r="N1835" s="833"/>
      <c r="O1835" s="833"/>
      <c r="P1835" s="850">
        <v>2</v>
      </c>
      <c r="Q1835" s="850">
        <v>672</v>
      </c>
      <c r="R1835" s="838"/>
      <c r="S1835" s="851">
        <v>336</v>
      </c>
    </row>
    <row r="1836" spans="1:19" ht="14.45" customHeight="1" x14ac:dyDescent="0.2">
      <c r="A1836" s="832" t="s">
        <v>3594</v>
      </c>
      <c r="B1836" s="833" t="s">
        <v>3595</v>
      </c>
      <c r="C1836" s="833" t="s">
        <v>591</v>
      </c>
      <c r="D1836" s="833" t="s">
        <v>1491</v>
      </c>
      <c r="E1836" s="833" t="s">
        <v>3596</v>
      </c>
      <c r="F1836" s="833" t="s">
        <v>3603</v>
      </c>
      <c r="G1836" s="833" t="s">
        <v>675</v>
      </c>
      <c r="H1836" s="850"/>
      <c r="I1836" s="850"/>
      <c r="J1836" s="833"/>
      <c r="K1836" s="833"/>
      <c r="L1836" s="850"/>
      <c r="M1836" s="850"/>
      <c r="N1836" s="833"/>
      <c r="O1836" s="833"/>
      <c r="P1836" s="850">
        <v>0.1</v>
      </c>
      <c r="Q1836" s="850">
        <v>6</v>
      </c>
      <c r="R1836" s="838"/>
      <c r="S1836" s="851">
        <v>60</v>
      </c>
    </row>
    <row r="1837" spans="1:19" ht="14.45" customHeight="1" x14ac:dyDescent="0.2">
      <c r="A1837" s="832" t="s">
        <v>3594</v>
      </c>
      <c r="B1837" s="833" t="s">
        <v>3595</v>
      </c>
      <c r="C1837" s="833" t="s">
        <v>591</v>
      </c>
      <c r="D1837" s="833" t="s">
        <v>1491</v>
      </c>
      <c r="E1837" s="833" t="s">
        <v>3596</v>
      </c>
      <c r="F1837" s="833" t="s">
        <v>3607</v>
      </c>
      <c r="G1837" s="833" t="s">
        <v>3608</v>
      </c>
      <c r="H1837" s="850"/>
      <c r="I1837" s="850"/>
      <c r="J1837" s="833"/>
      <c r="K1837" s="833"/>
      <c r="L1837" s="850"/>
      <c r="M1837" s="850"/>
      <c r="N1837" s="833"/>
      <c r="O1837" s="833"/>
      <c r="P1837" s="850">
        <v>0.1</v>
      </c>
      <c r="Q1837" s="850">
        <v>94.12</v>
      </c>
      <c r="R1837" s="838"/>
      <c r="S1837" s="851">
        <v>941.2</v>
      </c>
    </row>
    <row r="1838" spans="1:19" ht="14.45" customHeight="1" x14ac:dyDescent="0.2">
      <c r="A1838" s="832" t="s">
        <v>3594</v>
      </c>
      <c r="B1838" s="833" t="s">
        <v>3595</v>
      </c>
      <c r="C1838" s="833" t="s">
        <v>591</v>
      </c>
      <c r="D1838" s="833" t="s">
        <v>1491</v>
      </c>
      <c r="E1838" s="833" t="s">
        <v>3468</v>
      </c>
      <c r="F1838" s="833" t="s">
        <v>3621</v>
      </c>
      <c r="G1838" s="833" t="s">
        <v>3622</v>
      </c>
      <c r="H1838" s="850"/>
      <c r="I1838" s="850"/>
      <c r="J1838" s="833"/>
      <c r="K1838" s="833"/>
      <c r="L1838" s="850"/>
      <c r="M1838" s="850"/>
      <c r="N1838" s="833"/>
      <c r="O1838" s="833"/>
      <c r="P1838" s="850">
        <v>5</v>
      </c>
      <c r="Q1838" s="850">
        <v>755</v>
      </c>
      <c r="R1838" s="838"/>
      <c r="S1838" s="851">
        <v>151</v>
      </c>
    </row>
    <row r="1839" spans="1:19" ht="14.45" customHeight="1" x14ac:dyDescent="0.2">
      <c r="A1839" s="832" t="s">
        <v>3594</v>
      </c>
      <c r="B1839" s="833" t="s">
        <v>3595</v>
      </c>
      <c r="C1839" s="833" t="s">
        <v>591</v>
      </c>
      <c r="D1839" s="833" t="s">
        <v>1491</v>
      </c>
      <c r="E1839" s="833" t="s">
        <v>3468</v>
      </c>
      <c r="F1839" s="833" t="s">
        <v>3623</v>
      </c>
      <c r="G1839" s="833" t="s">
        <v>3624</v>
      </c>
      <c r="H1839" s="850"/>
      <c r="I1839" s="850"/>
      <c r="J1839" s="833"/>
      <c r="K1839" s="833"/>
      <c r="L1839" s="850"/>
      <c r="M1839" s="850"/>
      <c r="N1839" s="833"/>
      <c r="O1839" s="833"/>
      <c r="P1839" s="850">
        <v>21</v>
      </c>
      <c r="Q1839" s="850">
        <v>1764</v>
      </c>
      <c r="R1839" s="838"/>
      <c r="S1839" s="851">
        <v>84</v>
      </c>
    </row>
    <row r="1840" spans="1:19" ht="14.45" customHeight="1" x14ac:dyDescent="0.2">
      <c r="A1840" s="832" t="s">
        <v>3594</v>
      </c>
      <c r="B1840" s="833" t="s">
        <v>3595</v>
      </c>
      <c r="C1840" s="833" t="s">
        <v>591</v>
      </c>
      <c r="D1840" s="833" t="s">
        <v>1491</v>
      </c>
      <c r="E1840" s="833" t="s">
        <v>3468</v>
      </c>
      <c r="F1840" s="833" t="s">
        <v>3625</v>
      </c>
      <c r="G1840" s="833" t="s">
        <v>3626</v>
      </c>
      <c r="H1840" s="850"/>
      <c r="I1840" s="850"/>
      <c r="J1840" s="833"/>
      <c r="K1840" s="833"/>
      <c r="L1840" s="850"/>
      <c r="M1840" s="850"/>
      <c r="N1840" s="833"/>
      <c r="O1840" s="833"/>
      <c r="P1840" s="850">
        <v>107</v>
      </c>
      <c r="Q1840" s="850">
        <v>4066</v>
      </c>
      <c r="R1840" s="838"/>
      <c r="S1840" s="851">
        <v>38</v>
      </c>
    </row>
    <row r="1841" spans="1:19" ht="14.45" customHeight="1" x14ac:dyDescent="0.2">
      <c r="A1841" s="832" t="s">
        <v>3594</v>
      </c>
      <c r="B1841" s="833" t="s">
        <v>3595</v>
      </c>
      <c r="C1841" s="833" t="s">
        <v>591</v>
      </c>
      <c r="D1841" s="833" t="s">
        <v>1491</v>
      </c>
      <c r="E1841" s="833" t="s">
        <v>3468</v>
      </c>
      <c r="F1841" s="833" t="s">
        <v>3631</v>
      </c>
      <c r="G1841" s="833" t="s">
        <v>3632</v>
      </c>
      <c r="H1841" s="850"/>
      <c r="I1841" s="850"/>
      <c r="J1841" s="833"/>
      <c r="K1841" s="833"/>
      <c r="L1841" s="850"/>
      <c r="M1841" s="850"/>
      <c r="N1841" s="833"/>
      <c r="O1841" s="833"/>
      <c r="P1841" s="850">
        <v>42</v>
      </c>
      <c r="Q1841" s="850">
        <v>5292</v>
      </c>
      <c r="R1841" s="838"/>
      <c r="S1841" s="851">
        <v>126</v>
      </c>
    </row>
    <row r="1842" spans="1:19" ht="14.45" customHeight="1" x14ac:dyDescent="0.2">
      <c r="A1842" s="832" t="s">
        <v>3594</v>
      </c>
      <c r="B1842" s="833" t="s">
        <v>3595</v>
      </c>
      <c r="C1842" s="833" t="s">
        <v>591</v>
      </c>
      <c r="D1842" s="833" t="s">
        <v>1491</v>
      </c>
      <c r="E1842" s="833" t="s">
        <v>3468</v>
      </c>
      <c r="F1842" s="833" t="s">
        <v>3534</v>
      </c>
      <c r="G1842" s="833" t="s">
        <v>3535</v>
      </c>
      <c r="H1842" s="850"/>
      <c r="I1842" s="850"/>
      <c r="J1842" s="833"/>
      <c r="K1842" s="833"/>
      <c r="L1842" s="850"/>
      <c r="M1842" s="850"/>
      <c r="N1842" s="833"/>
      <c r="O1842" s="833"/>
      <c r="P1842" s="850">
        <v>39</v>
      </c>
      <c r="Q1842" s="850">
        <v>1299.9899999999998</v>
      </c>
      <c r="R1842" s="838"/>
      <c r="S1842" s="851">
        <v>33.333076923076916</v>
      </c>
    </row>
    <row r="1843" spans="1:19" ht="14.45" customHeight="1" x14ac:dyDescent="0.2">
      <c r="A1843" s="832" t="s">
        <v>3594</v>
      </c>
      <c r="B1843" s="833" t="s">
        <v>3595</v>
      </c>
      <c r="C1843" s="833" t="s">
        <v>591</v>
      </c>
      <c r="D1843" s="833" t="s">
        <v>1491</v>
      </c>
      <c r="E1843" s="833" t="s">
        <v>3468</v>
      </c>
      <c r="F1843" s="833" t="s">
        <v>3633</v>
      </c>
      <c r="G1843" s="833" t="s">
        <v>3634</v>
      </c>
      <c r="H1843" s="850"/>
      <c r="I1843" s="850"/>
      <c r="J1843" s="833"/>
      <c r="K1843" s="833"/>
      <c r="L1843" s="850"/>
      <c r="M1843" s="850"/>
      <c r="N1843" s="833"/>
      <c r="O1843" s="833"/>
      <c r="P1843" s="850">
        <v>4</v>
      </c>
      <c r="Q1843" s="850">
        <v>152</v>
      </c>
      <c r="R1843" s="838"/>
      <c r="S1843" s="851">
        <v>38</v>
      </c>
    </row>
    <row r="1844" spans="1:19" ht="14.45" customHeight="1" x14ac:dyDescent="0.2">
      <c r="A1844" s="832" t="s">
        <v>3594</v>
      </c>
      <c r="B1844" s="833" t="s">
        <v>3595</v>
      </c>
      <c r="C1844" s="833" t="s">
        <v>591</v>
      </c>
      <c r="D1844" s="833" t="s">
        <v>1491</v>
      </c>
      <c r="E1844" s="833" t="s">
        <v>3468</v>
      </c>
      <c r="F1844" s="833" t="s">
        <v>3635</v>
      </c>
      <c r="G1844" s="833" t="s">
        <v>3636</v>
      </c>
      <c r="H1844" s="850"/>
      <c r="I1844" s="850"/>
      <c r="J1844" s="833"/>
      <c r="K1844" s="833"/>
      <c r="L1844" s="850"/>
      <c r="M1844" s="850"/>
      <c r="N1844" s="833"/>
      <c r="O1844" s="833"/>
      <c r="P1844" s="850">
        <v>2</v>
      </c>
      <c r="Q1844" s="850">
        <v>174</v>
      </c>
      <c r="R1844" s="838"/>
      <c r="S1844" s="851">
        <v>87</v>
      </c>
    </row>
    <row r="1845" spans="1:19" ht="14.45" customHeight="1" x14ac:dyDescent="0.2">
      <c r="A1845" s="832" t="s">
        <v>3594</v>
      </c>
      <c r="B1845" s="833" t="s">
        <v>3595</v>
      </c>
      <c r="C1845" s="833" t="s">
        <v>591</v>
      </c>
      <c r="D1845" s="833" t="s">
        <v>1491</v>
      </c>
      <c r="E1845" s="833" t="s">
        <v>3468</v>
      </c>
      <c r="F1845" s="833" t="s">
        <v>3637</v>
      </c>
      <c r="G1845" s="833" t="s">
        <v>3638</v>
      </c>
      <c r="H1845" s="850"/>
      <c r="I1845" s="850"/>
      <c r="J1845" s="833"/>
      <c r="K1845" s="833"/>
      <c r="L1845" s="850"/>
      <c r="M1845" s="850"/>
      <c r="N1845" s="833"/>
      <c r="O1845" s="833"/>
      <c r="P1845" s="850">
        <v>1</v>
      </c>
      <c r="Q1845" s="850">
        <v>33</v>
      </c>
      <c r="R1845" s="838"/>
      <c r="S1845" s="851">
        <v>33</v>
      </c>
    </row>
    <row r="1846" spans="1:19" ht="14.45" customHeight="1" x14ac:dyDescent="0.2">
      <c r="A1846" s="832" t="s">
        <v>3594</v>
      </c>
      <c r="B1846" s="833" t="s">
        <v>3595</v>
      </c>
      <c r="C1846" s="833" t="s">
        <v>591</v>
      </c>
      <c r="D1846" s="833" t="s">
        <v>1491</v>
      </c>
      <c r="E1846" s="833" t="s">
        <v>3468</v>
      </c>
      <c r="F1846" s="833" t="s">
        <v>3641</v>
      </c>
      <c r="G1846" s="833" t="s">
        <v>3642</v>
      </c>
      <c r="H1846" s="850"/>
      <c r="I1846" s="850"/>
      <c r="J1846" s="833"/>
      <c r="K1846" s="833"/>
      <c r="L1846" s="850"/>
      <c r="M1846" s="850"/>
      <c r="N1846" s="833"/>
      <c r="O1846" s="833"/>
      <c r="P1846" s="850">
        <v>1</v>
      </c>
      <c r="Q1846" s="850">
        <v>61</v>
      </c>
      <c r="R1846" s="838"/>
      <c r="S1846" s="851">
        <v>61</v>
      </c>
    </row>
    <row r="1847" spans="1:19" ht="14.45" customHeight="1" x14ac:dyDescent="0.2">
      <c r="A1847" s="832" t="s">
        <v>3594</v>
      </c>
      <c r="B1847" s="833" t="s">
        <v>3595</v>
      </c>
      <c r="C1847" s="833" t="s">
        <v>591</v>
      </c>
      <c r="D1847" s="833" t="s">
        <v>1491</v>
      </c>
      <c r="E1847" s="833" t="s">
        <v>3468</v>
      </c>
      <c r="F1847" s="833" t="s">
        <v>3647</v>
      </c>
      <c r="G1847" s="833" t="s">
        <v>3648</v>
      </c>
      <c r="H1847" s="850"/>
      <c r="I1847" s="850"/>
      <c r="J1847" s="833"/>
      <c r="K1847" s="833"/>
      <c r="L1847" s="850"/>
      <c r="M1847" s="850"/>
      <c r="N1847" s="833"/>
      <c r="O1847" s="833"/>
      <c r="P1847" s="850">
        <v>3</v>
      </c>
      <c r="Q1847" s="850">
        <v>1008</v>
      </c>
      <c r="R1847" s="838"/>
      <c r="S1847" s="851">
        <v>336</v>
      </c>
    </row>
    <row r="1848" spans="1:19" ht="14.45" customHeight="1" x14ac:dyDescent="0.2">
      <c r="A1848" s="832" t="s">
        <v>3594</v>
      </c>
      <c r="B1848" s="833" t="s">
        <v>3595</v>
      </c>
      <c r="C1848" s="833" t="s">
        <v>591</v>
      </c>
      <c r="D1848" s="833" t="s">
        <v>1493</v>
      </c>
      <c r="E1848" s="833" t="s">
        <v>3468</v>
      </c>
      <c r="F1848" s="833" t="s">
        <v>3623</v>
      </c>
      <c r="G1848" s="833" t="s">
        <v>3624</v>
      </c>
      <c r="H1848" s="850"/>
      <c r="I1848" s="850"/>
      <c r="J1848" s="833"/>
      <c r="K1848" s="833"/>
      <c r="L1848" s="850"/>
      <c r="M1848" s="850"/>
      <c r="N1848" s="833"/>
      <c r="O1848" s="833"/>
      <c r="P1848" s="850">
        <v>25</v>
      </c>
      <c r="Q1848" s="850">
        <v>2100</v>
      </c>
      <c r="R1848" s="838"/>
      <c r="S1848" s="851">
        <v>84</v>
      </c>
    </row>
    <row r="1849" spans="1:19" ht="14.45" customHeight="1" x14ac:dyDescent="0.2">
      <c r="A1849" s="832" t="s">
        <v>3594</v>
      </c>
      <c r="B1849" s="833" t="s">
        <v>3595</v>
      </c>
      <c r="C1849" s="833" t="s">
        <v>591</v>
      </c>
      <c r="D1849" s="833" t="s">
        <v>1493</v>
      </c>
      <c r="E1849" s="833" t="s">
        <v>3468</v>
      </c>
      <c r="F1849" s="833" t="s">
        <v>3625</v>
      </c>
      <c r="G1849" s="833" t="s">
        <v>3626</v>
      </c>
      <c r="H1849" s="850"/>
      <c r="I1849" s="850"/>
      <c r="J1849" s="833"/>
      <c r="K1849" s="833"/>
      <c r="L1849" s="850"/>
      <c r="M1849" s="850"/>
      <c r="N1849" s="833"/>
      <c r="O1849" s="833"/>
      <c r="P1849" s="850">
        <v>72</v>
      </c>
      <c r="Q1849" s="850">
        <v>2736</v>
      </c>
      <c r="R1849" s="838"/>
      <c r="S1849" s="851">
        <v>38</v>
      </c>
    </row>
    <row r="1850" spans="1:19" ht="14.45" customHeight="1" x14ac:dyDescent="0.2">
      <c r="A1850" s="832" t="s">
        <v>3594</v>
      </c>
      <c r="B1850" s="833" t="s">
        <v>3595</v>
      </c>
      <c r="C1850" s="833" t="s">
        <v>591</v>
      </c>
      <c r="D1850" s="833" t="s">
        <v>1493</v>
      </c>
      <c r="E1850" s="833" t="s">
        <v>3468</v>
      </c>
      <c r="F1850" s="833" t="s">
        <v>3627</v>
      </c>
      <c r="G1850" s="833" t="s">
        <v>3628</v>
      </c>
      <c r="H1850" s="850"/>
      <c r="I1850" s="850"/>
      <c r="J1850" s="833"/>
      <c r="K1850" s="833"/>
      <c r="L1850" s="850"/>
      <c r="M1850" s="850"/>
      <c r="N1850" s="833"/>
      <c r="O1850" s="833"/>
      <c r="P1850" s="850">
        <v>1</v>
      </c>
      <c r="Q1850" s="850">
        <v>1040</v>
      </c>
      <c r="R1850" s="838"/>
      <c r="S1850" s="851">
        <v>1040</v>
      </c>
    </row>
    <row r="1851" spans="1:19" ht="14.45" customHeight="1" x14ac:dyDescent="0.2">
      <c r="A1851" s="832" t="s">
        <v>3594</v>
      </c>
      <c r="B1851" s="833" t="s">
        <v>3595</v>
      </c>
      <c r="C1851" s="833" t="s">
        <v>591</v>
      </c>
      <c r="D1851" s="833" t="s">
        <v>1493</v>
      </c>
      <c r="E1851" s="833" t="s">
        <v>3468</v>
      </c>
      <c r="F1851" s="833" t="s">
        <v>3631</v>
      </c>
      <c r="G1851" s="833" t="s">
        <v>3632</v>
      </c>
      <c r="H1851" s="850"/>
      <c r="I1851" s="850"/>
      <c r="J1851" s="833"/>
      <c r="K1851" s="833"/>
      <c r="L1851" s="850"/>
      <c r="M1851" s="850"/>
      <c r="N1851" s="833"/>
      <c r="O1851" s="833"/>
      <c r="P1851" s="850">
        <v>86</v>
      </c>
      <c r="Q1851" s="850">
        <v>10836</v>
      </c>
      <c r="R1851" s="838"/>
      <c r="S1851" s="851">
        <v>126</v>
      </c>
    </row>
    <row r="1852" spans="1:19" ht="14.45" customHeight="1" x14ac:dyDescent="0.2">
      <c r="A1852" s="832" t="s">
        <v>3594</v>
      </c>
      <c r="B1852" s="833" t="s">
        <v>3595</v>
      </c>
      <c r="C1852" s="833" t="s">
        <v>591</v>
      </c>
      <c r="D1852" s="833" t="s">
        <v>1493</v>
      </c>
      <c r="E1852" s="833" t="s">
        <v>3468</v>
      </c>
      <c r="F1852" s="833" t="s">
        <v>3534</v>
      </c>
      <c r="G1852" s="833" t="s">
        <v>3535</v>
      </c>
      <c r="H1852" s="850"/>
      <c r="I1852" s="850"/>
      <c r="J1852" s="833"/>
      <c r="K1852" s="833"/>
      <c r="L1852" s="850"/>
      <c r="M1852" s="850"/>
      <c r="N1852" s="833"/>
      <c r="O1852" s="833"/>
      <c r="P1852" s="850">
        <v>83</v>
      </c>
      <c r="Q1852" s="850">
        <v>2766.66</v>
      </c>
      <c r="R1852" s="838"/>
      <c r="S1852" s="851">
        <v>33.333253012048189</v>
      </c>
    </row>
    <row r="1853" spans="1:19" ht="14.45" customHeight="1" x14ac:dyDescent="0.2">
      <c r="A1853" s="832" t="s">
        <v>3594</v>
      </c>
      <c r="B1853" s="833" t="s">
        <v>3595</v>
      </c>
      <c r="C1853" s="833" t="s">
        <v>591</v>
      </c>
      <c r="D1853" s="833" t="s">
        <v>1493</v>
      </c>
      <c r="E1853" s="833" t="s">
        <v>3468</v>
      </c>
      <c r="F1853" s="833" t="s">
        <v>3635</v>
      </c>
      <c r="G1853" s="833" t="s">
        <v>3636</v>
      </c>
      <c r="H1853" s="850"/>
      <c r="I1853" s="850"/>
      <c r="J1853" s="833"/>
      <c r="K1853" s="833"/>
      <c r="L1853" s="850"/>
      <c r="M1853" s="850"/>
      <c r="N1853" s="833"/>
      <c r="O1853" s="833"/>
      <c r="P1853" s="850">
        <v>1</v>
      </c>
      <c r="Q1853" s="850">
        <v>87</v>
      </c>
      <c r="R1853" s="838"/>
      <c r="S1853" s="851">
        <v>87</v>
      </c>
    </row>
    <row r="1854" spans="1:19" ht="14.45" customHeight="1" x14ac:dyDescent="0.2">
      <c r="A1854" s="832" t="s">
        <v>3594</v>
      </c>
      <c r="B1854" s="833" t="s">
        <v>3595</v>
      </c>
      <c r="C1854" s="833" t="s">
        <v>591</v>
      </c>
      <c r="D1854" s="833" t="s">
        <v>1493</v>
      </c>
      <c r="E1854" s="833" t="s">
        <v>3468</v>
      </c>
      <c r="F1854" s="833" t="s">
        <v>3637</v>
      </c>
      <c r="G1854" s="833" t="s">
        <v>3638</v>
      </c>
      <c r="H1854" s="850"/>
      <c r="I1854" s="850"/>
      <c r="J1854" s="833"/>
      <c r="K1854" s="833"/>
      <c r="L1854" s="850"/>
      <c r="M1854" s="850"/>
      <c r="N1854" s="833"/>
      <c r="O1854" s="833"/>
      <c r="P1854" s="850">
        <v>1</v>
      </c>
      <c r="Q1854" s="850">
        <v>33</v>
      </c>
      <c r="R1854" s="838"/>
      <c r="S1854" s="851">
        <v>33</v>
      </c>
    </row>
    <row r="1855" spans="1:19" ht="14.45" customHeight="1" x14ac:dyDescent="0.2">
      <c r="A1855" s="832" t="s">
        <v>3594</v>
      </c>
      <c r="B1855" s="833" t="s">
        <v>3595</v>
      </c>
      <c r="C1855" s="833" t="s">
        <v>591</v>
      </c>
      <c r="D1855" s="833" t="s">
        <v>1493</v>
      </c>
      <c r="E1855" s="833" t="s">
        <v>3468</v>
      </c>
      <c r="F1855" s="833" t="s">
        <v>3647</v>
      </c>
      <c r="G1855" s="833" t="s">
        <v>3648</v>
      </c>
      <c r="H1855" s="850"/>
      <c r="I1855" s="850"/>
      <c r="J1855" s="833"/>
      <c r="K1855" s="833"/>
      <c r="L1855" s="850"/>
      <c r="M1855" s="850"/>
      <c r="N1855" s="833"/>
      <c r="O1855" s="833"/>
      <c r="P1855" s="850">
        <v>13</v>
      </c>
      <c r="Q1855" s="850">
        <v>4368</v>
      </c>
      <c r="R1855" s="838"/>
      <c r="S1855" s="851">
        <v>336</v>
      </c>
    </row>
    <row r="1856" spans="1:19" ht="14.45" customHeight="1" x14ac:dyDescent="0.2">
      <c r="A1856" s="832" t="s">
        <v>3594</v>
      </c>
      <c r="B1856" s="833" t="s">
        <v>3595</v>
      </c>
      <c r="C1856" s="833" t="s">
        <v>591</v>
      </c>
      <c r="D1856" s="833" t="s">
        <v>1495</v>
      </c>
      <c r="E1856" s="833" t="s">
        <v>3468</v>
      </c>
      <c r="F1856" s="833" t="s">
        <v>3609</v>
      </c>
      <c r="G1856" s="833" t="s">
        <v>3610</v>
      </c>
      <c r="H1856" s="850"/>
      <c r="I1856" s="850"/>
      <c r="J1856" s="833"/>
      <c r="K1856" s="833"/>
      <c r="L1856" s="850"/>
      <c r="M1856" s="850"/>
      <c r="N1856" s="833"/>
      <c r="O1856" s="833"/>
      <c r="P1856" s="850">
        <v>1</v>
      </c>
      <c r="Q1856" s="850">
        <v>759</v>
      </c>
      <c r="R1856" s="838"/>
      <c r="S1856" s="851">
        <v>759</v>
      </c>
    </row>
    <row r="1857" spans="1:19" ht="14.45" customHeight="1" x14ac:dyDescent="0.2">
      <c r="A1857" s="832" t="s">
        <v>3594</v>
      </c>
      <c r="B1857" s="833" t="s">
        <v>3595</v>
      </c>
      <c r="C1857" s="833" t="s">
        <v>591</v>
      </c>
      <c r="D1857" s="833" t="s">
        <v>1495</v>
      </c>
      <c r="E1857" s="833" t="s">
        <v>3468</v>
      </c>
      <c r="F1857" s="833" t="s">
        <v>3623</v>
      </c>
      <c r="G1857" s="833" t="s">
        <v>3624</v>
      </c>
      <c r="H1857" s="850"/>
      <c r="I1857" s="850"/>
      <c r="J1857" s="833"/>
      <c r="K1857" s="833"/>
      <c r="L1857" s="850"/>
      <c r="M1857" s="850"/>
      <c r="N1857" s="833"/>
      <c r="O1857" s="833"/>
      <c r="P1857" s="850">
        <v>15</v>
      </c>
      <c r="Q1857" s="850">
        <v>1260</v>
      </c>
      <c r="R1857" s="838"/>
      <c r="S1857" s="851">
        <v>84</v>
      </c>
    </row>
    <row r="1858" spans="1:19" ht="14.45" customHeight="1" x14ac:dyDescent="0.2">
      <c r="A1858" s="832" t="s">
        <v>3594</v>
      </c>
      <c r="B1858" s="833" t="s">
        <v>3595</v>
      </c>
      <c r="C1858" s="833" t="s">
        <v>591</v>
      </c>
      <c r="D1858" s="833" t="s">
        <v>1495</v>
      </c>
      <c r="E1858" s="833" t="s">
        <v>3468</v>
      </c>
      <c r="F1858" s="833" t="s">
        <v>3625</v>
      </c>
      <c r="G1858" s="833" t="s">
        <v>3626</v>
      </c>
      <c r="H1858" s="850"/>
      <c r="I1858" s="850"/>
      <c r="J1858" s="833"/>
      <c r="K1858" s="833"/>
      <c r="L1858" s="850"/>
      <c r="M1858" s="850"/>
      <c r="N1858" s="833"/>
      <c r="O1858" s="833"/>
      <c r="P1858" s="850">
        <v>46</v>
      </c>
      <c r="Q1858" s="850">
        <v>1748</v>
      </c>
      <c r="R1858" s="838"/>
      <c r="S1858" s="851">
        <v>38</v>
      </c>
    </row>
    <row r="1859" spans="1:19" ht="14.45" customHeight="1" x14ac:dyDescent="0.2">
      <c r="A1859" s="832" t="s">
        <v>3594</v>
      </c>
      <c r="B1859" s="833" t="s">
        <v>3595</v>
      </c>
      <c r="C1859" s="833" t="s">
        <v>591</v>
      </c>
      <c r="D1859" s="833" t="s">
        <v>1495</v>
      </c>
      <c r="E1859" s="833" t="s">
        <v>3468</v>
      </c>
      <c r="F1859" s="833" t="s">
        <v>3631</v>
      </c>
      <c r="G1859" s="833" t="s">
        <v>3632</v>
      </c>
      <c r="H1859" s="850"/>
      <c r="I1859" s="850"/>
      <c r="J1859" s="833"/>
      <c r="K1859" s="833"/>
      <c r="L1859" s="850"/>
      <c r="M1859" s="850"/>
      <c r="N1859" s="833"/>
      <c r="O1859" s="833"/>
      <c r="P1859" s="850">
        <v>22</v>
      </c>
      <c r="Q1859" s="850">
        <v>2772</v>
      </c>
      <c r="R1859" s="838"/>
      <c r="S1859" s="851">
        <v>126</v>
      </c>
    </row>
    <row r="1860" spans="1:19" ht="14.45" customHeight="1" x14ac:dyDescent="0.2">
      <c r="A1860" s="832" t="s">
        <v>3594</v>
      </c>
      <c r="B1860" s="833" t="s">
        <v>3595</v>
      </c>
      <c r="C1860" s="833" t="s">
        <v>591</v>
      </c>
      <c r="D1860" s="833" t="s">
        <v>1495</v>
      </c>
      <c r="E1860" s="833" t="s">
        <v>3468</v>
      </c>
      <c r="F1860" s="833" t="s">
        <v>3534</v>
      </c>
      <c r="G1860" s="833" t="s">
        <v>3535</v>
      </c>
      <c r="H1860" s="850"/>
      <c r="I1860" s="850"/>
      <c r="J1860" s="833"/>
      <c r="K1860" s="833"/>
      <c r="L1860" s="850"/>
      <c r="M1860" s="850"/>
      <c r="N1860" s="833"/>
      <c r="O1860" s="833"/>
      <c r="P1860" s="850">
        <v>22</v>
      </c>
      <c r="Q1860" s="850">
        <v>733.32</v>
      </c>
      <c r="R1860" s="838"/>
      <c r="S1860" s="851">
        <v>33.332727272727276</v>
      </c>
    </row>
    <row r="1861" spans="1:19" ht="14.45" customHeight="1" x14ac:dyDescent="0.2">
      <c r="A1861" s="832" t="s">
        <v>3594</v>
      </c>
      <c r="B1861" s="833" t="s">
        <v>3595</v>
      </c>
      <c r="C1861" s="833" t="s">
        <v>591</v>
      </c>
      <c r="D1861" s="833" t="s">
        <v>1495</v>
      </c>
      <c r="E1861" s="833" t="s">
        <v>3468</v>
      </c>
      <c r="F1861" s="833" t="s">
        <v>3635</v>
      </c>
      <c r="G1861" s="833" t="s">
        <v>3636</v>
      </c>
      <c r="H1861" s="850"/>
      <c r="I1861" s="850"/>
      <c r="J1861" s="833"/>
      <c r="K1861" s="833"/>
      <c r="L1861" s="850"/>
      <c r="M1861" s="850"/>
      <c r="N1861" s="833"/>
      <c r="O1861" s="833"/>
      <c r="P1861" s="850">
        <v>1</v>
      </c>
      <c r="Q1861" s="850">
        <v>87</v>
      </c>
      <c r="R1861" s="838"/>
      <c r="S1861" s="851">
        <v>87</v>
      </c>
    </row>
    <row r="1862" spans="1:19" ht="14.45" customHeight="1" x14ac:dyDescent="0.2">
      <c r="A1862" s="832" t="s">
        <v>3594</v>
      </c>
      <c r="B1862" s="833" t="s">
        <v>3595</v>
      </c>
      <c r="C1862" s="833" t="s">
        <v>591</v>
      </c>
      <c r="D1862" s="833" t="s">
        <v>3461</v>
      </c>
      <c r="E1862" s="833" t="s">
        <v>3468</v>
      </c>
      <c r="F1862" s="833" t="s">
        <v>3625</v>
      </c>
      <c r="G1862" s="833" t="s">
        <v>3626</v>
      </c>
      <c r="H1862" s="850"/>
      <c r="I1862" s="850"/>
      <c r="J1862" s="833"/>
      <c r="K1862" s="833"/>
      <c r="L1862" s="850"/>
      <c r="M1862" s="850"/>
      <c r="N1862" s="833"/>
      <c r="O1862" s="833"/>
      <c r="P1862" s="850">
        <v>2</v>
      </c>
      <c r="Q1862" s="850">
        <v>76</v>
      </c>
      <c r="R1862" s="838"/>
      <c r="S1862" s="851">
        <v>38</v>
      </c>
    </row>
    <row r="1863" spans="1:19" ht="14.45" customHeight="1" x14ac:dyDescent="0.2">
      <c r="A1863" s="832" t="s">
        <v>3594</v>
      </c>
      <c r="B1863" s="833" t="s">
        <v>3595</v>
      </c>
      <c r="C1863" s="833" t="s">
        <v>591</v>
      </c>
      <c r="D1863" s="833" t="s">
        <v>1500</v>
      </c>
      <c r="E1863" s="833" t="s">
        <v>3596</v>
      </c>
      <c r="F1863" s="833" t="s">
        <v>3598</v>
      </c>
      <c r="G1863" s="833" t="s">
        <v>3599</v>
      </c>
      <c r="H1863" s="850"/>
      <c r="I1863" s="850"/>
      <c r="J1863" s="833"/>
      <c r="K1863" s="833"/>
      <c r="L1863" s="850"/>
      <c r="M1863" s="850"/>
      <c r="N1863" s="833"/>
      <c r="O1863" s="833"/>
      <c r="P1863" s="850">
        <v>0.05</v>
      </c>
      <c r="Q1863" s="850">
        <v>18.38</v>
      </c>
      <c r="R1863" s="838"/>
      <c r="S1863" s="851">
        <v>367.59999999999997</v>
      </c>
    </row>
    <row r="1864" spans="1:19" ht="14.45" customHeight="1" x14ac:dyDescent="0.2">
      <c r="A1864" s="832" t="s">
        <v>3594</v>
      </c>
      <c r="B1864" s="833" t="s">
        <v>3595</v>
      </c>
      <c r="C1864" s="833" t="s">
        <v>591</v>
      </c>
      <c r="D1864" s="833" t="s">
        <v>1500</v>
      </c>
      <c r="E1864" s="833" t="s">
        <v>3596</v>
      </c>
      <c r="F1864" s="833" t="s">
        <v>3607</v>
      </c>
      <c r="G1864" s="833" t="s">
        <v>3608</v>
      </c>
      <c r="H1864" s="850"/>
      <c r="I1864" s="850"/>
      <c r="J1864" s="833"/>
      <c r="K1864" s="833"/>
      <c r="L1864" s="850"/>
      <c r="M1864" s="850"/>
      <c r="N1864" s="833"/>
      <c r="O1864" s="833"/>
      <c r="P1864" s="850">
        <v>0.4</v>
      </c>
      <c r="Q1864" s="850">
        <v>376.48</v>
      </c>
      <c r="R1864" s="838"/>
      <c r="S1864" s="851">
        <v>941.2</v>
      </c>
    </row>
    <row r="1865" spans="1:19" ht="14.45" customHeight="1" x14ac:dyDescent="0.2">
      <c r="A1865" s="832" t="s">
        <v>3594</v>
      </c>
      <c r="B1865" s="833" t="s">
        <v>3595</v>
      </c>
      <c r="C1865" s="833" t="s">
        <v>591</v>
      </c>
      <c r="D1865" s="833" t="s">
        <v>1500</v>
      </c>
      <c r="E1865" s="833" t="s">
        <v>3468</v>
      </c>
      <c r="F1865" s="833" t="s">
        <v>3623</v>
      </c>
      <c r="G1865" s="833" t="s">
        <v>3624</v>
      </c>
      <c r="H1865" s="850"/>
      <c r="I1865" s="850"/>
      <c r="J1865" s="833"/>
      <c r="K1865" s="833"/>
      <c r="L1865" s="850"/>
      <c r="M1865" s="850"/>
      <c r="N1865" s="833"/>
      <c r="O1865" s="833"/>
      <c r="P1865" s="850">
        <v>22</v>
      </c>
      <c r="Q1865" s="850">
        <v>1848</v>
      </c>
      <c r="R1865" s="838"/>
      <c r="S1865" s="851">
        <v>84</v>
      </c>
    </row>
    <row r="1866" spans="1:19" ht="14.45" customHeight="1" x14ac:dyDescent="0.2">
      <c r="A1866" s="832" t="s">
        <v>3594</v>
      </c>
      <c r="B1866" s="833" t="s">
        <v>3595</v>
      </c>
      <c r="C1866" s="833" t="s">
        <v>591</v>
      </c>
      <c r="D1866" s="833" t="s">
        <v>1500</v>
      </c>
      <c r="E1866" s="833" t="s">
        <v>3468</v>
      </c>
      <c r="F1866" s="833" t="s">
        <v>3625</v>
      </c>
      <c r="G1866" s="833" t="s">
        <v>3626</v>
      </c>
      <c r="H1866" s="850"/>
      <c r="I1866" s="850"/>
      <c r="J1866" s="833"/>
      <c r="K1866" s="833"/>
      <c r="L1866" s="850"/>
      <c r="M1866" s="850"/>
      <c r="N1866" s="833"/>
      <c r="O1866" s="833"/>
      <c r="P1866" s="850">
        <v>21</v>
      </c>
      <c r="Q1866" s="850">
        <v>798</v>
      </c>
      <c r="R1866" s="838"/>
      <c r="S1866" s="851">
        <v>38</v>
      </c>
    </row>
    <row r="1867" spans="1:19" ht="14.45" customHeight="1" x14ac:dyDescent="0.2">
      <c r="A1867" s="832" t="s">
        <v>3594</v>
      </c>
      <c r="B1867" s="833" t="s">
        <v>3595</v>
      </c>
      <c r="C1867" s="833" t="s">
        <v>591</v>
      </c>
      <c r="D1867" s="833" t="s">
        <v>1500</v>
      </c>
      <c r="E1867" s="833" t="s">
        <v>3468</v>
      </c>
      <c r="F1867" s="833" t="s">
        <v>3631</v>
      </c>
      <c r="G1867" s="833" t="s">
        <v>3632</v>
      </c>
      <c r="H1867" s="850"/>
      <c r="I1867" s="850"/>
      <c r="J1867" s="833"/>
      <c r="K1867" s="833"/>
      <c r="L1867" s="850"/>
      <c r="M1867" s="850"/>
      <c r="N1867" s="833"/>
      <c r="O1867" s="833"/>
      <c r="P1867" s="850">
        <v>7</v>
      </c>
      <c r="Q1867" s="850">
        <v>882</v>
      </c>
      <c r="R1867" s="838"/>
      <c r="S1867" s="851">
        <v>126</v>
      </c>
    </row>
    <row r="1868" spans="1:19" ht="14.45" customHeight="1" x14ac:dyDescent="0.2">
      <c r="A1868" s="832" t="s">
        <v>3594</v>
      </c>
      <c r="B1868" s="833" t="s">
        <v>3595</v>
      </c>
      <c r="C1868" s="833" t="s">
        <v>591</v>
      </c>
      <c r="D1868" s="833" t="s">
        <v>1500</v>
      </c>
      <c r="E1868" s="833" t="s">
        <v>3468</v>
      </c>
      <c r="F1868" s="833" t="s">
        <v>3534</v>
      </c>
      <c r="G1868" s="833" t="s">
        <v>3535</v>
      </c>
      <c r="H1868" s="850"/>
      <c r="I1868" s="850"/>
      <c r="J1868" s="833"/>
      <c r="K1868" s="833"/>
      <c r="L1868" s="850"/>
      <c r="M1868" s="850"/>
      <c r="N1868" s="833"/>
      <c r="O1868" s="833"/>
      <c r="P1868" s="850">
        <v>7</v>
      </c>
      <c r="Q1868" s="850">
        <v>233.32999999999998</v>
      </c>
      <c r="R1868" s="838"/>
      <c r="S1868" s="851">
        <v>33.332857142857144</v>
      </c>
    </row>
    <row r="1869" spans="1:19" ht="14.45" customHeight="1" x14ac:dyDescent="0.2">
      <c r="A1869" s="832" t="s">
        <v>3594</v>
      </c>
      <c r="B1869" s="833" t="s">
        <v>3595</v>
      </c>
      <c r="C1869" s="833" t="s">
        <v>591</v>
      </c>
      <c r="D1869" s="833" t="s">
        <v>1500</v>
      </c>
      <c r="E1869" s="833" t="s">
        <v>3468</v>
      </c>
      <c r="F1869" s="833" t="s">
        <v>3637</v>
      </c>
      <c r="G1869" s="833" t="s">
        <v>3638</v>
      </c>
      <c r="H1869" s="850"/>
      <c r="I1869" s="850"/>
      <c r="J1869" s="833"/>
      <c r="K1869" s="833"/>
      <c r="L1869" s="850"/>
      <c r="M1869" s="850"/>
      <c r="N1869" s="833"/>
      <c r="O1869" s="833"/>
      <c r="P1869" s="850">
        <v>9</v>
      </c>
      <c r="Q1869" s="850">
        <v>297</v>
      </c>
      <c r="R1869" s="838"/>
      <c r="S1869" s="851">
        <v>33</v>
      </c>
    </row>
    <row r="1870" spans="1:19" ht="14.45" customHeight="1" x14ac:dyDescent="0.2">
      <c r="A1870" s="832" t="s">
        <v>3594</v>
      </c>
      <c r="B1870" s="833" t="s">
        <v>3595</v>
      </c>
      <c r="C1870" s="833" t="s">
        <v>591</v>
      </c>
      <c r="D1870" s="833" t="s">
        <v>1501</v>
      </c>
      <c r="E1870" s="833" t="s">
        <v>3468</v>
      </c>
      <c r="F1870" s="833" t="s">
        <v>3613</v>
      </c>
      <c r="G1870" s="833" t="s">
        <v>3614</v>
      </c>
      <c r="H1870" s="850"/>
      <c r="I1870" s="850"/>
      <c r="J1870" s="833"/>
      <c r="K1870" s="833"/>
      <c r="L1870" s="850"/>
      <c r="M1870" s="850"/>
      <c r="N1870" s="833"/>
      <c r="O1870" s="833"/>
      <c r="P1870" s="850">
        <v>1</v>
      </c>
      <c r="Q1870" s="850">
        <v>385</v>
      </c>
      <c r="R1870" s="838"/>
      <c r="S1870" s="851">
        <v>385</v>
      </c>
    </row>
    <row r="1871" spans="1:19" ht="14.45" customHeight="1" x14ac:dyDescent="0.2">
      <c r="A1871" s="832" t="s">
        <v>3594</v>
      </c>
      <c r="B1871" s="833" t="s">
        <v>3595</v>
      </c>
      <c r="C1871" s="833" t="s">
        <v>591</v>
      </c>
      <c r="D1871" s="833" t="s">
        <v>1501</v>
      </c>
      <c r="E1871" s="833" t="s">
        <v>3468</v>
      </c>
      <c r="F1871" s="833" t="s">
        <v>3621</v>
      </c>
      <c r="G1871" s="833" t="s">
        <v>3622</v>
      </c>
      <c r="H1871" s="850"/>
      <c r="I1871" s="850"/>
      <c r="J1871" s="833"/>
      <c r="K1871" s="833"/>
      <c r="L1871" s="850"/>
      <c r="M1871" s="850"/>
      <c r="N1871" s="833"/>
      <c r="O1871" s="833"/>
      <c r="P1871" s="850">
        <v>1</v>
      </c>
      <c r="Q1871" s="850">
        <v>151</v>
      </c>
      <c r="R1871" s="838"/>
      <c r="S1871" s="851">
        <v>151</v>
      </c>
    </row>
    <row r="1872" spans="1:19" ht="14.45" customHeight="1" x14ac:dyDescent="0.2">
      <c r="A1872" s="832" t="s">
        <v>3594</v>
      </c>
      <c r="B1872" s="833" t="s">
        <v>3595</v>
      </c>
      <c r="C1872" s="833" t="s">
        <v>591</v>
      </c>
      <c r="D1872" s="833" t="s">
        <v>1501</v>
      </c>
      <c r="E1872" s="833" t="s">
        <v>3468</v>
      </c>
      <c r="F1872" s="833" t="s">
        <v>3623</v>
      </c>
      <c r="G1872" s="833" t="s">
        <v>3624</v>
      </c>
      <c r="H1872" s="850"/>
      <c r="I1872" s="850"/>
      <c r="J1872" s="833"/>
      <c r="K1872" s="833"/>
      <c r="L1872" s="850"/>
      <c r="M1872" s="850"/>
      <c r="N1872" s="833"/>
      <c r="O1872" s="833"/>
      <c r="P1872" s="850">
        <v>44</v>
      </c>
      <c r="Q1872" s="850">
        <v>3696</v>
      </c>
      <c r="R1872" s="838"/>
      <c r="S1872" s="851">
        <v>84</v>
      </c>
    </row>
    <row r="1873" spans="1:19" ht="14.45" customHeight="1" x14ac:dyDescent="0.2">
      <c r="A1873" s="832" t="s">
        <v>3594</v>
      </c>
      <c r="B1873" s="833" t="s">
        <v>3595</v>
      </c>
      <c r="C1873" s="833" t="s">
        <v>591</v>
      </c>
      <c r="D1873" s="833" t="s">
        <v>1501</v>
      </c>
      <c r="E1873" s="833" t="s">
        <v>3468</v>
      </c>
      <c r="F1873" s="833" t="s">
        <v>3625</v>
      </c>
      <c r="G1873" s="833" t="s">
        <v>3626</v>
      </c>
      <c r="H1873" s="850"/>
      <c r="I1873" s="850"/>
      <c r="J1873" s="833"/>
      <c r="K1873" s="833"/>
      <c r="L1873" s="850"/>
      <c r="M1873" s="850"/>
      <c r="N1873" s="833"/>
      <c r="O1873" s="833"/>
      <c r="P1873" s="850">
        <v>150</v>
      </c>
      <c r="Q1873" s="850">
        <v>5700</v>
      </c>
      <c r="R1873" s="838"/>
      <c r="S1873" s="851">
        <v>38</v>
      </c>
    </row>
    <row r="1874" spans="1:19" ht="14.45" customHeight="1" x14ac:dyDescent="0.2">
      <c r="A1874" s="832" t="s">
        <v>3594</v>
      </c>
      <c r="B1874" s="833" t="s">
        <v>3595</v>
      </c>
      <c r="C1874" s="833" t="s">
        <v>591</v>
      </c>
      <c r="D1874" s="833" t="s">
        <v>1501</v>
      </c>
      <c r="E1874" s="833" t="s">
        <v>3468</v>
      </c>
      <c r="F1874" s="833" t="s">
        <v>3631</v>
      </c>
      <c r="G1874" s="833" t="s">
        <v>3632</v>
      </c>
      <c r="H1874" s="850"/>
      <c r="I1874" s="850"/>
      <c r="J1874" s="833"/>
      <c r="K1874" s="833"/>
      <c r="L1874" s="850"/>
      <c r="M1874" s="850"/>
      <c r="N1874" s="833"/>
      <c r="O1874" s="833"/>
      <c r="P1874" s="850">
        <v>69</v>
      </c>
      <c r="Q1874" s="850">
        <v>8694</v>
      </c>
      <c r="R1874" s="838"/>
      <c r="S1874" s="851">
        <v>126</v>
      </c>
    </row>
    <row r="1875" spans="1:19" ht="14.45" customHeight="1" x14ac:dyDescent="0.2">
      <c r="A1875" s="832" t="s">
        <v>3594</v>
      </c>
      <c r="B1875" s="833" t="s">
        <v>3595</v>
      </c>
      <c r="C1875" s="833" t="s">
        <v>591</v>
      </c>
      <c r="D1875" s="833" t="s">
        <v>1501</v>
      </c>
      <c r="E1875" s="833" t="s">
        <v>3468</v>
      </c>
      <c r="F1875" s="833" t="s">
        <v>3534</v>
      </c>
      <c r="G1875" s="833" t="s">
        <v>3535</v>
      </c>
      <c r="H1875" s="850"/>
      <c r="I1875" s="850"/>
      <c r="J1875" s="833"/>
      <c r="K1875" s="833"/>
      <c r="L1875" s="850"/>
      <c r="M1875" s="850"/>
      <c r="N1875" s="833"/>
      <c r="O1875" s="833"/>
      <c r="P1875" s="850">
        <v>66</v>
      </c>
      <c r="Q1875" s="850">
        <v>2199.9899999999998</v>
      </c>
      <c r="R1875" s="838"/>
      <c r="S1875" s="851">
        <v>33.333181818181814</v>
      </c>
    </row>
    <row r="1876" spans="1:19" ht="14.45" customHeight="1" x14ac:dyDescent="0.2">
      <c r="A1876" s="832" t="s">
        <v>3594</v>
      </c>
      <c r="B1876" s="833" t="s">
        <v>3595</v>
      </c>
      <c r="C1876" s="833" t="s">
        <v>591</v>
      </c>
      <c r="D1876" s="833" t="s">
        <v>1501</v>
      </c>
      <c r="E1876" s="833" t="s">
        <v>3468</v>
      </c>
      <c r="F1876" s="833" t="s">
        <v>3635</v>
      </c>
      <c r="G1876" s="833" t="s">
        <v>3636</v>
      </c>
      <c r="H1876" s="850"/>
      <c r="I1876" s="850"/>
      <c r="J1876" s="833"/>
      <c r="K1876" s="833"/>
      <c r="L1876" s="850"/>
      <c r="M1876" s="850"/>
      <c r="N1876" s="833"/>
      <c r="O1876" s="833"/>
      <c r="P1876" s="850">
        <v>1</v>
      </c>
      <c r="Q1876" s="850">
        <v>87</v>
      </c>
      <c r="R1876" s="838"/>
      <c r="S1876" s="851">
        <v>87</v>
      </c>
    </row>
    <row r="1877" spans="1:19" ht="14.45" customHeight="1" x14ac:dyDescent="0.2">
      <c r="A1877" s="832" t="s">
        <v>3594</v>
      </c>
      <c r="B1877" s="833" t="s">
        <v>3595</v>
      </c>
      <c r="C1877" s="833" t="s">
        <v>591</v>
      </c>
      <c r="D1877" s="833" t="s">
        <v>1501</v>
      </c>
      <c r="E1877" s="833" t="s">
        <v>3468</v>
      </c>
      <c r="F1877" s="833" t="s">
        <v>3637</v>
      </c>
      <c r="G1877" s="833" t="s">
        <v>3638</v>
      </c>
      <c r="H1877" s="850"/>
      <c r="I1877" s="850"/>
      <c r="J1877" s="833"/>
      <c r="K1877" s="833"/>
      <c r="L1877" s="850"/>
      <c r="M1877" s="850"/>
      <c r="N1877" s="833"/>
      <c r="O1877" s="833"/>
      <c r="P1877" s="850">
        <v>4</v>
      </c>
      <c r="Q1877" s="850">
        <v>132</v>
      </c>
      <c r="R1877" s="838"/>
      <c r="S1877" s="851">
        <v>33</v>
      </c>
    </row>
    <row r="1878" spans="1:19" ht="14.45" customHeight="1" x14ac:dyDescent="0.2">
      <c r="A1878" s="832" t="s">
        <v>3594</v>
      </c>
      <c r="B1878" s="833" t="s">
        <v>3595</v>
      </c>
      <c r="C1878" s="833" t="s">
        <v>591</v>
      </c>
      <c r="D1878" s="833" t="s">
        <v>1501</v>
      </c>
      <c r="E1878" s="833" t="s">
        <v>3468</v>
      </c>
      <c r="F1878" s="833" t="s">
        <v>3647</v>
      </c>
      <c r="G1878" s="833" t="s">
        <v>3648</v>
      </c>
      <c r="H1878" s="850"/>
      <c r="I1878" s="850"/>
      <c r="J1878" s="833"/>
      <c r="K1878" s="833"/>
      <c r="L1878" s="850"/>
      <c r="M1878" s="850"/>
      <c r="N1878" s="833"/>
      <c r="O1878" s="833"/>
      <c r="P1878" s="850">
        <v>8</v>
      </c>
      <c r="Q1878" s="850">
        <v>2688</v>
      </c>
      <c r="R1878" s="838"/>
      <c r="S1878" s="851">
        <v>336</v>
      </c>
    </row>
    <row r="1879" spans="1:19" ht="14.45" customHeight="1" x14ac:dyDescent="0.2">
      <c r="A1879" s="832" t="s">
        <v>3594</v>
      </c>
      <c r="B1879" s="833" t="s">
        <v>3595</v>
      </c>
      <c r="C1879" s="833" t="s">
        <v>591</v>
      </c>
      <c r="D1879" s="833" t="s">
        <v>1501</v>
      </c>
      <c r="E1879" s="833" t="s">
        <v>3468</v>
      </c>
      <c r="F1879" s="833" t="s">
        <v>3649</v>
      </c>
      <c r="G1879" s="833" t="s">
        <v>3650</v>
      </c>
      <c r="H1879" s="850"/>
      <c r="I1879" s="850"/>
      <c r="J1879" s="833"/>
      <c r="K1879" s="833"/>
      <c r="L1879" s="850"/>
      <c r="M1879" s="850"/>
      <c r="N1879" s="833"/>
      <c r="O1879" s="833"/>
      <c r="P1879" s="850">
        <v>2</v>
      </c>
      <c r="Q1879" s="850">
        <v>632</v>
      </c>
      <c r="R1879" s="838"/>
      <c r="S1879" s="851">
        <v>316</v>
      </c>
    </row>
    <row r="1880" spans="1:19" ht="14.45" customHeight="1" x14ac:dyDescent="0.2">
      <c r="A1880" s="832" t="s">
        <v>3594</v>
      </c>
      <c r="B1880" s="833" t="s">
        <v>3595</v>
      </c>
      <c r="C1880" s="833" t="s">
        <v>591</v>
      </c>
      <c r="D1880" s="833" t="s">
        <v>1466</v>
      </c>
      <c r="E1880" s="833" t="s">
        <v>3596</v>
      </c>
      <c r="F1880" s="833" t="s">
        <v>3603</v>
      </c>
      <c r="G1880" s="833" t="s">
        <v>675</v>
      </c>
      <c r="H1880" s="850"/>
      <c r="I1880" s="850"/>
      <c r="J1880" s="833"/>
      <c r="K1880" s="833"/>
      <c r="L1880" s="850"/>
      <c r="M1880" s="850"/>
      <c r="N1880" s="833"/>
      <c r="O1880" s="833"/>
      <c r="P1880" s="850">
        <v>0.8</v>
      </c>
      <c r="Q1880" s="850">
        <v>48.02</v>
      </c>
      <c r="R1880" s="838"/>
      <c r="S1880" s="851">
        <v>60.024999999999999</v>
      </c>
    </row>
    <row r="1881" spans="1:19" ht="14.45" customHeight="1" x14ac:dyDescent="0.2">
      <c r="A1881" s="832" t="s">
        <v>3594</v>
      </c>
      <c r="B1881" s="833" t="s">
        <v>3595</v>
      </c>
      <c r="C1881" s="833" t="s">
        <v>591</v>
      </c>
      <c r="D1881" s="833" t="s">
        <v>1466</v>
      </c>
      <c r="E1881" s="833" t="s">
        <v>3468</v>
      </c>
      <c r="F1881" s="833" t="s">
        <v>3621</v>
      </c>
      <c r="G1881" s="833" t="s">
        <v>3622</v>
      </c>
      <c r="H1881" s="850"/>
      <c r="I1881" s="850"/>
      <c r="J1881" s="833"/>
      <c r="K1881" s="833"/>
      <c r="L1881" s="850"/>
      <c r="M1881" s="850"/>
      <c r="N1881" s="833"/>
      <c r="O1881" s="833"/>
      <c r="P1881" s="850">
        <v>7</v>
      </c>
      <c r="Q1881" s="850">
        <v>1057</v>
      </c>
      <c r="R1881" s="838"/>
      <c r="S1881" s="851">
        <v>151</v>
      </c>
    </row>
    <row r="1882" spans="1:19" ht="14.45" customHeight="1" x14ac:dyDescent="0.2">
      <c r="A1882" s="832" t="s">
        <v>3594</v>
      </c>
      <c r="B1882" s="833" t="s">
        <v>3595</v>
      </c>
      <c r="C1882" s="833" t="s">
        <v>591</v>
      </c>
      <c r="D1882" s="833" t="s">
        <v>1466</v>
      </c>
      <c r="E1882" s="833" t="s">
        <v>3468</v>
      </c>
      <c r="F1882" s="833" t="s">
        <v>3623</v>
      </c>
      <c r="G1882" s="833" t="s">
        <v>3624</v>
      </c>
      <c r="H1882" s="850"/>
      <c r="I1882" s="850"/>
      <c r="J1882" s="833"/>
      <c r="K1882" s="833"/>
      <c r="L1882" s="850"/>
      <c r="M1882" s="850"/>
      <c r="N1882" s="833"/>
      <c r="O1882" s="833"/>
      <c r="P1882" s="850">
        <v>24</v>
      </c>
      <c r="Q1882" s="850">
        <v>2016</v>
      </c>
      <c r="R1882" s="838"/>
      <c r="S1882" s="851">
        <v>84</v>
      </c>
    </row>
    <row r="1883" spans="1:19" ht="14.45" customHeight="1" x14ac:dyDescent="0.2">
      <c r="A1883" s="832" t="s">
        <v>3594</v>
      </c>
      <c r="B1883" s="833" t="s">
        <v>3595</v>
      </c>
      <c r="C1883" s="833" t="s">
        <v>591</v>
      </c>
      <c r="D1883" s="833" t="s">
        <v>1466</v>
      </c>
      <c r="E1883" s="833" t="s">
        <v>3468</v>
      </c>
      <c r="F1883" s="833" t="s">
        <v>3625</v>
      </c>
      <c r="G1883" s="833" t="s">
        <v>3626</v>
      </c>
      <c r="H1883" s="850"/>
      <c r="I1883" s="850"/>
      <c r="J1883" s="833"/>
      <c r="K1883" s="833"/>
      <c r="L1883" s="850"/>
      <c r="M1883" s="850"/>
      <c r="N1883" s="833"/>
      <c r="O1883" s="833"/>
      <c r="P1883" s="850">
        <v>127</v>
      </c>
      <c r="Q1883" s="850">
        <v>4826</v>
      </c>
      <c r="R1883" s="838"/>
      <c r="S1883" s="851">
        <v>38</v>
      </c>
    </row>
    <row r="1884" spans="1:19" ht="14.45" customHeight="1" x14ac:dyDescent="0.2">
      <c r="A1884" s="832" t="s">
        <v>3594</v>
      </c>
      <c r="B1884" s="833" t="s">
        <v>3595</v>
      </c>
      <c r="C1884" s="833" t="s">
        <v>591</v>
      </c>
      <c r="D1884" s="833" t="s">
        <v>1466</v>
      </c>
      <c r="E1884" s="833" t="s">
        <v>3468</v>
      </c>
      <c r="F1884" s="833" t="s">
        <v>3631</v>
      </c>
      <c r="G1884" s="833" t="s">
        <v>3632</v>
      </c>
      <c r="H1884" s="850"/>
      <c r="I1884" s="850"/>
      <c r="J1884" s="833"/>
      <c r="K1884" s="833"/>
      <c r="L1884" s="850"/>
      <c r="M1884" s="850"/>
      <c r="N1884" s="833"/>
      <c r="O1884" s="833"/>
      <c r="P1884" s="850">
        <v>27</v>
      </c>
      <c r="Q1884" s="850">
        <v>3402</v>
      </c>
      <c r="R1884" s="838"/>
      <c r="S1884" s="851">
        <v>126</v>
      </c>
    </row>
    <row r="1885" spans="1:19" ht="14.45" customHeight="1" x14ac:dyDescent="0.2">
      <c r="A1885" s="832" t="s">
        <v>3594</v>
      </c>
      <c r="B1885" s="833" t="s">
        <v>3595</v>
      </c>
      <c r="C1885" s="833" t="s">
        <v>591</v>
      </c>
      <c r="D1885" s="833" t="s">
        <v>1466</v>
      </c>
      <c r="E1885" s="833" t="s">
        <v>3468</v>
      </c>
      <c r="F1885" s="833" t="s">
        <v>3534</v>
      </c>
      <c r="G1885" s="833" t="s">
        <v>3535</v>
      </c>
      <c r="H1885" s="850"/>
      <c r="I1885" s="850"/>
      <c r="J1885" s="833"/>
      <c r="K1885" s="833"/>
      <c r="L1885" s="850"/>
      <c r="M1885" s="850"/>
      <c r="N1885" s="833"/>
      <c r="O1885" s="833"/>
      <c r="P1885" s="850">
        <v>26</v>
      </c>
      <c r="Q1885" s="850">
        <v>866.66000000000008</v>
      </c>
      <c r="R1885" s="838"/>
      <c r="S1885" s="851">
        <v>33.333076923076923</v>
      </c>
    </row>
    <row r="1886" spans="1:19" ht="14.45" customHeight="1" x14ac:dyDescent="0.2">
      <c r="A1886" s="832" t="s">
        <v>3594</v>
      </c>
      <c r="B1886" s="833" t="s">
        <v>3595</v>
      </c>
      <c r="C1886" s="833" t="s">
        <v>591</v>
      </c>
      <c r="D1886" s="833" t="s">
        <v>1466</v>
      </c>
      <c r="E1886" s="833" t="s">
        <v>3468</v>
      </c>
      <c r="F1886" s="833" t="s">
        <v>3647</v>
      </c>
      <c r="G1886" s="833" t="s">
        <v>3648</v>
      </c>
      <c r="H1886" s="850"/>
      <c r="I1886" s="850"/>
      <c r="J1886" s="833"/>
      <c r="K1886" s="833"/>
      <c r="L1886" s="850"/>
      <c r="M1886" s="850"/>
      <c r="N1886" s="833"/>
      <c r="O1886" s="833"/>
      <c r="P1886" s="850">
        <v>1</v>
      </c>
      <c r="Q1886" s="850">
        <v>336</v>
      </c>
      <c r="R1886" s="838"/>
      <c r="S1886" s="851">
        <v>336</v>
      </c>
    </row>
    <row r="1887" spans="1:19" ht="14.45" customHeight="1" x14ac:dyDescent="0.2">
      <c r="A1887" s="832" t="s">
        <v>3594</v>
      </c>
      <c r="B1887" s="833" t="s">
        <v>3595</v>
      </c>
      <c r="C1887" s="833" t="s">
        <v>591</v>
      </c>
      <c r="D1887" s="833" t="s">
        <v>1499</v>
      </c>
      <c r="E1887" s="833" t="s">
        <v>3468</v>
      </c>
      <c r="F1887" s="833" t="s">
        <v>3623</v>
      </c>
      <c r="G1887" s="833" t="s">
        <v>3624</v>
      </c>
      <c r="H1887" s="850"/>
      <c r="I1887" s="850"/>
      <c r="J1887" s="833"/>
      <c r="K1887" s="833"/>
      <c r="L1887" s="850"/>
      <c r="M1887" s="850"/>
      <c r="N1887" s="833"/>
      <c r="O1887" s="833"/>
      <c r="P1887" s="850">
        <v>15</v>
      </c>
      <c r="Q1887" s="850">
        <v>1260</v>
      </c>
      <c r="R1887" s="838"/>
      <c r="S1887" s="851">
        <v>84</v>
      </c>
    </row>
    <row r="1888" spans="1:19" ht="14.45" customHeight="1" x14ac:dyDescent="0.2">
      <c r="A1888" s="832" t="s">
        <v>3594</v>
      </c>
      <c r="B1888" s="833" t="s">
        <v>3595</v>
      </c>
      <c r="C1888" s="833" t="s">
        <v>591</v>
      </c>
      <c r="D1888" s="833" t="s">
        <v>1499</v>
      </c>
      <c r="E1888" s="833" t="s">
        <v>3468</v>
      </c>
      <c r="F1888" s="833" t="s">
        <v>3625</v>
      </c>
      <c r="G1888" s="833" t="s">
        <v>3626</v>
      </c>
      <c r="H1888" s="850"/>
      <c r="I1888" s="850"/>
      <c r="J1888" s="833"/>
      <c r="K1888" s="833"/>
      <c r="L1888" s="850"/>
      <c r="M1888" s="850"/>
      <c r="N1888" s="833"/>
      <c r="O1888" s="833"/>
      <c r="P1888" s="850">
        <v>22</v>
      </c>
      <c r="Q1888" s="850">
        <v>836</v>
      </c>
      <c r="R1888" s="838"/>
      <c r="S1888" s="851">
        <v>38</v>
      </c>
    </row>
    <row r="1889" spans="1:19" ht="14.45" customHeight="1" x14ac:dyDescent="0.2">
      <c r="A1889" s="832" t="s">
        <v>3594</v>
      </c>
      <c r="B1889" s="833" t="s">
        <v>3595</v>
      </c>
      <c r="C1889" s="833" t="s">
        <v>591</v>
      </c>
      <c r="D1889" s="833" t="s">
        <v>1499</v>
      </c>
      <c r="E1889" s="833" t="s">
        <v>3468</v>
      </c>
      <c r="F1889" s="833" t="s">
        <v>3631</v>
      </c>
      <c r="G1889" s="833" t="s">
        <v>3632</v>
      </c>
      <c r="H1889" s="850"/>
      <c r="I1889" s="850"/>
      <c r="J1889" s="833"/>
      <c r="K1889" s="833"/>
      <c r="L1889" s="850"/>
      <c r="M1889" s="850"/>
      <c r="N1889" s="833"/>
      <c r="O1889" s="833"/>
      <c r="P1889" s="850">
        <v>26</v>
      </c>
      <c r="Q1889" s="850">
        <v>3276</v>
      </c>
      <c r="R1889" s="838"/>
      <c r="S1889" s="851">
        <v>126</v>
      </c>
    </row>
    <row r="1890" spans="1:19" ht="14.45" customHeight="1" x14ac:dyDescent="0.2">
      <c r="A1890" s="832" t="s">
        <v>3594</v>
      </c>
      <c r="B1890" s="833" t="s">
        <v>3595</v>
      </c>
      <c r="C1890" s="833" t="s">
        <v>591</v>
      </c>
      <c r="D1890" s="833" t="s">
        <v>1499</v>
      </c>
      <c r="E1890" s="833" t="s">
        <v>3468</v>
      </c>
      <c r="F1890" s="833" t="s">
        <v>3534</v>
      </c>
      <c r="G1890" s="833" t="s">
        <v>3535</v>
      </c>
      <c r="H1890" s="850"/>
      <c r="I1890" s="850"/>
      <c r="J1890" s="833"/>
      <c r="K1890" s="833"/>
      <c r="L1890" s="850"/>
      <c r="M1890" s="850"/>
      <c r="N1890" s="833"/>
      <c r="O1890" s="833"/>
      <c r="P1890" s="850">
        <v>24</v>
      </c>
      <c r="Q1890" s="850">
        <v>800</v>
      </c>
      <c r="R1890" s="838"/>
      <c r="S1890" s="851">
        <v>33.333333333333336</v>
      </c>
    </row>
    <row r="1891" spans="1:19" ht="14.45" customHeight="1" x14ac:dyDescent="0.2">
      <c r="A1891" s="832" t="s">
        <v>3594</v>
      </c>
      <c r="B1891" s="833" t="s">
        <v>3595</v>
      </c>
      <c r="C1891" s="833" t="s">
        <v>591</v>
      </c>
      <c r="D1891" s="833" t="s">
        <v>1499</v>
      </c>
      <c r="E1891" s="833" t="s">
        <v>3468</v>
      </c>
      <c r="F1891" s="833" t="s">
        <v>3635</v>
      </c>
      <c r="G1891" s="833" t="s">
        <v>3636</v>
      </c>
      <c r="H1891" s="850"/>
      <c r="I1891" s="850"/>
      <c r="J1891" s="833"/>
      <c r="K1891" s="833"/>
      <c r="L1891" s="850"/>
      <c r="M1891" s="850"/>
      <c r="N1891" s="833"/>
      <c r="O1891" s="833"/>
      <c r="P1891" s="850">
        <v>1</v>
      </c>
      <c r="Q1891" s="850">
        <v>87</v>
      </c>
      <c r="R1891" s="838"/>
      <c r="S1891" s="851">
        <v>87</v>
      </c>
    </row>
    <row r="1892" spans="1:19" ht="14.45" customHeight="1" x14ac:dyDescent="0.2">
      <c r="A1892" s="832" t="s">
        <v>3594</v>
      </c>
      <c r="B1892" s="833" t="s">
        <v>3595</v>
      </c>
      <c r="C1892" s="833" t="s">
        <v>591</v>
      </c>
      <c r="D1892" s="833" t="s">
        <v>1464</v>
      </c>
      <c r="E1892" s="833" t="s">
        <v>3468</v>
      </c>
      <c r="F1892" s="833" t="s">
        <v>3621</v>
      </c>
      <c r="G1892" s="833" t="s">
        <v>3622</v>
      </c>
      <c r="H1892" s="850"/>
      <c r="I1892" s="850"/>
      <c r="J1892" s="833"/>
      <c r="K1892" s="833"/>
      <c r="L1892" s="850"/>
      <c r="M1892" s="850"/>
      <c r="N1892" s="833"/>
      <c r="O1892" s="833"/>
      <c r="P1892" s="850">
        <v>1</v>
      </c>
      <c r="Q1892" s="850">
        <v>151</v>
      </c>
      <c r="R1892" s="838"/>
      <c r="S1892" s="851">
        <v>151</v>
      </c>
    </row>
    <row r="1893" spans="1:19" ht="14.45" customHeight="1" x14ac:dyDescent="0.2">
      <c r="A1893" s="832" t="s">
        <v>3594</v>
      </c>
      <c r="B1893" s="833" t="s">
        <v>3595</v>
      </c>
      <c r="C1893" s="833" t="s">
        <v>591</v>
      </c>
      <c r="D1893" s="833" t="s">
        <v>1464</v>
      </c>
      <c r="E1893" s="833" t="s">
        <v>3468</v>
      </c>
      <c r="F1893" s="833" t="s">
        <v>3623</v>
      </c>
      <c r="G1893" s="833" t="s">
        <v>3624</v>
      </c>
      <c r="H1893" s="850"/>
      <c r="I1893" s="850"/>
      <c r="J1893" s="833"/>
      <c r="K1893" s="833"/>
      <c r="L1893" s="850"/>
      <c r="M1893" s="850"/>
      <c r="N1893" s="833"/>
      <c r="O1893" s="833"/>
      <c r="P1893" s="850">
        <v>10</v>
      </c>
      <c r="Q1893" s="850">
        <v>840</v>
      </c>
      <c r="R1893" s="838"/>
      <c r="S1893" s="851">
        <v>84</v>
      </c>
    </row>
    <row r="1894" spans="1:19" ht="14.45" customHeight="1" x14ac:dyDescent="0.2">
      <c r="A1894" s="832" t="s">
        <v>3594</v>
      </c>
      <c r="B1894" s="833" t="s">
        <v>3595</v>
      </c>
      <c r="C1894" s="833" t="s">
        <v>591</v>
      </c>
      <c r="D1894" s="833" t="s">
        <v>1464</v>
      </c>
      <c r="E1894" s="833" t="s">
        <v>3468</v>
      </c>
      <c r="F1894" s="833" t="s">
        <v>3625</v>
      </c>
      <c r="G1894" s="833" t="s">
        <v>3626</v>
      </c>
      <c r="H1894" s="850"/>
      <c r="I1894" s="850"/>
      <c r="J1894" s="833"/>
      <c r="K1894" s="833"/>
      <c r="L1894" s="850"/>
      <c r="M1894" s="850"/>
      <c r="N1894" s="833"/>
      <c r="O1894" s="833"/>
      <c r="P1894" s="850">
        <v>65</v>
      </c>
      <c r="Q1894" s="850">
        <v>2470</v>
      </c>
      <c r="R1894" s="838"/>
      <c r="S1894" s="851">
        <v>38</v>
      </c>
    </row>
    <row r="1895" spans="1:19" ht="14.45" customHeight="1" x14ac:dyDescent="0.2">
      <c r="A1895" s="832" t="s">
        <v>3594</v>
      </c>
      <c r="B1895" s="833" t="s">
        <v>3595</v>
      </c>
      <c r="C1895" s="833" t="s">
        <v>591</v>
      </c>
      <c r="D1895" s="833" t="s">
        <v>1464</v>
      </c>
      <c r="E1895" s="833" t="s">
        <v>3468</v>
      </c>
      <c r="F1895" s="833" t="s">
        <v>3627</v>
      </c>
      <c r="G1895" s="833" t="s">
        <v>3628</v>
      </c>
      <c r="H1895" s="850"/>
      <c r="I1895" s="850"/>
      <c r="J1895" s="833"/>
      <c r="K1895" s="833"/>
      <c r="L1895" s="850"/>
      <c r="M1895" s="850"/>
      <c r="N1895" s="833"/>
      <c r="O1895" s="833"/>
      <c r="P1895" s="850">
        <v>1</v>
      </c>
      <c r="Q1895" s="850">
        <v>1040</v>
      </c>
      <c r="R1895" s="838"/>
      <c r="S1895" s="851">
        <v>1040</v>
      </c>
    </row>
    <row r="1896" spans="1:19" ht="14.45" customHeight="1" x14ac:dyDescent="0.2">
      <c r="A1896" s="832" t="s">
        <v>3594</v>
      </c>
      <c r="B1896" s="833" t="s">
        <v>3595</v>
      </c>
      <c r="C1896" s="833" t="s">
        <v>591</v>
      </c>
      <c r="D1896" s="833" t="s">
        <v>1464</v>
      </c>
      <c r="E1896" s="833" t="s">
        <v>3468</v>
      </c>
      <c r="F1896" s="833" t="s">
        <v>3631</v>
      </c>
      <c r="G1896" s="833" t="s">
        <v>3632</v>
      </c>
      <c r="H1896" s="850"/>
      <c r="I1896" s="850"/>
      <c r="J1896" s="833"/>
      <c r="K1896" s="833"/>
      <c r="L1896" s="850"/>
      <c r="M1896" s="850"/>
      <c r="N1896" s="833"/>
      <c r="O1896" s="833"/>
      <c r="P1896" s="850">
        <v>6</v>
      </c>
      <c r="Q1896" s="850">
        <v>756</v>
      </c>
      <c r="R1896" s="838"/>
      <c r="S1896" s="851">
        <v>126</v>
      </c>
    </row>
    <row r="1897" spans="1:19" ht="14.45" customHeight="1" x14ac:dyDescent="0.2">
      <c r="A1897" s="832" t="s">
        <v>3594</v>
      </c>
      <c r="B1897" s="833" t="s">
        <v>3595</v>
      </c>
      <c r="C1897" s="833" t="s">
        <v>591</v>
      </c>
      <c r="D1897" s="833" t="s">
        <v>1464</v>
      </c>
      <c r="E1897" s="833" t="s">
        <v>3468</v>
      </c>
      <c r="F1897" s="833" t="s">
        <v>3534</v>
      </c>
      <c r="G1897" s="833" t="s">
        <v>3535</v>
      </c>
      <c r="H1897" s="850"/>
      <c r="I1897" s="850"/>
      <c r="J1897" s="833"/>
      <c r="K1897" s="833"/>
      <c r="L1897" s="850"/>
      <c r="M1897" s="850"/>
      <c r="N1897" s="833"/>
      <c r="O1897" s="833"/>
      <c r="P1897" s="850">
        <v>6</v>
      </c>
      <c r="Q1897" s="850">
        <v>200</v>
      </c>
      <c r="R1897" s="838"/>
      <c r="S1897" s="851">
        <v>33.333333333333336</v>
      </c>
    </row>
    <row r="1898" spans="1:19" ht="14.45" customHeight="1" x14ac:dyDescent="0.2">
      <c r="A1898" s="832" t="s">
        <v>3594</v>
      </c>
      <c r="B1898" s="833" t="s">
        <v>3595</v>
      </c>
      <c r="C1898" s="833" t="s">
        <v>591</v>
      </c>
      <c r="D1898" s="833" t="s">
        <v>1464</v>
      </c>
      <c r="E1898" s="833" t="s">
        <v>3468</v>
      </c>
      <c r="F1898" s="833" t="s">
        <v>3633</v>
      </c>
      <c r="G1898" s="833" t="s">
        <v>3634</v>
      </c>
      <c r="H1898" s="850"/>
      <c r="I1898" s="850"/>
      <c r="J1898" s="833"/>
      <c r="K1898" s="833"/>
      <c r="L1898" s="850"/>
      <c r="M1898" s="850"/>
      <c r="N1898" s="833"/>
      <c r="O1898" s="833"/>
      <c r="P1898" s="850">
        <v>3</v>
      </c>
      <c r="Q1898" s="850">
        <v>114</v>
      </c>
      <c r="R1898" s="838"/>
      <c r="S1898" s="851">
        <v>38</v>
      </c>
    </row>
    <row r="1899" spans="1:19" ht="14.45" customHeight="1" x14ac:dyDescent="0.2">
      <c r="A1899" s="832" t="s">
        <v>3594</v>
      </c>
      <c r="B1899" s="833" t="s">
        <v>3595</v>
      </c>
      <c r="C1899" s="833" t="s">
        <v>591</v>
      </c>
      <c r="D1899" s="833" t="s">
        <v>1464</v>
      </c>
      <c r="E1899" s="833" t="s">
        <v>3468</v>
      </c>
      <c r="F1899" s="833" t="s">
        <v>3635</v>
      </c>
      <c r="G1899" s="833" t="s">
        <v>3636</v>
      </c>
      <c r="H1899" s="850"/>
      <c r="I1899" s="850"/>
      <c r="J1899" s="833"/>
      <c r="K1899" s="833"/>
      <c r="L1899" s="850"/>
      <c r="M1899" s="850"/>
      <c r="N1899" s="833"/>
      <c r="O1899" s="833"/>
      <c r="P1899" s="850">
        <v>1</v>
      </c>
      <c r="Q1899" s="850">
        <v>87</v>
      </c>
      <c r="R1899" s="838"/>
      <c r="S1899" s="851">
        <v>87</v>
      </c>
    </row>
    <row r="1900" spans="1:19" ht="14.45" customHeight="1" x14ac:dyDescent="0.2">
      <c r="A1900" s="832" t="s">
        <v>3594</v>
      </c>
      <c r="B1900" s="833" t="s">
        <v>3595</v>
      </c>
      <c r="C1900" s="833" t="s">
        <v>591</v>
      </c>
      <c r="D1900" s="833" t="s">
        <v>1464</v>
      </c>
      <c r="E1900" s="833" t="s">
        <v>3468</v>
      </c>
      <c r="F1900" s="833" t="s">
        <v>3637</v>
      </c>
      <c r="G1900" s="833" t="s">
        <v>3638</v>
      </c>
      <c r="H1900" s="850"/>
      <c r="I1900" s="850"/>
      <c r="J1900" s="833"/>
      <c r="K1900" s="833"/>
      <c r="L1900" s="850"/>
      <c r="M1900" s="850"/>
      <c r="N1900" s="833"/>
      <c r="O1900" s="833"/>
      <c r="P1900" s="850">
        <v>2</v>
      </c>
      <c r="Q1900" s="850">
        <v>66</v>
      </c>
      <c r="R1900" s="838"/>
      <c r="S1900" s="851">
        <v>33</v>
      </c>
    </row>
    <row r="1901" spans="1:19" ht="14.45" customHeight="1" x14ac:dyDescent="0.2">
      <c r="A1901" s="832" t="s">
        <v>3594</v>
      </c>
      <c r="B1901" s="833" t="s">
        <v>3595</v>
      </c>
      <c r="C1901" s="833" t="s">
        <v>591</v>
      </c>
      <c r="D1901" s="833" t="s">
        <v>1473</v>
      </c>
      <c r="E1901" s="833" t="s">
        <v>3468</v>
      </c>
      <c r="F1901" s="833" t="s">
        <v>3625</v>
      </c>
      <c r="G1901" s="833" t="s">
        <v>3626</v>
      </c>
      <c r="H1901" s="850"/>
      <c r="I1901" s="850"/>
      <c r="J1901" s="833"/>
      <c r="K1901" s="833"/>
      <c r="L1901" s="850"/>
      <c r="M1901" s="850"/>
      <c r="N1901" s="833"/>
      <c r="O1901" s="833"/>
      <c r="P1901" s="850">
        <v>1</v>
      </c>
      <c r="Q1901" s="850">
        <v>38</v>
      </c>
      <c r="R1901" s="838"/>
      <c r="S1901" s="851">
        <v>38</v>
      </c>
    </row>
    <row r="1902" spans="1:19" ht="14.45" customHeight="1" x14ac:dyDescent="0.2">
      <c r="A1902" s="832" t="s">
        <v>3594</v>
      </c>
      <c r="B1902" s="833" t="s">
        <v>3595</v>
      </c>
      <c r="C1902" s="833" t="s">
        <v>591</v>
      </c>
      <c r="D1902" s="833" t="s">
        <v>1469</v>
      </c>
      <c r="E1902" s="833" t="s">
        <v>3468</v>
      </c>
      <c r="F1902" s="833" t="s">
        <v>3625</v>
      </c>
      <c r="G1902" s="833" t="s">
        <v>3626</v>
      </c>
      <c r="H1902" s="850"/>
      <c r="I1902" s="850"/>
      <c r="J1902" s="833"/>
      <c r="K1902" s="833"/>
      <c r="L1902" s="850"/>
      <c r="M1902" s="850"/>
      <c r="N1902" s="833"/>
      <c r="O1902" s="833"/>
      <c r="P1902" s="850">
        <v>2</v>
      </c>
      <c r="Q1902" s="850">
        <v>76</v>
      </c>
      <c r="R1902" s="838"/>
      <c r="S1902" s="851">
        <v>38</v>
      </c>
    </row>
    <row r="1903" spans="1:19" ht="14.45" customHeight="1" x14ac:dyDescent="0.2">
      <c r="A1903" s="832" t="s">
        <v>3594</v>
      </c>
      <c r="B1903" s="833" t="s">
        <v>3595</v>
      </c>
      <c r="C1903" s="833" t="s">
        <v>591</v>
      </c>
      <c r="D1903" s="833" t="s">
        <v>3452</v>
      </c>
      <c r="E1903" s="833" t="s">
        <v>3468</v>
      </c>
      <c r="F1903" s="833" t="s">
        <v>3625</v>
      </c>
      <c r="G1903" s="833" t="s">
        <v>3626</v>
      </c>
      <c r="H1903" s="850"/>
      <c r="I1903" s="850"/>
      <c r="J1903" s="833"/>
      <c r="K1903" s="833"/>
      <c r="L1903" s="850"/>
      <c r="M1903" s="850"/>
      <c r="N1903" s="833"/>
      <c r="O1903" s="833"/>
      <c r="P1903" s="850">
        <v>1</v>
      </c>
      <c r="Q1903" s="850">
        <v>38</v>
      </c>
      <c r="R1903" s="838"/>
      <c r="S1903" s="851">
        <v>38</v>
      </c>
    </row>
    <row r="1904" spans="1:19" ht="14.45" customHeight="1" x14ac:dyDescent="0.2">
      <c r="A1904" s="832" t="s">
        <v>3594</v>
      </c>
      <c r="B1904" s="833" t="s">
        <v>3595</v>
      </c>
      <c r="C1904" s="833" t="s">
        <v>591</v>
      </c>
      <c r="D1904" s="833" t="s">
        <v>1497</v>
      </c>
      <c r="E1904" s="833" t="s">
        <v>3468</v>
      </c>
      <c r="F1904" s="833" t="s">
        <v>3625</v>
      </c>
      <c r="G1904" s="833" t="s">
        <v>3626</v>
      </c>
      <c r="H1904" s="850"/>
      <c r="I1904" s="850"/>
      <c r="J1904" s="833"/>
      <c r="K1904" s="833"/>
      <c r="L1904" s="850"/>
      <c r="M1904" s="850"/>
      <c r="N1904" s="833"/>
      <c r="O1904" s="833"/>
      <c r="P1904" s="850">
        <v>2</v>
      </c>
      <c r="Q1904" s="850">
        <v>76</v>
      </c>
      <c r="R1904" s="838"/>
      <c r="S1904" s="851">
        <v>38</v>
      </c>
    </row>
    <row r="1905" spans="1:19" ht="14.45" customHeight="1" x14ac:dyDescent="0.2">
      <c r="A1905" s="832" t="s">
        <v>3594</v>
      </c>
      <c r="B1905" s="833" t="s">
        <v>3595</v>
      </c>
      <c r="C1905" s="833" t="s">
        <v>591</v>
      </c>
      <c r="D1905" s="833" t="s">
        <v>1497</v>
      </c>
      <c r="E1905" s="833" t="s">
        <v>3468</v>
      </c>
      <c r="F1905" s="833" t="s">
        <v>3631</v>
      </c>
      <c r="G1905" s="833" t="s">
        <v>3632</v>
      </c>
      <c r="H1905" s="850"/>
      <c r="I1905" s="850"/>
      <c r="J1905" s="833"/>
      <c r="K1905" s="833"/>
      <c r="L1905" s="850"/>
      <c r="M1905" s="850"/>
      <c r="N1905" s="833"/>
      <c r="O1905" s="833"/>
      <c r="P1905" s="850">
        <v>4</v>
      </c>
      <c r="Q1905" s="850">
        <v>504</v>
      </c>
      <c r="R1905" s="838"/>
      <c r="S1905" s="851">
        <v>126</v>
      </c>
    </row>
    <row r="1906" spans="1:19" ht="14.45" customHeight="1" x14ac:dyDescent="0.2">
      <c r="A1906" s="832" t="s">
        <v>3594</v>
      </c>
      <c r="B1906" s="833" t="s">
        <v>3595</v>
      </c>
      <c r="C1906" s="833" t="s">
        <v>591</v>
      </c>
      <c r="D1906" s="833" t="s">
        <v>1497</v>
      </c>
      <c r="E1906" s="833" t="s">
        <v>3468</v>
      </c>
      <c r="F1906" s="833" t="s">
        <v>3534</v>
      </c>
      <c r="G1906" s="833" t="s">
        <v>3535</v>
      </c>
      <c r="H1906" s="850"/>
      <c r="I1906" s="850"/>
      <c r="J1906" s="833"/>
      <c r="K1906" s="833"/>
      <c r="L1906" s="850"/>
      <c r="M1906" s="850"/>
      <c r="N1906" s="833"/>
      <c r="O1906" s="833"/>
      <c r="P1906" s="850">
        <v>4</v>
      </c>
      <c r="Q1906" s="850">
        <v>133.32999999999998</v>
      </c>
      <c r="R1906" s="838"/>
      <c r="S1906" s="851">
        <v>33.332499999999996</v>
      </c>
    </row>
    <row r="1907" spans="1:19" ht="14.45" customHeight="1" x14ac:dyDescent="0.2">
      <c r="A1907" s="832" t="s">
        <v>3594</v>
      </c>
      <c r="B1907" s="833" t="s">
        <v>3595</v>
      </c>
      <c r="C1907" s="833" t="s">
        <v>3447</v>
      </c>
      <c r="D1907" s="833" t="s">
        <v>1465</v>
      </c>
      <c r="E1907" s="833" t="s">
        <v>3596</v>
      </c>
      <c r="F1907" s="833" t="s">
        <v>3606</v>
      </c>
      <c r="G1907" s="833" t="s">
        <v>905</v>
      </c>
      <c r="H1907" s="850"/>
      <c r="I1907" s="850"/>
      <c r="J1907" s="833"/>
      <c r="K1907" s="833"/>
      <c r="L1907" s="850"/>
      <c r="M1907" s="850"/>
      <c r="N1907" s="833"/>
      <c r="O1907" s="833"/>
      <c r="P1907" s="850">
        <v>0.3</v>
      </c>
      <c r="Q1907" s="850">
        <v>51.46</v>
      </c>
      <c r="R1907" s="838"/>
      <c r="S1907" s="851">
        <v>171.53333333333333</v>
      </c>
    </row>
    <row r="1908" spans="1:19" ht="14.45" customHeight="1" x14ac:dyDescent="0.2">
      <c r="A1908" s="832" t="s">
        <v>3594</v>
      </c>
      <c r="B1908" s="833" t="s">
        <v>3595</v>
      </c>
      <c r="C1908" s="833" t="s">
        <v>3447</v>
      </c>
      <c r="D1908" s="833" t="s">
        <v>1465</v>
      </c>
      <c r="E1908" s="833" t="s">
        <v>3468</v>
      </c>
      <c r="F1908" s="833" t="s">
        <v>3625</v>
      </c>
      <c r="G1908" s="833" t="s">
        <v>3626</v>
      </c>
      <c r="H1908" s="850"/>
      <c r="I1908" s="850"/>
      <c r="J1908" s="833"/>
      <c r="K1908" s="833"/>
      <c r="L1908" s="850"/>
      <c r="M1908" s="850"/>
      <c r="N1908" s="833"/>
      <c r="O1908" s="833"/>
      <c r="P1908" s="850">
        <v>3</v>
      </c>
      <c r="Q1908" s="850">
        <v>114</v>
      </c>
      <c r="R1908" s="838"/>
      <c r="S1908" s="851">
        <v>38</v>
      </c>
    </row>
    <row r="1909" spans="1:19" ht="14.45" customHeight="1" x14ac:dyDescent="0.2">
      <c r="A1909" s="832" t="s">
        <v>3594</v>
      </c>
      <c r="B1909" s="833" t="s">
        <v>3595</v>
      </c>
      <c r="C1909" s="833" t="s">
        <v>3447</v>
      </c>
      <c r="D1909" s="833" t="s">
        <v>1465</v>
      </c>
      <c r="E1909" s="833" t="s">
        <v>3468</v>
      </c>
      <c r="F1909" s="833" t="s">
        <v>3627</v>
      </c>
      <c r="G1909" s="833" t="s">
        <v>3628</v>
      </c>
      <c r="H1909" s="850"/>
      <c r="I1909" s="850"/>
      <c r="J1909" s="833"/>
      <c r="K1909" s="833"/>
      <c r="L1909" s="850"/>
      <c r="M1909" s="850"/>
      <c r="N1909" s="833"/>
      <c r="O1909" s="833"/>
      <c r="P1909" s="850">
        <v>9</v>
      </c>
      <c r="Q1909" s="850">
        <v>9360</v>
      </c>
      <c r="R1909" s="838"/>
      <c r="S1909" s="851">
        <v>1040</v>
      </c>
    </row>
    <row r="1910" spans="1:19" ht="14.45" customHeight="1" x14ac:dyDescent="0.2">
      <c r="A1910" s="832" t="s">
        <v>3594</v>
      </c>
      <c r="B1910" s="833" t="s">
        <v>3595</v>
      </c>
      <c r="C1910" s="833" t="s">
        <v>3447</v>
      </c>
      <c r="D1910" s="833" t="s">
        <v>1465</v>
      </c>
      <c r="E1910" s="833" t="s">
        <v>3468</v>
      </c>
      <c r="F1910" s="833" t="s">
        <v>3635</v>
      </c>
      <c r="G1910" s="833" t="s">
        <v>3636</v>
      </c>
      <c r="H1910" s="850"/>
      <c r="I1910" s="850"/>
      <c r="J1910" s="833"/>
      <c r="K1910" s="833"/>
      <c r="L1910" s="850"/>
      <c r="M1910" s="850"/>
      <c r="N1910" s="833"/>
      <c r="O1910" s="833"/>
      <c r="P1910" s="850">
        <v>10</v>
      </c>
      <c r="Q1910" s="850">
        <v>870</v>
      </c>
      <c r="R1910" s="838"/>
      <c r="S1910" s="851">
        <v>87</v>
      </c>
    </row>
    <row r="1911" spans="1:19" ht="14.45" customHeight="1" x14ac:dyDescent="0.2">
      <c r="A1911" s="832" t="s">
        <v>3594</v>
      </c>
      <c r="B1911" s="833" t="s">
        <v>3595</v>
      </c>
      <c r="C1911" s="833" t="s">
        <v>3447</v>
      </c>
      <c r="D1911" s="833" t="s">
        <v>1465</v>
      </c>
      <c r="E1911" s="833" t="s">
        <v>3468</v>
      </c>
      <c r="F1911" s="833" t="s">
        <v>3664</v>
      </c>
      <c r="G1911" s="833" t="s">
        <v>3665</v>
      </c>
      <c r="H1911" s="850"/>
      <c r="I1911" s="850"/>
      <c r="J1911" s="833"/>
      <c r="K1911" s="833"/>
      <c r="L1911" s="850"/>
      <c r="M1911" s="850"/>
      <c r="N1911" s="833"/>
      <c r="O1911" s="833"/>
      <c r="P1911" s="850">
        <v>4</v>
      </c>
      <c r="Q1911" s="850">
        <v>11108</v>
      </c>
      <c r="R1911" s="838"/>
      <c r="S1911" s="851">
        <v>2777</v>
      </c>
    </row>
    <row r="1912" spans="1:19" ht="14.45" customHeight="1" x14ac:dyDescent="0.2">
      <c r="A1912" s="832" t="s">
        <v>3594</v>
      </c>
      <c r="B1912" s="833" t="s">
        <v>3595</v>
      </c>
      <c r="C1912" s="833" t="s">
        <v>3447</v>
      </c>
      <c r="D1912" s="833" t="s">
        <v>3445</v>
      </c>
      <c r="E1912" s="833" t="s">
        <v>3596</v>
      </c>
      <c r="F1912" s="833" t="s">
        <v>3606</v>
      </c>
      <c r="G1912" s="833" t="s">
        <v>905</v>
      </c>
      <c r="H1912" s="850">
        <v>3.5</v>
      </c>
      <c r="I1912" s="850">
        <v>826.36</v>
      </c>
      <c r="J1912" s="833">
        <v>0.90427208264028713</v>
      </c>
      <c r="K1912" s="833">
        <v>236.10285714285715</v>
      </c>
      <c r="L1912" s="850">
        <v>4.0999999999999996</v>
      </c>
      <c r="M1912" s="850">
        <v>913.84</v>
      </c>
      <c r="N1912" s="833">
        <v>1</v>
      </c>
      <c r="O1912" s="833">
        <v>222.8878048780488</v>
      </c>
      <c r="P1912" s="850">
        <v>1.3</v>
      </c>
      <c r="Q1912" s="850">
        <v>212.94</v>
      </c>
      <c r="R1912" s="838">
        <v>0.23301672065131751</v>
      </c>
      <c r="S1912" s="851">
        <v>163.79999999999998</v>
      </c>
    </row>
    <row r="1913" spans="1:19" ht="14.45" customHeight="1" x14ac:dyDescent="0.2">
      <c r="A1913" s="832" t="s">
        <v>3594</v>
      </c>
      <c r="B1913" s="833" t="s">
        <v>3595</v>
      </c>
      <c r="C1913" s="833" t="s">
        <v>3447</v>
      </c>
      <c r="D1913" s="833" t="s">
        <v>3445</v>
      </c>
      <c r="E1913" s="833" t="s">
        <v>3468</v>
      </c>
      <c r="F1913" s="833" t="s">
        <v>3656</v>
      </c>
      <c r="G1913" s="833" t="s">
        <v>3657</v>
      </c>
      <c r="H1913" s="850"/>
      <c r="I1913" s="850"/>
      <c r="J1913" s="833"/>
      <c r="K1913" s="833"/>
      <c r="L1913" s="850">
        <v>1</v>
      </c>
      <c r="M1913" s="850">
        <v>1474</v>
      </c>
      <c r="N1913" s="833">
        <v>1</v>
      </c>
      <c r="O1913" s="833">
        <v>1474</v>
      </c>
      <c r="P1913" s="850"/>
      <c r="Q1913" s="850"/>
      <c r="R1913" s="838"/>
      <c r="S1913" s="851"/>
    </row>
    <row r="1914" spans="1:19" ht="14.45" customHeight="1" x14ac:dyDescent="0.2">
      <c r="A1914" s="832" t="s">
        <v>3594</v>
      </c>
      <c r="B1914" s="833" t="s">
        <v>3595</v>
      </c>
      <c r="C1914" s="833" t="s">
        <v>3447</v>
      </c>
      <c r="D1914" s="833" t="s">
        <v>3445</v>
      </c>
      <c r="E1914" s="833" t="s">
        <v>3468</v>
      </c>
      <c r="F1914" s="833" t="s">
        <v>3609</v>
      </c>
      <c r="G1914" s="833" t="s">
        <v>3610</v>
      </c>
      <c r="H1914" s="850">
        <v>1</v>
      </c>
      <c r="I1914" s="850">
        <v>751</v>
      </c>
      <c r="J1914" s="833"/>
      <c r="K1914" s="833">
        <v>751</v>
      </c>
      <c r="L1914" s="850"/>
      <c r="M1914" s="850"/>
      <c r="N1914" s="833"/>
      <c r="O1914" s="833"/>
      <c r="P1914" s="850"/>
      <c r="Q1914" s="850"/>
      <c r="R1914" s="838"/>
      <c r="S1914" s="851"/>
    </row>
    <row r="1915" spans="1:19" ht="14.45" customHeight="1" x14ac:dyDescent="0.2">
      <c r="A1915" s="832" t="s">
        <v>3594</v>
      </c>
      <c r="B1915" s="833" t="s">
        <v>3595</v>
      </c>
      <c r="C1915" s="833" t="s">
        <v>3447</v>
      </c>
      <c r="D1915" s="833" t="s">
        <v>3445</v>
      </c>
      <c r="E1915" s="833" t="s">
        <v>3468</v>
      </c>
      <c r="F1915" s="833" t="s">
        <v>3658</v>
      </c>
      <c r="G1915" s="833" t="s">
        <v>3659</v>
      </c>
      <c r="H1915" s="850">
        <v>2</v>
      </c>
      <c r="I1915" s="850">
        <v>3828</v>
      </c>
      <c r="J1915" s="833"/>
      <c r="K1915" s="833">
        <v>1914</v>
      </c>
      <c r="L1915" s="850"/>
      <c r="M1915" s="850"/>
      <c r="N1915" s="833"/>
      <c r="O1915" s="833"/>
      <c r="P1915" s="850">
        <v>1</v>
      </c>
      <c r="Q1915" s="850">
        <v>1933</v>
      </c>
      <c r="R1915" s="838"/>
      <c r="S1915" s="851">
        <v>1933</v>
      </c>
    </row>
    <row r="1916" spans="1:19" ht="14.45" customHeight="1" x14ac:dyDescent="0.2">
      <c r="A1916" s="832" t="s">
        <v>3594</v>
      </c>
      <c r="B1916" s="833" t="s">
        <v>3595</v>
      </c>
      <c r="C1916" s="833" t="s">
        <v>3447</v>
      </c>
      <c r="D1916" s="833" t="s">
        <v>3445</v>
      </c>
      <c r="E1916" s="833" t="s">
        <v>3468</v>
      </c>
      <c r="F1916" s="833" t="s">
        <v>3625</v>
      </c>
      <c r="G1916" s="833" t="s">
        <v>3626</v>
      </c>
      <c r="H1916" s="850">
        <v>19</v>
      </c>
      <c r="I1916" s="850">
        <v>703</v>
      </c>
      <c r="J1916" s="833">
        <v>1.1176470588235294</v>
      </c>
      <c r="K1916" s="833">
        <v>37</v>
      </c>
      <c r="L1916" s="850">
        <v>17</v>
      </c>
      <c r="M1916" s="850">
        <v>629</v>
      </c>
      <c r="N1916" s="833">
        <v>1</v>
      </c>
      <c r="O1916" s="833">
        <v>37</v>
      </c>
      <c r="P1916" s="850">
        <v>7</v>
      </c>
      <c r="Q1916" s="850">
        <v>266</v>
      </c>
      <c r="R1916" s="838">
        <v>0.42289348171701113</v>
      </c>
      <c r="S1916" s="851">
        <v>38</v>
      </c>
    </row>
    <row r="1917" spans="1:19" ht="14.45" customHeight="1" x14ac:dyDescent="0.2">
      <c r="A1917" s="832" t="s">
        <v>3594</v>
      </c>
      <c r="B1917" s="833" t="s">
        <v>3595</v>
      </c>
      <c r="C1917" s="833" t="s">
        <v>3447</v>
      </c>
      <c r="D1917" s="833" t="s">
        <v>3445</v>
      </c>
      <c r="E1917" s="833" t="s">
        <v>3468</v>
      </c>
      <c r="F1917" s="833" t="s">
        <v>3627</v>
      </c>
      <c r="G1917" s="833" t="s">
        <v>3628</v>
      </c>
      <c r="H1917" s="850">
        <v>127</v>
      </c>
      <c r="I1917" s="850">
        <v>131064</v>
      </c>
      <c r="J1917" s="833">
        <v>1.111880280973226</v>
      </c>
      <c r="K1917" s="833">
        <v>1032</v>
      </c>
      <c r="L1917" s="850">
        <v>114</v>
      </c>
      <c r="M1917" s="850">
        <v>117876</v>
      </c>
      <c r="N1917" s="833">
        <v>1</v>
      </c>
      <c r="O1917" s="833">
        <v>1034</v>
      </c>
      <c r="P1917" s="850">
        <v>52</v>
      </c>
      <c r="Q1917" s="850">
        <v>54080</v>
      </c>
      <c r="R1917" s="838">
        <v>0.4587872001085887</v>
      </c>
      <c r="S1917" s="851">
        <v>1040</v>
      </c>
    </row>
    <row r="1918" spans="1:19" ht="14.45" customHeight="1" x14ac:dyDescent="0.2">
      <c r="A1918" s="832" t="s">
        <v>3594</v>
      </c>
      <c r="B1918" s="833" t="s">
        <v>3595</v>
      </c>
      <c r="C1918" s="833" t="s">
        <v>3447</v>
      </c>
      <c r="D1918" s="833" t="s">
        <v>3445</v>
      </c>
      <c r="E1918" s="833" t="s">
        <v>3468</v>
      </c>
      <c r="F1918" s="833" t="s">
        <v>3660</v>
      </c>
      <c r="G1918" s="833" t="s">
        <v>3661</v>
      </c>
      <c r="H1918" s="850"/>
      <c r="I1918" s="850"/>
      <c r="J1918" s="833"/>
      <c r="K1918" s="833"/>
      <c r="L1918" s="850">
        <v>2</v>
      </c>
      <c r="M1918" s="850">
        <v>4206</v>
      </c>
      <c r="N1918" s="833">
        <v>1</v>
      </c>
      <c r="O1918" s="833">
        <v>2103</v>
      </c>
      <c r="P1918" s="850"/>
      <c r="Q1918" s="850"/>
      <c r="R1918" s="838"/>
      <c r="S1918" s="851"/>
    </row>
    <row r="1919" spans="1:19" ht="14.45" customHeight="1" x14ac:dyDescent="0.2">
      <c r="A1919" s="832" t="s">
        <v>3594</v>
      </c>
      <c r="B1919" s="833" t="s">
        <v>3595</v>
      </c>
      <c r="C1919" s="833" t="s">
        <v>3447</v>
      </c>
      <c r="D1919" s="833" t="s">
        <v>3445</v>
      </c>
      <c r="E1919" s="833" t="s">
        <v>3468</v>
      </c>
      <c r="F1919" s="833" t="s">
        <v>3631</v>
      </c>
      <c r="G1919" s="833" t="s">
        <v>3632</v>
      </c>
      <c r="H1919" s="850"/>
      <c r="I1919" s="850"/>
      <c r="J1919" s="833"/>
      <c r="K1919" s="833"/>
      <c r="L1919" s="850">
        <v>1</v>
      </c>
      <c r="M1919" s="850">
        <v>127</v>
      </c>
      <c r="N1919" s="833">
        <v>1</v>
      </c>
      <c r="O1919" s="833">
        <v>127</v>
      </c>
      <c r="P1919" s="850"/>
      <c r="Q1919" s="850"/>
      <c r="R1919" s="838"/>
      <c r="S1919" s="851"/>
    </row>
    <row r="1920" spans="1:19" ht="14.45" customHeight="1" x14ac:dyDescent="0.2">
      <c r="A1920" s="832" t="s">
        <v>3594</v>
      </c>
      <c r="B1920" s="833" t="s">
        <v>3595</v>
      </c>
      <c r="C1920" s="833" t="s">
        <v>3447</v>
      </c>
      <c r="D1920" s="833" t="s">
        <v>3445</v>
      </c>
      <c r="E1920" s="833" t="s">
        <v>3468</v>
      </c>
      <c r="F1920" s="833" t="s">
        <v>3635</v>
      </c>
      <c r="G1920" s="833" t="s">
        <v>3636</v>
      </c>
      <c r="H1920" s="850">
        <v>101</v>
      </c>
      <c r="I1920" s="850">
        <v>8686</v>
      </c>
      <c r="J1920" s="833">
        <v>1.1744186046511629</v>
      </c>
      <c r="K1920" s="833">
        <v>86</v>
      </c>
      <c r="L1920" s="850">
        <v>86</v>
      </c>
      <c r="M1920" s="850">
        <v>7396</v>
      </c>
      <c r="N1920" s="833">
        <v>1</v>
      </c>
      <c r="O1920" s="833">
        <v>86</v>
      </c>
      <c r="P1920" s="850">
        <v>44</v>
      </c>
      <c r="Q1920" s="850">
        <v>3828</v>
      </c>
      <c r="R1920" s="838">
        <v>0.51757706868577613</v>
      </c>
      <c r="S1920" s="851">
        <v>87</v>
      </c>
    </row>
    <row r="1921" spans="1:19" ht="14.45" customHeight="1" x14ac:dyDescent="0.2">
      <c r="A1921" s="832" t="s">
        <v>3594</v>
      </c>
      <c r="B1921" s="833" t="s">
        <v>3595</v>
      </c>
      <c r="C1921" s="833" t="s">
        <v>3447</v>
      </c>
      <c r="D1921" s="833" t="s">
        <v>3445</v>
      </c>
      <c r="E1921" s="833" t="s">
        <v>3468</v>
      </c>
      <c r="F1921" s="833" t="s">
        <v>3643</v>
      </c>
      <c r="G1921" s="833" t="s">
        <v>3644</v>
      </c>
      <c r="H1921" s="850"/>
      <c r="I1921" s="850"/>
      <c r="J1921" s="833"/>
      <c r="K1921" s="833"/>
      <c r="L1921" s="850">
        <v>2</v>
      </c>
      <c r="M1921" s="850">
        <v>248</v>
      </c>
      <c r="N1921" s="833">
        <v>1</v>
      </c>
      <c r="O1921" s="833">
        <v>124</v>
      </c>
      <c r="P1921" s="850">
        <v>1</v>
      </c>
      <c r="Q1921" s="850">
        <v>125</v>
      </c>
      <c r="R1921" s="838">
        <v>0.50403225806451613</v>
      </c>
      <c r="S1921" s="851">
        <v>125</v>
      </c>
    </row>
    <row r="1922" spans="1:19" ht="14.45" customHeight="1" x14ac:dyDescent="0.2">
      <c r="A1922" s="832" t="s">
        <v>3594</v>
      </c>
      <c r="B1922" s="833" t="s">
        <v>3595</v>
      </c>
      <c r="C1922" s="833" t="s">
        <v>3447</v>
      </c>
      <c r="D1922" s="833" t="s">
        <v>3445</v>
      </c>
      <c r="E1922" s="833" t="s">
        <v>3468</v>
      </c>
      <c r="F1922" s="833" t="s">
        <v>3662</v>
      </c>
      <c r="G1922" s="833" t="s">
        <v>3663</v>
      </c>
      <c r="H1922" s="850">
        <v>1</v>
      </c>
      <c r="I1922" s="850">
        <v>91</v>
      </c>
      <c r="J1922" s="833"/>
      <c r="K1922" s="833">
        <v>91</v>
      </c>
      <c r="L1922" s="850"/>
      <c r="M1922" s="850"/>
      <c r="N1922" s="833"/>
      <c r="O1922" s="833"/>
      <c r="P1922" s="850"/>
      <c r="Q1922" s="850"/>
      <c r="R1922" s="838"/>
      <c r="S1922" s="851"/>
    </row>
    <row r="1923" spans="1:19" ht="14.45" customHeight="1" x14ac:dyDescent="0.2">
      <c r="A1923" s="832" t="s">
        <v>3594</v>
      </c>
      <c r="B1923" s="833" t="s">
        <v>3595</v>
      </c>
      <c r="C1923" s="833" t="s">
        <v>3447</v>
      </c>
      <c r="D1923" s="833" t="s">
        <v>1468</v>
      </c>
      <c r="E1923" s="833" t="s">
        <v>3468</v>
      </c>
      <c r="F1923" s="833" t="s">
        <v>3627</v>
      </c>
      <c r="G1923" s="833" t="s">
        <v>3628</v>
      </c>
      <c r="H1923" s="850"/>
      <c r="I1923" s="850"/>
      <c r="J1923" s="833"/>
      <c r="K1923" s="833"/>
      <c r="L1923" s="850"/>
      <c r="M1923" s="850"/>
      <c r="N1923" s="833"/>
      <c r="O1923" s="833"/>
      <c r="P1923" s="850">
        <v>1</v>
      </c>
      <c r="Q1923" s="850">
        <v>1040</v>
      </c>
      <c r="R1923" s="838"/>
      <c r="S1923" s="851">
        <v>1040</v>
      </c>
    </row>
    <row r="1924" spans="1:19" ht="14.45" customHeight="1" x14ac:dyDescent="0.2">
      <c r="A1924" s="832" t="s">
        <v>3594</v>
      </c>
      <c r="B1924" s="833" t="s">
        <v>3595</v>
      </c>
      <c r="C1924" s="833" t="s">
        <v>3447</v>
      </c>
      <c r="D1924" s="833" t="s">
        <v>1468</v>
      </c>
      <c r="E1924" s="833" t="s">
        <v>3468</v>
      </c>
      <c r="F1924" s="833" t="s">
        <v>3635</v>
      </c>
      <c r="G1924" s="833" t="s">
        <v>3636</v>
      </c>
      <c r="H1924" s="850"/>
      <c r="I1924" s="850"/>
      <c r="J1924" s="833"/>
      <c r="K1924" s="833"/>
      <c r="L1924" s="850"/>
      <c r="M1924" s="850"/>
      <c r="N1924" s="833"/>
      <c r="O1924" s="833"/>
      <c r="P1924" s="850">
        <v>1</v>
      </c>
      <c r="Q1924" s="850">
        <v>87</v>
      </c>
      <c r="R1924" s="838"/>
      <c r="S1924" s="851">
        <v>87</v>
      </c>
    </row>
    <row r="1925" spans="1:19" ht="14.45" customHeight="1" x14ac:dyDescent="0.2">
      <c r="A1925" s="832" t="s">
        <v>3594</v>
      </c>
      <c r="B1925" s="833" t="s">
        <v>3595</v>
      </c>
      <c r="C1925" s="833" t="s">
        <v>3447</v>
      </c>
      <c r="D1925" s="833" t="s">
        <v>1468</v>
      </c>
      <c r="E1925" s="833" t="s">
        <v>3468</v>
      </c>
      <c r="F1925" s="833" t="s">
        <v>3666</v>
      </c>
      <c r="G1925" s="833" t="s">
        <v>3667</v>
      </c>
      <c r="H1925" s="850"/>
      <c r="I1925" s="850"/>
      <c r="J1925" s="833"/>
      <c r="K1925" s="833"/>
      <c r="L1925" s="850"/>
      <c r="M1925" s="850"/>
      <c r="N1925" s="833"/>
      <c r="O1925" s="833"/>
      <c r="P1925" s="850">
        <v>1</v>
      </c>
      <c r="Q1925" s="850">
        <v>100</v>
      </c>
      <c r="R1925" s="838"/>
      <c r="S1925" s="851">
        <v>100</v>
      </c>
    </row>
    <row r="1926" spans="1:19" ht="14.45" customHeight="1" x14ac:dyDescent="0.2">
      <c r="A1926" s="832" t="s">
        <v>3594</v>
      </c>
      <c r="B1926" s="833" t="s">
        <v>3595</v>
      </c>
      <c r="C1926" s="833" t="s">
        <v>3447</v>
      </c>
      <c r="D1926" s="833" t="s">
        <v>1472</v>
      </c>
      <c r="E1926" s="833" t="s">
        <v>3468</v>
      </c>
      <c r="F1926" s="833" t="s">
        <v>3621</v>
      </c>
      <c r="G1926" s="833" t="s">
        <v>3622</v>
      </c>
      <c r="H1926" s="850"/>
      <c r="I1926" s="850"/>
      <c r="J1926" s="833"/>
      <c r="K1926" s="833"/>
      <c r="L1926" s="850"/>
      <c r="M1926" s="850"/>
      <c r="N1926" s="833"/>
      <c r="O1926" s="833"/>
      <c r="P1926" s="850">
        <v>1</v>
      </c>
      <c r="Q1926" s="850">
        <v>151</v>
      </c>
      <c r="R1926" s="838"/>
      <c r="S1926" s="851">
        <v>151</v>
      </c>
    </row>
    <row r="1927" spans="1:19" ht="14.45" customHeight="1" x14ac:dyDescent="0.2">
      <c r="A1927" s="832" t="s">
        <v>3594</v>
      </c>
      <c r="B1927" s="833" t="s">
        <v>3595</v>
      </c>
      <c r="C1927" s="833" t="s">
        <v>3447</v>
      </c>
      <c r="D1927" s="833" t="s">
        <v>1472</v>
      </c>
      <c r="E1927" s="833" t="s">
        <v>3468</v>
      </c>
      <c r="F1927" s="833" t="s">
        <v>3627</v>
      </c>
      <c r="G1927" s="833" t="s">
        <v>3628</v>
      </c>
      <c r="H1927" s="850"/>
      <c r="I1927" s="850"/>
      <c r="J1927" s="833"/>
      <c r="K1927" s="833"/>
      <c r="L1927" s="850"/>
      <c r="M1927" s="850"/>
      <c r="N1927" s="833"/>
      <c r="O1927" s="833"/>
      <c r="P1927" s="850">
        <v>9</v>
      </c>
      <c r="Q1927" s="850">
        <v>9360</v>
      </c>
      <c r="R1927" s="838"/>
      <c r="S1927" s="851">
        <v>1040</v>
      </c>
    </row>
    <row r="1928" spans="1:19" ht="14.45" customHeight="1" x14ac:dyDescent="0.2">
      <c r="A1928" s="832" t="s">
        <v>3594</v>
      </c>
      <c r="B1928" s="833" t="s">
        <v>3595</v>
      </c>
      <c r="C1928" s="833" t="s">
        <v>3447</v>
      </c>
      <c r="D1928" s="833" t="s">
        <v>1472</v>
      </c>
      <c r="E1928" s="833" t="s">
        <v>3468</v>
      </c>
      <c r="F1928" s="833" t="s">
        <v>3635</v>
      </c>
      <c r="G1928" s="833" t="s">
        <v>3636</v>
      </c>
      <c r="H1928" s="850"/>
      <c r="I1928" s="850"/>
      <c r="J1928" s="833"/>
      <c r="K1928" s="833"/>
      <c r="L1928" s="850"/>
      <c r="M1928" s="850"/>
      <c r="N1928" s="833"/>
      <c r="O1928" s="833"/>
      <c r="P1928" s="850">
        <v>9</v>
      </c>
      <c r="Q1928" s="850">
        <v>783</v>
      </c>
      <c r="R1928" s="838"/>
      <c r="S1928" s="851">
        <v>87</v>
      </c>
    </row>
    <row r="1929" spans="1:19" ht="14.45" customHeight="1" x14ac:dyDescent="0.2">
      <c r="A1929" s="832" t="s">
        <v>3594</v>
      </c>
      <c r="B1929" s="833" t="s">
        <v>3595</v>
      </c>
      <c r="C1929" s="833" t="s">
        <v>3447</v>
      </c>
      <c r="D1929" s="833" t="s">
        <v>1472</v>
      </c>
      <c r="E1929" s="833" t="s">
        <v>3468</v>
      </c>
      <c r="F1929" s="833" t="s">
        <v>3666</v>
      </c>
      <c r="G1929" s="833" t="s">
        <v>3667</v>
      </c>
      <c r="H1929" s="850"/>
      <c r="I1929" s="850"/>
      <c r="J1929" s="833"/>
      <c r="K1929" s="833"/>
      <c r="L1929" s="850"/>
      <c r="M1929" s="850"/>
      <c r="N1929" s="833"/>
      <c r="O1929" s="833"/>
      <c r="P1929" s="850">
        <v>3</v>
      </c>
      <c r="Q1929" s="850">
        <v>300</v>
      </c>
      <c r="R1929" s="838"/>
      <c r="S1929" s="851">
        <v>100</v>
      </c>
    </row>
    <row r="1930" spans="1:19" ht="14.45" customHeight="1" x14ac:dyDescent="0.2">
      <c r="A1930" s="832" t="s">
        <v>3594</v>
      </c>
      <c r="B1930" s="833" t="s">
        <v>3595</v>
      </c>
      <c r="C1930" s="833" t="s">
        <v>3447</v>
      </c>
      <c r="D1930" s="833" t="s">
        <v>1474</v>
      </c>
      <c r="E1930" s="833" t="s">
        <v>3596</v>
      </c>
      <c r="F1930" s="833" t="s">
        <v>3606</v>
      </c>
      <c r="G1930" s="833" t="s">
        <v>905</v>
      </c>
      <c r="H1930" s="850"/>
      <c r="I1930" s="850"/>
      <c r="J1930" s="833"/>
      <c r="K1930" s="833"/>
      <c r="L1930" s="850"/>
      <c r="M1930" s="850"/>
      <c r="N1930" s="833"/>
      <c r="O1930" s="833"/>
      <c r="P1930" s="850">
        <v>0.1</v>
      </c>
      <c r="Q1930" s="850">
        <v>17.329999999999998</v>
      </c>
      <c r="R1930" s="838"/>
      <c r="S1930" s="851">
        <v>173.29999999999998</v>
      </c>
    </row>
    <row r="1931" spans="1:19" ht="14.45" customHeight="1" x14ac:dyDescent="0.2">
      <c r="A1931" s="832" t="s">
        <v>3594</v>
      </c>
      <c r="B1931" s="833" t="s">
        <v>3595</v>
      </c>
      <c r="C1931" s="833" t="s">
        <v>3447</v>
      </c>
      <c r="D1931" s="833" t="s">
        <v>1474</v>
      </c>
      <c r="E1931" s="833" t="s">
        <v>3468</v>
      </c>
      <c r="F1931" s="833" t="s">
        <v>3627</v>
      </c>
      <c r="G1931" s="833" t="s">
        <v>3628</v>
      </c>
      <c r="H1931" s="850"/>
      <c r="I1931" s="850"/>
      <c r="J1931" s="833"/>
      <c r="K1931" s="833"/>
      <c r="L1931" s="850"/>
      <c r="M1931" s="850"/>
      <c r="N1931" s="833"/>
      <c r="O1931" s="833"/>
      <c r="P1931" s="850">
        <v>13</v>
      </c>
      <c r="Q1931" s="850">
        <v>13520</v>
      </c>
      <c r="R1931" s="838"/>
      <c r="S1931" s="851">
        <v>1040</v>
      </c>
    </row>
    <row r="1932" spans="1:19" ht="14.45" customHeight="1" x14ac:dyDescent="0.2">
      <c r="A1932" s="832" t="s">
        <v>3594</v>
      </c>
      <c r="B1932" s="833" t="s">
        <v>3595</v>
      </c>
      <c r="C1932" s="833" t="s">
        <v>3447</v>
      </c>
      <c r="D1932" s="833" t="s">
        <v>1474</v>
      </c>
      <c r="E1932" s="833" t="s">
        <v>3468</v>
      </c>
      <c r="F1932" s="833" t="s">
        <v>3635</v>
      </c>
      <c r="G1932" s="833" t="s">
        <v>3636</v>
      </c>
      <c r="H1932" s="850"/>
      <c r="I1932" s="850"/>
      <c r="J1932" s="833"/>
      <c r="K1932" s="833"/>
      <c r="L1932" s="850"/>
      <c r="M1932" s="850"/>
      <c r="N1932" s="833"/>
      <c r="O1932" s="833"/>
      <c r="P1932" s="850">
        <v>13</v>
      </c>
      <c r="Q1932" s="850">
        <v>1131</v>
      </c>
      <c r="R1932" s="838"/>
      <c r="S1932" s="851">
        <v>87</v>
      </c>
    </row>
    <row r="1933" spans="1:19" ht="14.45" customHeight="1" x14ac:dyDescent="0.2">
      <c r="A1933" s="832" t="s">
        <v>3594</v>
      </c>
      <c r="B1933" s="833" t="s">
        <v>3595</v>
      </c>
      <c r="C1933" s="833" t="s">
        <v>3447</v>
      </c>
      <c r="D1933" s="833" t="s">
        <v>1474</v>
      </c>
      <c r="E1933" s="833" t="s">
        <v>3468</v>
      </c>
      <c r="F1933" s="833" t="s">
        <v>3666</v>
      </c>
      <c r="G1933" s="833" t="s">
        <v>3667</v>
      </c>
      <c r="H1933" s="850"/>
      <c r="I1933" s="850"/>
      <c r="J1933" s="833"/>
      <c r="K1933" s="833"/>
      <c r="L1933" s="850"/>
      <c r="M1933" s="850"/>
      <c r="N1933" s="833"/>
      <c r="O1933" s="833"/>
      <c r="P1933" s="850">
        <v>1</v>
      </c>
      <c r="Q1933" s="850">
        <v>100</v>
      </c>
      <c r="R1933" s="838"/>
      <c r="S1933" s="851">
        <v>100</v>
      </c>
    </row>
    <row r="1934" spans="1:19" ht="14.45" customHeight="1" x14ac:dyDescent="0.2">
      <c r="A1934" s="832" t="s">
        <v>3594</v>
      </c>
      <c r="B1934" s="833" t="s">
        <v>3595</v>
      </c>
      <c r="C1934" s="833" t="s">
        <v>3447</v>
      </c>
      <c r="D1934" s="833" t="s">
        <v>1481</v>
      </c>
      <c r="E1934" s="833" t="s">
        <v>3468</v>
      </c>
      <c r="F1934" s="833" t="s">
        <v>3625</v>
      </c>
      <c r="G1934" s="833" t="s">
        <v>3626</v>
      </c>
      <c r="H1934" s="850"/>
      <c r="I1934" s="850"/>
      <c r="J1934" s="833"/>
      <c r="K1934" s="833"/>
      <c r="L1934" s="850"/>
      <c r="M1934" s="850"/>
      <c r="N1934" s="833"/>
      <c r="O1934" s="833"/>
      <c r="P1934" s="850">
        <v>2</v>
      </c>
      <c r="Q1934" s="850">
        <v>76</v>
      </c>
      <c r="R1934" s="838"/>
      <c r="S1934" s="851">
        <v>38</v>
      </c>
    </row>
    <row r="1935" spans="1:19" ht="14.45" customHeight="1" x14ac:dyDescent="0.2">
      <c r="A1935" s="832" t="s">
        <v>3594</v>
      </c>
      <c r="B1935" s="833" t="s">
        <v>3595</v>
      </c>
      <c r="C1935" s="833" t="s">
        <v>3447</v>
      </c>
      <c r="D1935" s="833" t="s">
        <v>1484</v>
      </c>
      <c r="E1935" s="833" t="s">
        <v>3468</v>
      </c>
      <c r="F1935" s="833" t="s">
        <v>3627</v>
      </c>
      <c r="G1935" s="833" t="s">
        <v>3628</v>
      </c>
      <c r="H1935" s="850"/>
      <c r="I1935" s="850"/>
      <c r="J1935" s="833"/>
      <c r="K1935" s="833"/>
      <c r="L1935" s="850"/>
      <c r="M1935" s="850"/>
      <c r="N1935" s="833"/>
      <c r="O1935" s="833"/>
      <c r="P1935" s="850">
        <v>2</v>
      </c>
      <c r="Q1935" s="850">
        <v>2080</v>
      </c>
      <c r="R1935" s="838"/>
      <c r="S1935" s="851">
        <v>1040</v>
      </c>
    </row>
    <row r="1936" spans="1:19" ht="14.45" customHeight="1" x14ac:dyDescent="0.2">
      <c r="A1936" s="832" t="s">
        <v>3594</v>
      </c>
      <c r="B1936" s="833" t="s">
        <v>3595</v>
      </c>
      <c r="C1936" s="833" t="s">
        <v>3447</v>
      </c>
      <c r="D1936" s="833" t="s">
        <v>1484</v>
      </c>
      <c r="E1936" s="833" t="s">
        <v>3468</v>
      </c>
      <c r="F1936" s="833" t="s">
        <v>3635</v>
      </c>
      <c r="G1936" s="833" t="s">
        <v>3636</v>
      </c>
      <c r="H1936" s="850"/>
      <c r="I1936" s="850"/>
      <c r="J1936" s="833"/>
      <c r="K1936" s="833"/>
      <c r="L1936" s="850"/>
      <c r="M1936" s="850"/>
      <c r="N1936" s="833"/>
      <c r="O1936" s="833"/>
      <c r="P1936" s="850">
        <v>2</v>
      </c>
      <c r="Q1936" s="850">
        <v>174</v>
      </c>
      <c r="R1936" s="838"/>
      <c r="S1936" s="851">
        <v>87</v>
      </c>
    </row>
    <row r="1937" spans="1:19" ht="14.45" customHeight="1" x14ac:dyDescent="0.2">
      <c r="A1937" s="832" t="s">
        <v>3594</v>
      </c>
      <c r="B1937" s="833" t="s">
        <v>3595</v>
      </c>
      <c r="C1937" s="833" t="s">
        <v>3447</v>
      </c>
      <c r="D1937" s="833" t="s">
        <v>1488</v>
      </c>
      <c r="E1937" s="833" t="s">
        <v>3596</v>
      </c>
      <c r="F1937" s="833" t="s">
        <v>3606</v>
      </c>
      <c r="G1937" s="833" t="s">
        <v>905</v>
      </c>
      <c r="H1937" s="850"/>
      <c r="I1937" s="850"/>
      <c r="J1937" s="833"/>
      <c r="K1937" s="833"/>
      <c r="L1937" s="850"/>
      <c r="M1937" s="850"/>
      <c r="N1937" s="833"/>
      <c r="O1937" s="833"/>
      <c r="P1937" s="850">
        <v>0.4</v>
      </c>
      <c r="Q1937" s="850">
        <v>71.56</v>
      </c>
      <c r="R1937" s="838"/>
      <c r="S1937" s="851">
        <v>178.9</v>
      </c>
    </row>
    <row r="1938" spans="1:19" ht="14.45" customHeight="1" x14ac:dyDescent="0.2">
      <c r="A1938" s="832" t="s">
        <v>3594</v>
      </c>
      <c r="B1938" s="833" t="s">
        <v>3595</v>
      </c>
      <c r="C1938" s="833" t="s">
        <v>3447</v>
      </c>
      <c r="D1938" s="833" t="s">
        <v>1488</v>
      </c>
      <c r="E1938" s="833" t="s">
        <v>3468</v>
      </c>
      <c r="F1938" s="833" t="s">
        <v>3627</v>
      </c>
      <c r="G1938" s="833" t="s">
        <v>3628</v>
      </c>
      <c r="H1938" s="850"/>
      <c r="I1938" s="850"/>
      <c r="J1938" s="833"/>
      <c r="K1938" s="833"/>
      <c r="L1938" s="850"/>
      <c r="M1938" s="850"/>
      <c r="N1938" s="833"/>
      <c r="O1938" s="833"/>
      <c r="P1938" s="850">
        <v>9</v>
      </c>
      <c r="Q1938" s="850">
        <v>9360</v>
      </c>
      <c r="R1938" s="838"/>
      <c r="S1938" s="851">
        <v>1040</v>
      </c>
    </row>
    <row r="1939" spans="1:19" ht="14.45" customHeight="1" x14ac:dyDescent="0.2">
      <c r="A1939" s="832" t="s">
        <v>3594</v>
      </c>
      <c r="B1939" s="833" t="s">
        <v>3595</v>
      </c>
      <c r="C1939" s="833" t="s">
        <v>3447</v>
      </c>
      <c r="D1939" s="833" t="s">
        <v>1488</v>
      </c>
      <c r="E1939" s="833" t="s">
        <v>3468</v>
      </c>
      <c r="F1939" s="833" t="s">
        <v>3635</v>
      </c>
      <c r="G1939" s="833" t="s">
        <v>3636</v>
      </c>
      <c r="H1939" s="850"/>
      <c r="I1939" s="850"/>
      <c r="J1939" s="833"/>
      <c r="K1939" s="833"/>
      <c r="L1939" s="850"/>
      <c r="M1939" s="850"/>
      <c r="N1939" s="833"/>
      <c r="O1939" s="833"/>
      <c r="P1939" s="850">
        <v>10</v>
      </c>
      <c r="Q1939" s="850">
        <v>870</v>
      </c>
      <c r="R1939" s="838"/>
      <c r="S1939" s="851">
        <v>87</v>
      </c>
    </row>
    <row r="1940" spans="1:19" ht="14.45" customHeight="1" x14ac:dyDescent="0.2">
      <c r="A1940" s="832" t="s">
        <v>3594</v>
      </c>
      <c r="B1940" s="833" t="s">
        <v>3595</v>
      </c>
      <c r="C1940" s="833" t="s">
        <v>3447</v>
      </c>
      <c r="D1940" s="833" t="s">
        <v>1491</v>
      </c>
      <c r="E1940" s="833" t="s">
        <v>3596</v>
      </c>
      <c r="F1940" s="833" t="s">
        <v>3606</v>
      </c>
      <c r="G1940" s="833" t="s">
        <v>905</v>
      </c>
      <c r="H1940" s="850"/>
      <c r="I1940" s="850"/>
      <c r="J1940" s="833"/>
      <c r="K1940" s="833"/>
      <c r="L1940" s="850"/>
      <c r="M1940" s="850"/>
      <c r="N1940" s="833"/>
      <c r="O1940" s="833"/>
      <c r="P1940" s="850">
        <v>0.2</v>
      </c>
      <c r="Q1940" s="850">
        <v>33.68</v>
      </c>
      <c r="R1940" s="838"/>
      <c r="S1940" s="851">
        <v>168.39999999999998</v>
      </c>
    </row>
    <row r="1941" spans="1:19" ht="14.45" customHeight="1" x14ac:dyDescent="0.2">
      <c r="A1941" s="832" t="s">
        <v>3594</v>
      </c>
      <c r="B1941" s="833" t="s">
        <v>3595</v>
      </c>
      <c r="C1941" s="833" t="s">
        <v>3447</v>
      </c>
      <c r="D1941" s="833" t="s">
        <v>1491</v>
      </c>
      <c r="E1941" s="833" t="s">
        <v>3468</v>
      </c>
      <c r="F1941" s="833" t="s">
        <v>3621</v>
      </c>
      <c r="G1941" s="833" t="s">
        <v>3622</v>
      </c>
      <c r="H1941" s="850"/>
      <c r="I1941" s="850"/>
      <c r="J1941" s="833"/>
      <c r="K1941" s="833"/>
      <c r="L1941" s="850"/>
      <c r="M1941" s="850"/>
      <c r="N1941" s="833"/>
      <c r="O1941" s="833"/>
      <c r="P1941" s="850">
        <v>1</v>
      </c>
      <c r="Q1941" s="850">
        <v>151</v>
      </c>
      <c r="R1941" s="838"/>
      <c r="S1941" s="851">
        <v>151</v>
      </c>
    </row>
    <row r="1942" spans="1:19" ht="14.45" customHeight="1" x14ac:dyDescent="0.2">
      <c r="A1942" s="832" t="s">
        <v>3594</v>
      </c>
      <c r="B1942" s="833" t="s">
        <v>3595</v>
      </c>
      <c r="C1942" s="833" t="s">
        <v>3447</v>
      </c>
      <c r="D1942" s="833" t="s">
        <v>1491</v>
      </c>
      <c r="E1942" s="833" t="s">
        <v>3468</v>
      </c>
      <c r="F1942" s="833" t="s">
        <v>3625</v>
      </c>
      <c r="G1942" s="833" t="s">
        <v>3626</v>
      </c>
      <c r="H1942" s="850"/>
      <c r="I1942" s="850"/>
      <c r="J1942" s="833"/>
      <c r="K1942" s="833"/>
      <c r="L1942" s="850"/>
      <c r="M1942" s="850"/>
      <c r="N1942" s="833"/>
      <c r="O1942" s="833"/>
      <c r="P1942" s="850">
        <v>1</v>
      </c>
      <c r="Q1942" s="850">
        <v>38</v>
      </c>
      <c r="R1942" s="838"/>
      <c r="S1942" s="851">
        <v>38</v>
      </c>
    </row>
    <row r="1943" spans="1:19" ht="14.45" customHeight="1" x14ac:dyDescent="0.2">
      <c r="A1943" s="832" t="s">
        <v>3594</v>
      </c>
      <c r="B1943" s="833" t="s">
        <v>3595</v>
      </c>
      <c r="C1943" s="833" t="s">
        <v>3447</v>
      </c>
      <c r="D1943" s="833" t="s">
        <v>1491</v>
      </c>
      <c r="E1943" s="833" t="s">
        <v>3468</v>
      </c>
      <c r="F1943" s="833" t="s">
        <v>3627</v>
      </c>
      <c r="G1943" s="833" t="s">
        <v>3628</v>
      </c>
      <c r="H1943" s="850"/>
      <c r="I1943" s="850"/>
      <c r="J1943" s="833"/>
      <c r="K1943" s="833"/>
      <c r="L1943" s="850"/>
      <c r="M1943" s="850"/>
      <c r="N1943" s="833"/>
      <c r="O1943" s="833"/>
      <c r="P1943" s="850">
        <v>6</v>
      </c>
      <c r="Q1943" s="850">
        <v>6240</v>
      </c>
      <c r="R1943" s="838"/>
      <c r="S1943" s="851">
        <v>1040</v>
      </c>
    </row>
    <row r="1944" spans="1:19" ht="14.45" customHeight="1" x14ac:dyDescent="0.2">
      <c r="A1944" s="832" t="s">
        <v>3594</v>
      </c>
      <c r="B1944" s="833" t="s">
        <v>3595</v>
      </c>
      <c r="C1944" s="833" t="s">
        <v>3447</v>
      </c>
      <c r="D1944" s="833" t="s">
        <v>1491</v>
      </c>
      <c r="E1944" s="833" t="s">
        <v>3468</v>
      </c>
      <c r="F1944" s="833" t="s">
        <v>3635</v>
      </c>
      <c r="G1944" s="833" t="s">
        <v>3636</v>
      </c>
      <c r="H1944" s="850"/>
      <c r="I1944" s="850"/>
      <c r="J1944" s="833"/>
      <c r="K1944" s="833"/>
      <c r="L1944" s="850"/>
      <c r="M1944" s="850"/>
      <c r="N1944" s="833"/>
      <c r="O1944" s="833"/>
      <c r="P1944" s="850">
        <v>6</v>
      </c>
      <c r="Q1944" s="850">
        <v>522</v>
      </c>
      <c r="R1944" s="838"/>
      <c r="S1944" s="851">
        <v>87</v>
      </c>
    </row>
    <row r="1945" spans="1:19" ht="14.45" customHeight="1" x14ac:dyDescent="0.2">
      <c r="A1945" s="832" t="s">
        <v>3594</v>
      </c>
      <c r="B1945" s="833" t="s">
        <v>3595</v>
      </c>
      <c r="C1945" s="833" t="s">
        <v>3447</v>
      </c>
      <c r="D1945" s="833" t="s">
        <v>1491</v>
      </c>
      <c r="E1945" s="833" t="s">
        <v>3468</v>
      </c>
      <c r="F1945" s="833" t="s">
        <v>3666</v>
      </c>
      <c r="G1945" s="833" t="s">
        <v>3667</v>
      </c>
      <c r="H1945" s="850"/>
      <c r="I1945" s="850"/>
      <c r="J1945" s="833"/>
      <c r="K1945" s="833"/>
      <c r="L1945" s="850"/>
      <c r="M1945" s="850"/>
      <c r="N1945" s="833"/>
      <c r="O1945" s="833"/>
      <c r="P1945" s="850">
        <v>1</v>
      </c>
      <c r="Q1945" s="850">
        <v>100</v>
      </c>
      <c r="R1945" s="838"/>
      <c r="S1945" s="851">
        <v>100</v>
      </c>
    </row>
    <row r="1946" spans="1:19" ht="14.45" customHeight="1" x14ac:dyDescent="0.2">
      <c r="A1946" s="832" t="s">
        <v>3594</v>
      </c>
      <c r="B1946" s="833" t="s">
        <v>3595</v>
      </c>
      <c r="C1946" s="833" t="s">
        <v>3447</v>
      </c>
      <c r="D1946" s="833" t="s">
        <v>1493</v>
      </c>
      <c r="E1946" s="833" t="s">
        <v>3596</v>
      </c>
      <c r="F1946" s="833" t="s">
        <v>3606</v>
      </c>
      <c r="G1946" s="833" t="s">
        <v>905</v>
      </c>
      <c r="H1946" s="850"/>
      <c r="I1946" s="850"/>
      <c r="J1946" s="833"/>
      <c r="K1946" s="833"/>
      <c r="L1946" s="850"/>
      <c r="M1946" s="850"/>
      <c r="N1946" s="833"/>
      <c r="O1946" s="833"/>
      <c r="P1946" s="850">
        <v>0.3</v>
      </c>
      <c r="Q1946" s="850">
        <v>49.99</v>
      </c>
      <c r="R1946" s="838"/>
      <c r="S1946" s="851">
        <v>166.63333333333335</v>
      </c>
    </row>
    <row r="1947" spans="1:19" ht="14.45" customHeight="1" x14ac:dyDescent="0.2">
      <c r="A1947" s="832" t="s">
        <v>3594</v>
      </c>
      <c r="B1947" s="833" t="s">
        <v>3595</v>
      </c>
      <c r="C1947" s="833" t="s">
        <v>3447</v>
      </c>
      <c r="D1947" s="833" t="s">
        <v>1493</v>
      </c>
      <c r="E1947" s="833" t="s">
        <v>3468</v>
      </c>
      <c r="F1947" s="833" t="s">
        <v>3627</v>
      </c>
      <c r="G1947" s="833" t="s">
        <v>3628</v>
      </c>
      <c r="H1947" s="850"/>
      <c r="I1947" s="850"/>
      <c r="J1947" s="833"/>
      <c r="K1947" s="833"/>
      <c r="L1947" s="850"/>
      <c r="M1947" s="850"/>
      <c r="N1947" s="833"/>
      <c r="O1947" s="833"/>
      <c r="P1947" s="850">
        <v>20</v>
      </c>
      <c r="Q1947" s="850">
        <v>20800</v>
      </c>
      <c r="R1947" s="838"/>
      <c r="S1947" s="851">
        <v>1040</v>
      </c>
    </row>
    <row r="1948" spans="1:19" ht="14.45" customHeight="1" x14ac:dyDescent="0.2">
      <c r="A1948" s="832" t="s">
        <v>3594</v>
      </c>
      <c r="B1948" s="833" t="s">
        <v>3595</v>
      </c>
      <c r="C1948" s="833" t="s">
        <v>3447</v>
      </c>
      <c r="D1948" s="833" t="s">
        <v>1493</v>
      </c>
      <c r="E1948" s="833" t="s">
        <v>3468</v>
      </c>
      <c r="F1948" s="833" t="s">
        <v>3635</v>
      </c>
      <c r="G1948" s="833" t="s">
        <v>3636</v>
      </c>
      <c r="H1948" s="850"/>
      <c r="I1948" s="850"/>
      <c r="J1948" s="833"/>
      <c r="K1948" s="833"/>
      <c r="L1948" s="850"/>
      <c r="M1948" s="850"/>
      <c r="N1948" s="833"/>
      <c r="O1948" s="833"/>
      <c r="P1948" s="850">
        <v>20</v>
      </c>
      <c r="Q1948" s="850">
        <v>1740</v>
      </c>
      <c r="R1948" s="838"/>
      <c r="S1948" s="851">
        <v>87</v>
      </c>
    </row>
    <row r="1949" spans="1:19" ht="14.45" customHeight="1" x14ac:dyDescent="0.2">
      <c r="A1949" s="832" t="s">
        <v>3594</v>
      </c>
      <c r="B1949" s="833" t="s">
        <v>3595</v>
      </c>
      <c r="C1949" s="833" t="s">
        <v>3447</v>
      </c>
      <c r="D1949" s="833" t="s">
        <v>1500</v>
      </c>
      <c r="E1949" s="833" t="s">
        <v>3596</v>
      </c>
      <c r="F1949" s="833" t="s">
        <v>3606</v>
      </c>
      <c r="G1949" s="833" t="s">
        <v>905</v>
      </c>
      <c r="H1949" s="850"/>
      <c r="I1949" s="850"/>
      <c r="J1949" s="833"/>
      <c r="K1949" s="833"/>
      <c r="L1949" s="850"/>
      <c r="M1949" s="850"/>
      <c r="N1949" s="833"/>
      <c r="O1949" s="833"/>
      <c r="P1949" s="850">
        <v>0.2</v>
      </c>
      <c r="Q1949" s="850">
        <v>32.700000000000003</v>
      </c>
      <c r="R1949" s="838"/>
      <c r="S1949" s="851">
        <v>163.5</v>
      </c>
    </row>
    <row r="1950" spans="1:19" ht="14.45" customHeight="1" x14ac:dyDescent="0.2">
      <c r="A1950" s="832" t="s">
        <v>3594</v>
      </c>
      <c r="B1950" s="833" t="s">
        <v>3595</v>
      </c>
      <c r="C1950" s="833" t="s">
        <v>3447</v>
      </c>
      <c r="D1950" s="833" t="s">
        <v>1500</v>
      </c>
      <c r="E1950" s="833" t="s">
        <v>3468</v>
      </c>
      <c r="F1950" s="833" t="s">
        <v>3627</v>
      </c>
      <c r="G1950" s="833" t="s">
        <v>3628</v>
      </c>
      <c r="H1950" s="850"/>
      <c r="I1950" s="850"/>
      <c r="J1950" s="833"/>
      <c r="K1950" s="833"/>
      <c r="L1950" s="850"/>
      <c r="M1950" s="850"/>
      <c r="N1950" s="833"/>
      <c r="O1950" s="833"/>
      <c r="P1950" s="850">
        <v>3</v>
      </c>
      <c r="Q1950" s="850">
        <v>3120</v>
      </c>
      <c r="R1950" s="838"/>
      <c r="S1950" s="851">
        <v>1040</v>
      </c>
    </row>
    <row r="1951" spans="1:19" ht="14.45" customHeight="1" x14ac:dyDescent="0.2">
      <c r="A1951" s="832" t="s">
        <v>3594</v>
      </c>
      <c r="B1951" s="833" t="s">
        <v>3595</v>
      </c>
      <c r="C1951" s="833" t="s">
        <v>3447</v>
      </c>
      <c r="D1951" s="833" t="s">
        <v>1500</v>
      </c>
      <c r="E1951" s="833" t="s">
        <v>3468</v>
      </c>
      <c r="F1951" s="833" t="s">
        <v>3635</v>
      </c>
      <c r="G1951" s="833" t="s">
        <v>3636</v>
      </c>
      <c r="H1951" s="850"/>
      <c r="I1951" s="850"/>
      <c r="J1951" s="833"/>
      <c r="K1951" s="833"/>
      <c r="L1951" s="850"/>
      <c r="M1951" s="850"/>
      <c r="N1951" s="833"/>
      <c r="O1951" s="833"/>
      <c r="P1951" s="850">
        <v>2</v>
      </c>
      <c r="Q1951" s="850">
        <v>174</v>
      </c>
      <c r="R1951" s="838"/>
      <c r="S1951" s="851">
        <v>87</v>
      </c>
    </row>
    <row r="1952" spans="1:19" ht="14.45" customHeight="1" x14ac:dyDescent="0.2">
      <c r="A1952" s="832" t="s">
        <v>3594</v>
      </c>
      <c r="B1952" s="833" t="s">
        <v>3595</v>
      </c>
      <c r="C1952" s="833" t="s">
        <v>3447</v>
      </c>
      <c r="D1952" s="833" t="s">
        <v>1501</v>
      </c>
      <c r="E1952" s="833" t="s">
        <v>3596</v>
      </c>
      <c r="F1952" s="833" t="s">
        <v>3606</v>
      </c>
      <c r="G1952" s="833" t="s">
        <v>905</v>
      </c>
      <c r="H1952" s="850"/>
      <c r="I1952" s="850"/>
      <c r="J1952" s="833"/>
      <c r="K1952" s="833"/>
      <c r="L1952" s="850"/>
      <c r="M1952" s="850"/>
      <c r="N1952" s="833"/>
      <c r="O1952" s="833"/>
      <c r="P1952" s="850">
        <v>0.4</v>
      </c>
      <c r="Q1952" s="850">
        <v>66.31</v>
      </c>
      <c r="R1952" s="838"/>
      <c r="S1952" s="851">
        <v>165.77500000000001</v>
      </c>
    </row>
    <row r="1953" spans="1:19" ht="14.45" customHeight="1" x14ac:dyDescent="0.2">
      <c r="A1953" s="832" t="s">
        <v>3594</v>
      </c>
      <c r="B1953" s="833" t="s">
        <v>3595</v>
      </c>
      <c r="C1953" s="833" t="s">
        <v>3447</v>
      </c>
      <c r="D1953" s="833" t="s">
        <v>1501</v>
      </c>
      <c r="E1953" s="833" t="s">
        <v>3468</v>
      </c>
      <c r="F1953" s="833" t="s">
        <v>3625</v>
      </c>
      <c r="G1953" s="833" t="s">
        <v>3626</v>
      </c>
      <c r="H1953" s="850"/>
      <c r="I1953" s="850"/>
      <c r="J1953" s="833"/>
      <c r="K1953" s="833"/>
      <c r="L1953" s="850"/>
      <c r="M1953" s="850"/>
      <c r="N1953" s="833"/>
      <c r="O1953" s="833"/>
      <c r="P1953" s="850">
        <v>4</v>
      </c>
      <c r="Q1953" s="850">
        <v>152</v>
      </c>
      <c r="R1953" s="838"/>
      <c r="S1953" s="851">
        <v>38</v>
      </c>
    </row>
    <row r="1954" spans="1:19" ht="14.45" customHeight="1" x14ac:dyDescent="0.2">
      <c r="A1954" s="832" t="s">
        <v>3594</v>
      </c>
      <c r="B1954" s="833" t="s">
        <v>3595</v>
      </c>
      <c r="C1954" s="833" t="s">
        <v>3447</v>
      </c>
      <c r="D1954" s="833" t="s">
        <v>1501</v>
      </c>
      <c r="E1954" s="833" t="s">
        <v>3468</v>
      </c>
      <c r="F1954" s="833" t="s">
        <v>3627</v>
      </c>
      <c r="G1954" s="833" t="s">
        <v>3628</v>
      </c>
      <c r="H1954" s="850"/>
      <c r="I1954" s="850"/>
      <c r="J1954" s="833"/>
      <c r="K1954" s="833"/>
      <c r="L1954" s="850"/>
      <c r="M1954" s="850"/>
      <c r="N1954" s="833"/>
      <c r="O1954" s="833"/>
      <c r="P1954" s="850">
        <v>14</v>
      </c>
      <c r="Q1954" s="850">
        <v>14560</v>
      </c>
      <c r="R1954" s="838"/>
      <c r="S1954" s="851">
        <v>1040</v>
      </c>
    </row>
    <row r="1955" spans="1:19" ht="14.45" customHeight="1" x14ac:dyDescent="0.2">
      <c r="A1955" s="832" t="s">
        <v>3594</v>
      </c>
      <c r="B1955" s="833" t="s">
        <v>3595</v>
      </c>
      <c r="C1955" s="833" t="s">
        <v>3447</v>
      </c>
      <c r="D1955" s="833" t="s">
        <v>1501</v>
      </c>
      <c r="E1955" s="833" t="s">
        <v>3468</v>
      </c>
      <c r="F1955" s="833" t="s">
        <v>3635</v>
      </c>
      <c r="G1955" s="833" t="s">
        <v>3636</v>
      </c>
      <c r="H1955" s="850"/>
      <c r="I1955" s="850"/>
      <c r="J1955" s="833"/>
      <c r="K1955" s="833"/>
      <c r="L1955" s="850"/>
      <c r="M1955" s="850"/>
      <c r="N1955" s="833"/>
      <c r="O1955" s="833"/>
      <c r="P1955" s="850">
        <v>14</v>
      </c>
      <c r="Q1955" s="850">
        <v>1218</v>
      </c>
      <c r="R1955" s="838"/>
      <c r="S1955" s="851">
        <v>87</v>
      </c>
    </row>
    <row r="1956" spans="1:19" ht="14.45" customHeight="1" x14ac:dyDescent="0.2">
      <c r="A1956" s="832" t="s">
        <v>3594</v>
      </c>
      <c r="B1956" s="833" t="s">
        <v>3595</v>
      </c>
      <c r="C1956" s="833" t="s">
        <v>3447</v>
      </c>
      <c r="D1956" s="833" t="s">
        <v>1466</v>
      </c>
      <c r="E1956" s="833" t="s">
        <v>3596</v>
      </c>
      <c r="F1956" s="833" t="s">
        <v>3651</v>
      </c>
      <c r="G1956" s="833" t="s">
        <v>627</v>
      </c>
      <c r="H1956" s="850"/>
      <c r="I1956" s="850"/>
      <c r="J1956" s="833"/>
      <c r="K1956" s="833"/>
      <c r="L1956" s="850"/>
      <c r="M1956" s="850"/>
      <c r="N1956" s="833"/>
      <c r="O1956" s="833"/>
      <c r="P1956" s="850">
        <v>0.1</v>
      </c>
      <c r="Q1956" s="850">
        <v>4.74</v>
      </c>
      <c r="R1956" s="838"/>
      <c r="S1956" s="851">
        <v>47.4</v>
      </c>
    </row>
    <row r="1957" spans="1:19" ht="14.45" customHeight="1" x14ac:dyDescent="0.2">
      <c r="A1957" s="832" t="s">
        <v>3594</v>
      </c>
      <c r="B1957" s="833" t="s">
        <v>3595</v>
      </c>
      <c r="C1957" s="833" t="s">
        <v>3447</v>
      </c>
      <c r="D1957" s="833" t="s">
        <v>1466</v>
      </c>
      <c r="E1957" s="833" t="s">
        <v>3596</v>
      </c>
      <c r="F1957" s="833" t="s">
        <v>3603</v>
      </c>
      <c r="G1957" s="833" t="s">
        <v>675</v>
      </c>
      <c r="H1957" s="850"/>
      <c r="I1957" s="850"/>
      <c r="J1957" s="833"/>
      <c r="K1957" s="833"/>
      <c r="L1957" s="850"/>
      <c r="M1957" s="850"/>
      <c r="N1957" s="833"/>
      <c r="O1957" s="833"/>
      <c r="P1957" s="850">
        <v>0.1</v>
      </c>
      <c r="Q1957" s="850">
        <v>6</v>
      </c>
      <c r="R1957" s="838"/>
      <c r="S1957" s="851">
        <v>60</v>
      </c>
    </row>
    <row r="1958" spans="1:19" ht="14.45" customHeight="1" x14ac:dyDescent="0.2">
      <c r="A1958" s="832" t="s">
        <v>3594</v>
      </c>
      <c r="B1958" s="833" t="s">
        <v>3595</v>
      </c>
      <c r="C1958" s="833" t="s">
        <v>3447</v>
      </c>
      <c r="D1958" s="833" t="s">
        <v>1466</v>
      </c>
      <c r="E1958" s="833" t="s">
        <v>3596</v>
      </c>
      <c r="F1958" s="833" t="s">
        <v>3606</v>
      </c>
      <c r="G1958" s="833" t="s">
        <v>905</v>
      </c>
      <c r="H1958" s="850"/>
      <c r="I1958" s="850"/>
      <c r="J1958" s="833"/>
      <c r="K1958" s="833"/>
      <c r="L1958" s="850"/>
      <c r="M1958" s="850"/>
      <c r="N1958" s="833"/>
      <c r="O1958" s="833"/>
      <c r="P1958" s="850">
        <v>0.2</v>
      </c>
      <c r="Q1958" s="850">
        <v>32.76</v>
      </c>
      <c r="R1958" s="838"/>
      <c r="S1958" s="851">
        <v>163.79999999999998</v>
      </c>
    </row>
    <row r="1959" spans="1:19" ht="14.45" customHeight="1" x14ac:dyDescent="0.2">
      <c r="A1959" s="832" t="s">
        <v>3594</v>
      </c>
      <c r="B1959" s="833" t="s">
        <v>3595</v>
      </c>
      <c r="C1959" s="833" t="s">
        <v>3447</v>
      </c>
      <c r="D1959" s="833" t="s">
        <v>1466</v>
      </c>
      <c r="E1959" s="833" t="s">
        <v>3468</v>
      </c>
      <c r="F1959" s="833" t="s">
        <v>3652</v>
      </c>
      <c r="G1959" s="833" t="s">
        <v>3653</v>
      </c>
      <c r="H1959" s="850"/>
      <c r="I1959" s="850"/>
      <c r="J1959" s="833"/>
      <c r="K1959" s="833"/>
      <c r="L1959" s="850"/>
      <c r="M1959" s="850"/>
      <c r="N1959" s="833"/>
      <c r="O1959" s="833"/>
      <c r="P1959" s="850">
        <v>1</v>
      </c>
      <c r="Q1959" s="850">
        <v>139</v>
      </c>
      <c r="R1959" s="838"/>
      <c r="S1959" s="851">
        <v>139</v>
      </c>
    </row>
    <row r="1960" spans="1:19" ht="14.45" customHeight="1" x14ac:dyDescent="0.2">
      <c r="A1960" s="832" t="s">
        <v>3594</v>
      </c>
      <c r="B1960" s="833" t="s">
        <v>3595</v>
      </c>
      <c r="C1960" s="833" t="s">
        <v>3447</v>
      </c>
      <c r="D1960" s="833" t="s">
        <v>1466</v>
      </c>
      <c r="E1960" s="833" t="s">
        <v>3468</v>
      </c>
      <c r="F1960" s="833" t="s">
        <v>3654</v>
      </c>
      <c r="G1960" s="833" t="s">
        <v>3655</v>
      </c>
      <c r="H1960" s="850"/>
      <c r="I1960" s="850"/>
      <c r="J1960" s="833"/>
      <c r="K1960" s="833"/>
      <c r="L1960" s="850"/>
      <c r="M1960" s="850"/>
      <c r="N1960" s="833"/>
      <c r="O1960" s="833"/>
      <c r="P1960" s="850">
        <v>1</v>
      </c>
      <c r="Q1960" s="850">
        <v>97</v>
      </c>
      <c r="R1960" s="838"/>
      <c r="S1960" s="851">
        <v>97</v>
      </c>
    </row>
    <row r="1961" spans="1:19" ht="14.45" customHeight="1" x14ac:dyDescent="0.2">
      <c r="A1961" s="832" t="s">
        <v>3594</v>
      </c>
      <c r="B1961" s="833" t="s">
        <v>3595</v>
      </c>
      <c r="C1961" s="833" t="s">
        <v>3447</v>
      </c>
      <c r="D1961" s="833" t="s">
        <v>1466</v>
      </c>
      <c r="E1961" s="833" t="s">
        <v>3468</v>
      </c>
      <c r="F1961" s="833" t="s">
        <v>3656</v>
      </c>
      <c r="G1961" s="833" t="s">
        <v>3657</v>
      </c>
      <c r="H1961" s="850"/>
      <c r="I1961" s="850"/>
      <c r="J1961" s="833"/>
      <c r="K1961" s="833"/>
      <c r="L1961" s="850"/>
      <c r="M1961" s="850"/>
      <c r="N1961" s="833"/>
      <c r="O1961" s="833"/>
      <c r="P1961" s="850">
        <v>1</v>
      </c>
      <c r="Q1961" s="850">
        <v>1486</v>
      </c>
      <c r="R1961" s="838"/>
      <c r="S1961" s="851">
        <v>1486</v>
      </c>
    </row>
    <row r="1962" spans="1:19" ht="14.45" customHeight="1" x14ac:dyDescent="0.2">
      <c r="A1962" s="832" t="s">
        <v>3594</v>
      </c>
      <c r="B1962" s="833" t="s">
        <v>3595</v>
      </c>
      <c r="C1962" s="833" t="s">
        <v>3447</v>
      </c>
      <c r="D1962" s="833" t="s">
        <v>1466</v>
      </c>
      <c r="E1962" s="833" t="s">
        <v>3468</v>
      </c>
      <c r="F1962" s="833" t="s">
        <v>3621</v>
      </c>
      <c r="G1962" s="833" t="s">
        <v>3622</v>
      </c>
      <c r="H1962" s="850"/>
      <c r="I1962" s="850"/>
      <c r="J1962" s="833"/>
      <c r="K1962" s="833"/>
      <c r="L1962" s="850"/>
      <c r="M1962" s="850"/>
      <c r="N1962" s="833"/>
      <c r="O1962" s="833"/>
      <c r="P1962" s="850">
        <v>1</v>
      </c>
      <c r="Q1962" s="850">
        <v>151</v>
      </c>
      <c r="R1962" s="838"/>
      <c r="S1962" s="851">
        <v>151</v>
      </c>
    </row>
    <row r="1963" spans="1:19" ht="14.45" customHeight="1" x14ac:dyDescent="0.2">
      <c r="A1963" s="832" t="s">
        <v>3594</v>
      </c>
      <c r="B1963" s="833" t="s">
        <v>3595</v>
      </c>
      <c r="C1963" s="833" t="s">
        <v>3447</v>
      </c>
      <c r="D1963" s="833" t="s">
        <v>1466</v>
      </c>
      <c r="E1963" s="833" t="s">
        <v>3468</v>
      </c>
      <c r="F1963" s="833" t="s">
        <v>3625</v>
      </c>
      <c r="G1963" s="833" t="s">
        <v>3626</v>
      </c>
      <c r="H1963" s="850"/>
      <c r="I1963" s="850"/>
      <c r="J1963" s="833"/>
      <c r="K1963" s="833"/>
      <c r="L1963" s="850"/>
      <c r="M1963" s="850"/>
      <c r="N1963" s="833"/>
      <c r="O1963" s="833"/>
      <c r="P1963" s="850">
        <v>3</v>
      </c>
      <c r="Q1963" s="850">
        <v>114</v>
      </c>
      <c r="R1963" s="838"/>
      <c r="S1963" s="851">
        <v>38</v>
      </c>
    </row>
    <row r="1964" spans="1:19" ht="14.45" customHeight="1" x14ac:dyDescent="0.2">
      <c r="A1964" s="832" t="s">
        <v>3594</v>
      </c>
      <c r="B1964" s="833" t="s">
        <v>3595</v>
      </c>
      <c r="C1964" s="833" t="s">
        <v>3447</v>
      </c>
      <c r="D1964" s="833" t="s">
        <v>1466</v>
      </c>
      <c r="E1964" s="833" t="s">
        <v>3468</v>
      </c>
      <c r="F1964" s="833" t="s">
        <v>3627</v>
      </c>
      <c r="G1964" s="833" t="s">
        <v>3628</v>
      </c>
      <c r="H1964" s="850"/>
      <c r="I1964" s="850"/>
      <c r="J1964" s="833"/>
      <c r="K1964" s="833"/>
      <c r="L1964" s="850"/>
      <c r="M1964" s="850"/>
      <c r="N1964" s="833"/>
      <c r="O1964" s="833"/>
      <c r="P1964" s="850">
        <v>9</v>
      </c>
      <c r="Q1964" s="850">
        <v>9360</v>
      </c>
      <c r="R1964" s="838"/>
      <c r="S1964" s="851">
        <v>1040</v>
      </c>
    </row>
    <row r="1965" spans="1:19" ht="14.45" customHeight="1" x14ac:dyDescent="0.2">
      <c r="A1965" s="832" t="s">
        <v>3594</v>
      </c>
      <c r="B1965" s="833" t="s">
        <v>3595</v>
      </c>
      <c r="C1965" s="833" t="s">
        <v>3447</v>
      </c>
      <c r="D1965" s="833" t="s">
        <v>1466</v>
      </c>
      <c r="E1965" s="833" t="s">
        <v>3468</v>
      </c>
      <c r="F1965" s="833" t="s">
        <v>3635</v>
      </c>
      <c r="G1965" s="833" t="s">
        <v>3636</v>
      </c>
      <c r="H1965" s="850"/>
      <c r="I1965" s="850"/>
      <c r="J1965" s="833"/>
      <c r="K1965" s="833"/>
      <c r="L1965" s="850"/>
      <c r="M1965" s="850"/>
      <c r="N1965" s="833"/>
      <c r="O1965" s="833"/>
      <c r="P1965" s="850">
        <v>9</v>
      </c>
      <c r="Q1965" s="850">
        <v>783</v>
      </c>
      <c r="R1965" s="838"/>
      <c r="S1965" s="851">
        <v>87</v>
      </c>
    </row>
    <row r="1966" spans="1:19" ht="14.45" customHeight="1" x14ac:dyDescent="0.2">
      <c r="A1966" s="832" t="s">
        <v>3594</v>
      </c>
      <c r="B1966" s="833" t="s">
        <v>3595</v>
      </c>
      <c r="C1966" s="833" t="s">
        <v>3447</v>
      </c>
      <c r="D1966" s="833" t="s">
        <v>1499</v>
      </c>
      <c r="E1966" s="833" t="s">
        <v>3596</v>
      </c>
      <c r="F1966" s="833" t="s">
        <v>3606</v>
      </c>
      <c r="G1966" s="833" t="s">
        <v>905</v>
      </c>
      <c r="H1966" s="850"/>
      <c r="I1966" s="850"/>
      <c r="J1966" s="833"/>
      <c r="K1966" s="833"/>
      <c r="L1966" s="850"/>
      <c r="M1966" s="850"/>
      <c r="N1966" s="833"/>
      <c r="O1966" s="833"/>
      <c r="P1966" s="850">
        <v>0.1</v>
      </c>
      <c r="Q1966" s="850">
        <v>17.329999999999998</v>
      </c>
      <c r="R1966" s="838"/>
      <c r="S1966" s="851">
        <v>173.29999999999998</v>
      </c>
    </row>
    <row r="1967" spans="1:19" ht="14.45" customHeight="1" x14ac:dyDescent="0.2">
      <c r="A1967" s="832" t="s">
        <v>3594</v>
      </c>
      <c r="B1967" s="833" t="s">
        <v>3595</v>
      </c>
      <c r="C1967" s="833" t="s">
        <v>3447</v>
      </c>
      <c r="D1967" s="833" t="s">
        <v>1499</v>
      </c>
      <c r="E1967" s="833" t="s">
        <v>3468</v>
      </c>
      <c r="F1967" s="833" t="s">
        <v>3627</v>
      </c>
      <c r="G1967" s="833" t="s">
        <v>3628</v>
      </c>
      <c r="H1967" s="850"/>
      <c r="I1967" s="850"/>
      <c r="J1967" s="833"/>
      <c r="K1967" s="833"/>
      <c r="L1967" s="850"/>
      <c r="M1967" s="850"/>
      <c r="N1967" s="833"/>
      <c r="O1967" s="833"/>
      <c r="P1967" s="850">
        <v>3</v>
      </c>
      <c r="Q1967" s="850">
        <v>3120</v>
      </c>
      <c r="R1967" s="838"/>
      <c r="S1967" s="851">
        <v>1040</v>
      </c>
    </row>
    <row r="1968" spans="1:19" ht="14.45" customHeight="1" x14ac:dyDescent="0.2">
      <c r="A1968" s="832" t="s">
        <v>3594</v>
      </c>
      <c r="B1968" s="833" t="s">
        <v>3595</v>
      </c>
      <c r="C1968" s="833" t="s">
        <v>3447</v>
      </c>
      <c r="D1968" s="833" t="s">
        <v>1499</v>
      </c>
      <c r="E1968" s="833" t="s">
        <v>3468</v>
      </c>
      <c r="F1968" s="833" t="s">
        <v>3635</v>
      </c>
      <c r="G1968" s="833" t="s">
        <v>3636</v>
      </c>
      <c r="H1968" s="850"/>
      <c r="I1968" s="850"/>
      <c r="J1968" s="833"/>
      <c r="K1968" s="833"/>
      <c r="L1968" s="850"/>
      <c r="M1968" s="850"/>
      <c r="N1968" s="833"/>
      <c r="O1968" s="833"/>
      <c r="P1968" s="850">
        <v>3</v>
      </c>
      <c r="Q1968" s="850">
        <v>261</v>
      </c>
      <c r="R1968" s="838"/>
      <c r="S1968" s="851">
        <v>87</v>
      </c>
    </row>
    <row r="1969" spans="1:19" ht="14.45" customHeight="1" x14ac:dyDescent="0.2">
      <c r="A1969" s="832" t="s">
        <v>3594</v>
      </c>
      <c r="B1969" s="833" t="s">
        <v>3595</v>
      </c>
      <c r="C1969" s="833" t="s">
        <v>3447</v>
      </c>
      <c r="D1969" s="833" t="s">
        <v>1464</v>
      </c>
      <c r="E1969" s="833" t="s">
        <v>3596</v>
      </c>
      <c r="F1969" s="833" t="s">
        <v>3601</v>
      </c>
      <c r="G1969" s="833" t="s">
        <v>3602</v>
      </c>
      <c r="H1969" s="850"/>
      <c r="I1969" s="850"/>
      <c r="J1969" s="833"/>
      <c r="K1969" s="833"/>
      <c r="L1969" s="850"/>
      <c r="M1969" s="850"/>
      <c r="N1969" s="833"/>
      <c r="O1969" s="833"/>
      <c r="P1969" s="850">
        <v>0.2</v>
      </c>
      <c r="Q1969" s="850">
        <v>36.32</v>
      </c>
      <c r="R1969" s="838"/>
      <c r="S1969" s="851">
        <v>181.6</v>
      </c>
    </row>
    <row r="1970" spans="1:19" ht="14.45" customHeight="1" x14ac:dyDescent="0.2">
      <c r="A1970" s="832" t="s">
        <v>3594</v>
      </c>
      <c r="B1970" s="833" t="s">
        <v>3595</v>
      </c>
      <c r="C1970" s="833" t="s">
        <v>3447</v>
      </c>
      <c r="D1970" s="833" t="s">
        <v>1464</v>
      </c>
      <c r="E1970" s="833" t="s">
        <v>3596</v>
      </c>
      <c r="F1970" s="833" t="s">
        <v>3603</v>
      </c>
      <c r="G1970" s="833" t="s">
        <v>675</v>
      </c>
      <c r="H1970" s="850"/>
      <c r="I1970" s="850"/>
      <c r="J1970" s="833"/>
      <c r="K1970" s="833"/>
      <c r="L1970" s="850"/>
      <c r="M1970" s="850"/>
      <c r="N1970" s="833"/>
      <c r="O1970" s="833"/>
      <c r="P1970" s="850">
        <v>0.1</v>
      </c>
      <c r="Q1970" s="850">
        <v>6</v>
      </c>
      <c r="R1970" s="838"/>
      <c r="S1970" s="851">
        <v>60</v>
      </c>
    </row>
    <row r="1971" spans="1:19" ht="14.45" customHeight="1" x14ac:dyDescent="0.2">
      <c r="A1971" s="832" t="s">
        <v>3594</v>
      </c>
      <c r="B1971" s="833" t="s">
        <v>3595</v>
      </c>
      <c r="C1971" s="833" t="s">
        <v>3447</v>
      </c>
      <c r="D1971" s="833" t="s">
        <v>1464</v>
      </c>
      <c r="E1971" s="833" t="s">
        <v>3468</v>
      </c>
      <c r="F1971" s="833" t="s">
        <v>3658</v>
      </c>
      <c r="G1971" s="833" t="s">
        <v>3659</v>
      </c>
      <c r="H1971" s="850"/>
      <c r="I1971" s="850"/>
      <c r="J1971" s="833"/>
      <c r="K1971" s="833"/>
      <c r="L1971" s="850"/>
      <c r="M1971" s="850"/>
      <c r="N1971" s="833"/>
      <c r="O1971" s="833"/>
      <c r="P1971" s="850">
        <v>1</v>
      </c>
      <c r="Q1971" s="850">
        <v>1933</v>
      </c>
      <c r="R1971" s="838"/>
      <c r="S1971" s="851">
        <v>1933</v>
      </c>
    </row>
    <row r="1972" spans="1:19" ht="14.45" customHeight="1" x14ac:dyDescent="0.2">
      <c r="A1972" s="832" t="s">
        <v>3594</v>
      </c>
      <c r="B1972" s="833" t="s">
        <v>3595</v>
      </c>
      <c r="C1972" s="833" t="s">
        <v>3447</v>
      </c>
      <c r="D1972" s="833" t="s">
        <v>1464</v>
      </c>
      <c r="E1972" s="833" t="s">
        <v>3468</v>
      </c>
      <c r="F1972" s="833" t="s">
        <v>3621</v>
      </c>
      <c r="G1972" s="833" t="s">
        <v>3622</v>
      </c>
      <c r="H1972" s="850"/>
      <c r="I1972" s="850"/>
      <c r="J1972" s="833"/>
      <c r="K1972" s="833"/>
      <c r="L1972" s="850"/>
      <c r="M1972" s="850"/>
      <c r="N1972" s="833"/>
      <c r="O1972" s="833"/>
      <c r="P1972" s="850">
        <v>1</v>
      </c>
      <c r="Q1972" s="850">
        <v>151</v>
      </c>
      <c r="R1972" s="838"/>
      <c r="S1972" s="851">
        <v>151</v>
      </c>
    </row>
    <row r="1973" spans="1:19" ht="14.45" customHeight="1" x14ac:dyDescent="0.2">
      <c r="A1973" s="832" t="s">
        <v>3594</v>
      </c>
      <c r="B1973" s="833" t="s">
        <v>3595</v>
      </c>
      <c r="C1973" s="833" t="s">
        <v>3447</v>
      </c>
      <c r="D1973" s="833" t="s">
        <v>1464</v>
      </c>
      <c r="E1973" s="833" t="s">
        <v>3468</v>
      </c>
      <c r="F1973" s="833" t="s">
        <v>3625</v>
      </c>
      <c r="G1973" s="833" t="s">
        <v>3626</v>
      </c>
      <c r="H1973" s="850"/>
      <c r="I1973" s="850"/>
      <c r="J1973" s="833"/>
      <c r="K1973" s="833"/>
      <c r="L1973" s="850"/>
      <c r="M1973" s="850"/>
      <c r="N1973" s="833"/>
      <c r="O1973" s="833"/>
      <c r="P1973" s="850">
        <v>4</v>
      </c>
      <c r="Q1973" s="850">
        <v>152</v>
      </c>
      <c r="R1973" s="838"/>
      <c r="S1973" s="851">
        <v>38</v>
      </c>
    </row>
    <row r="1974" spans="1:19" ht="14.45" customHeight="1" x14ac:dyDescent="0.2">
      <c r="A1974" s="832" t="s">
        <v>3594</v>
      </c>
      <c r="B1974" s="833" t="s">
        <v>3595</v>
      </c>
      <c r="C1974" s="833" t="s">
        <v>3447</v>
      </c>
      <c r="D1974" s="833" t="s">
        <v>3452</v>
      </c>
      <c r="E1974" s="833" t="s">
        <v>3468</v>
      </c>
      <c r="F1974" s="833" t="s">
        <v>3627</v>
      </c>
      <c r="G1974" s="833" t="s">
        <v>3628</v>
      </c>
      <c r="H1974" s="850"/>
      <c r="I1974" s="850"/>
      <c r="J1974" s="833"/>
      <c r="K1974" s="833"/>
      <c r="L1974" s="850"/>
      <c r="M1974" s="850"/>
      <c r="N1974" s="833"/>
      <c r="O1974" s="833"/>
      <c r="P1974" s="850">
        <v>4</v>
      </c>
      <c r="Q1974" s="850">
        <v>4160</v>
      </c>
      <c r="R1974" s="838"/>
      <c r="S1974" s="851">
        <v>1040</v>
      </c>
    </row>
    <row r="1975" spans="1:19" ht="14.45" customHeight="1" x14ac:dyDescent="0.2">
      <c r="A1975" s="832" t="s">
        <v>3594</v>
      </c>
      <c r="B1975" s="833" t="s">
        <v>3595</v>
      </c>
      <c r="C1975" s="833" t="s">
        <v>3447</v>
      </c>
      <c r="D1975" s="833" t="s">
        <v>3452</v>
      </c>
      <c r="E1975" s="833" t="s">
        <v>3468</v>
      </c>
      <c r="F1975" s="833" t="s">
        <v>3635</v>
      </c>
      <c r="G1975" s="833" t="s">
        <v>3636</v>
      </c>
      <c r="H1975" s="850"/>
      <c r="I1975" s="850"/>
      <c r="J1975" s="833"/>
      <c r="K1975" s="833"/>
      <c r="L1975" s="850"/>
      <c r="M1975" s="850"/>
      <c r="N1975" s="833"/>
      <c r="O1975" s="833"/>
      <c r="P1975" s="850">
        <v>4</v>
      </c>
      <c r="Q1975" s="850">
        <v>348</v>
      </c>
      <c r="R1975" s="838"/>
      <c r="S1975" s="851">
        <v>87</v>
      </c>
    </row>
    <row r="1976" spans="1:19" ht="14.45" customHeight="1" thickBot="1" x14ac:dyDescent="0.25">
      <c r="A1976" s="840" t="s">
        <v>3594</v>
      </c>
      <c r="B1976" s="841" t="s">
        <v>3668</v>
      </c>
      <c r="C1976" s="841" t="s">
        <v>3447</v>
      </c>
      <c r="D1976" s="841" t="s">
        <v>3454</v>
      </c>
      <c r="E1976" s="841" t="s">
        <v>3468</v>
      </c>
      <c r="F1976" s="841" t="s">
        <v>3669</v>
      </c>
      <c r="G1976" s="841" t="s">
        <v>3670</v>
      </c>
      <c r="H1976" s="852"/>
      <c r="I1976" s="852"/>
      <c r="J1976" s="841"/>
      <c r="K1976" s="841"/>
      <c r="L1976" s="852"/>
      <c r="M1976" s="852"/>
      <c r="N1976" s="841"/>
      <c r="O1976" s="841"/>
      <c r="P1976" s="852">
        <v>0</v>
      </c>
      <c r="Q1976" s="852">
        <v>0</v>
      </c>
      <c r="R1976" s="846"/>
      <c r="S1976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48A6630-F62C-4064-BDB5-A97DEB010CA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7261226</v>
      </c>
      <c r="C3" s="344">
        <f t="shared" ref="C3:R3" si="0">SUBTOTAL(9,C6:C1048576)</f>
        <v>0.8869232679462512</v>
      </c>
      <c r="D3" s="344">
        <f t="shared" si="0"/>
        <v>8183776</v>
      </c>
      <c r="E3" s="344">
        <f t="shared" si="0"/>
        <v>2</v>
      </c>
      <c r="F3" s="344">
        <f t="shared" si="0"/>
        <v>10175245.32</v>
      </c>
      <c r="G3" s="347">
        <f>IF(D3&lt;&gt;0,F3/D3,"")</f>
        <v>1.2433435763637715</v>
      </c>
      <c r="H3" s="343">
        <f t="shared" si="0"/>
        <v>1029704.4499999997</v>
      </c>
      <c r="I3" s="344">
        <f t="shared" si="0"/>
        <v>0.71009229746277025</v>
      </c>
      <c r="J3" s="344">
        <f t="shared" si="0"/>
        <v>1450099.4500000002</v>
      </c>
      <c r="K3" s="344">
        <f t="shared" si="0"/>
        <v>1</v>
      </c>
      <c r="L3" s="344">
        <f t="shared" si="0"/>
        <v>1747410.9800000014</v>
      </c>
      <c r="M3" s="345">
        <f>IF(J3&lt;&gt;0,L3/J3,"")</f>
        <v>1.2050283723643929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3673</v>
      </c>
      <c r="B6" s="888"/>
      <c r="C6" s="826"/>
      <c r="D6" s="888"/>
      <c r="E6" s="826"/>
      <c r="F6" s="888">
        <v>159.32999999999998</v>
      </c>
      <c r="G6" s="831"/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3674</v>
      </c>
      <c r="B7" s="890">
        <v>86</v>
      </c>
      <c r="C7" s="833"/>
      <c r="D7" s="890"/>
      <c r="E7" s="833"/>
      <c r="F7" s="890"/>
      <c r="G7" s="838"/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3675</v>
      </c>
      <c r="B8" s="890">
        <v>882</v>
      </c>
      <c r="C8" s="833"/>
      <c r="D8" s="890"/>
      <c r="E8" s="833"/>
      <c r="F8" s="890"/>
      <c r="G8" s="838"/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3676</v>
      </c>
      <c r="B9" s="890">
        <v>2366</v>
      </c>
      <c r="C9" s="833"/>
      <c r="D9" s="890"/>
      <c r="E9" s="833"/>
      <c r="F9" s="890">
        <v>38</v>
      </c>
      <c r="G9" s="838"/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3677</v>
      </c>
      <c r="B10" s="890"/>
      <c r="C10" s="833"/>
      <c r="D10" s="890"/>
      <c r="E10" s="833"/>
      <c r="F10" s="890">
        <v>159.32999999999998</v>
      </c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3678</v>
      </c>
      <c r="B11" s="890"/>
      <c r="C11" s="833"/>
      <c r="D11" s="890"/>
      <c r="E11" s="833"/>
      <c r="F11" s="890">
        <v>38</v>
      </c>
      <c r="G11" s="838"/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3679</v>
      </c>
      <c r="B12" s="890"/>
      <c r="C12" s="833"/>
      <c r="D12" s="890"/>
      <c r="E12" s="833"/>
      <c r="F12" s="890">
        <v>76</v>
      </c>
      <c r="G12" s="838"/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1446</v>
      </c>
      <c r="B13" s="890">
        <v>7257388</v>
      </c>
      <c r="C13" s="833">
        <v>0.8869232679462512</v>
      </c>
      <c r="D13" s="890">
        <v>8182656</v>
      </c>
      <c r="E13" s="833">
        <v>1</v>
      </c>
      <c r="F13" s="890">
        <v>10174369</v>
      </c>
      <c r="G13" s="838">
        <v>1.2434066640464905</v>
      </c>
      <c r="H13" s="890">
        <v>1029704.4499999997</v>
      </c>
      <c r="I13" s="833">
        <v>0.71009229746277025</v>
      </c>
      <c r="J13" s="890">
        <v>1450099.4500000002</v>
      </c>
      <c r="K13" s="833">
        <v>1</v>
      </c>
      <c r="L13" s="890">
        <v>1747410.9800000014</v>
      </c>
      <c r="M13" s="838">
        <v>1.2050283723643929</v>
      </c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3680</v>
      </c>
      <c r="B14" s="890"/>
      <c r="C14" s="833"/>
      <c r="D14" s="890">
        <v>1120</v>
      </c>
      <c r="E14" s="833">
        <v>1</v>
      </c>
      <c r="F14" s="890">
        <v>87</v>
      </c>
      <c r="G14" s="838">
        <v>7.767857142857143E-2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thickBot="1" x14ac:dyDescent="0.25">
      <c r="A15" s="894" t="s">
        <v>3681</v>
      </c>
      <c r="B15" s="892">
        <v>504</v>
      </c>
      <c r="C15" s="841"/>
      <c r="D15" s="892"/>
      <c r="E15" s="841"/>
      <c r="F15" s="892">
        <v>318.65999999999997</v>
      </c>
      <c r="G15" s="846"/>
      <c r="H15" s="892"/>
      <c r="I15" s="841"/>
      <c r="J15" s="892"/>
      <c r="K15" s="841"/>
      <c r="L15" s="892"/>
      <c r="M15" s="846"/>
      <c r="N15" s="892"/>
      <c r="O15" s="841"/>
      <c r="P15" s="892"/>
      <c r="Q15" s="841"/>
      <c r="R15" s="892"/>
      <c r="S15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84FDD5C-3B4E-429B-87B9-96645332A4F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4148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12254.9</v>
      </c>
      <c r="G3" s="208">
        <f t="shared" si="0"/>
        <v>8290930.4499999993</v>
      </c>
      <c r="H3" s="208"/>
      <c r="I3" s="208"/>
      <c r="J3" s="208">
        <f t="shared" si="0"/>
        <v>13446.099999999999</v>
      </c>
      <c r="K3" s="208">
        <f t="shared" si="0"/>
        <v>9633875.4499999993</v>
      </c>
      <c r="L3" s="208"/>
      <c r="M3" s="208"/>
      <c r="N3" s="208">
        <f t="shared" si="0"/>
        <v>15954</v>
      </c>
      <c r="O3" s="208">
        <f t="shared" si="0"/>
        <v>11922656.300000001</v>
      </c>
      <c r="P3" s="79">
        <f>IF(K3=0,0,O3/K3)</f>
        <v>1.2375763379834852</v>
      </c>
      <c r="Q3" s="209">
        <f>IF(N3=0,0,O3/N3)</f>
        <v>747.31454807571777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3682</v>
      </c>
      <c r="B6" s="826" t="s">
        <v>3595</v>
      </c>
      <c r="C6" s="826" t="s">
        <v>3468</v>
      </c>
      <c r="D6" s="826" t="s">
        <v>3631</v>
      </c>
      <c r="E6" s="826" t="s">
        <v>3632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126</v>
      </c>
      <c r="P6" s="831"/>
      <c r="Q6" s="849">
        <v>126</v>
      </c>
    </row>
    <row r="7" spans="1:17" ht="14.45" customHeight="1" x14ac:dyDescent="0.2">
      <c r="A7" s="832" t="s">
        <v>3682</v>
      </c>
      <c r="B7" s="833" t="s">
        <v>3595</v>
      </c>
      <c r="C7" s="833" t="s">
        <v>3468</v>
      </c>
      <c r="D7" s="833" t="s">
        <v>3534</v>
      </c>
      <c r="E7" s="833" t="s">
        <v>3535</v>
      </c>
      <c r="F7" s="850"/>
      <c r="G7" s="850"/>
      <c r="H7" s="850"/>
      <c r="I7" s="850"/>
      <c r="J7" s="850"/>
      <c r="K7" s="850"/>
      <c r="L7" s="850"/>
      <c r="M7" s="850"/>
      <c r="N7" s="850">
        <v>1</v>
      </c>
      <c r="O7" s="850">
        <v>33.33</v>
      </c>
      <c r="P7" s="838"/>
      <c r="Q7" s="851">
        <v>33.33</v>
      </c>
    </row>
    <row r="8" spans="1:17" ht="14.45" customHeight="1" x14ac:dyDescent="0.2">
      <c r="A8" s="832" t="s">
        <v>3683</v>
      </c>
      <c r="B8" s="833" t="s">
        <v>3595</v>
      </c>
      <c r="C8" s="833" t="s">
        <v>3468</v>
      </c>
      <c r="D8" s="833" t="s">
        <v>3635</v>
      </c>
      <c r="E8" s="833" t="s">
        <v>3636</v>
      </c>
      <c r="F8" s="850">
        <v>1</v>
      </c>
      <c r="G8" s="850">
        <v>86</v>
      </c>
      <c r="H8" s="850"/>
      <c r="I8" s="850">
        <v>86</v>
      </c>
      <c r="J8" s="850"/>
      <c r="K8" s="850"/>
      <c r="L8" s="850"/>
      <c r="M8" s="850"/>
      <c r="N8" s="850"/>
      <c r="O8" s="850"/>
      <c r="P8" s="838"/>
      <c r="Q8" s="851"/>
    </row>
    <row r="9" spans="1:17" ht="14.45" customHeight="1" x14ac:dyDescent="0.2">
      <c r="A9" s="832" t="s">
        <v>3684</v>
      </c>
      <c r="B9" s="833" t="s">
        <v>3595</v>
      </c>
      <c r="C9" s="833" t="s">
        <v>3468</v>
      </c>
      <c r="D9" s="833" t="s">
        <v>3631</v>
      </c>
      <c r="E9" s="833" t="s">
        <v>3632</v>
      </c>
      <c r="F9" s="850">
        <v>7</v>
      </c>
      <c r="G9" s="850">
        <v>882</v>
      </c>
      <c r="H9" s="850"/>
      <c r="I9" s="850">
        <v>126</v>
      </c>
      <c r="J9" s="850"/>
      <c r="K9" s="850"/>
      <c r="L9" s="850"/>
      <c r="M9" s="850"/>
      <c r="N9" s="850"/>
      <c r="O9" s="850"/>
      <c r="P9" s="838"/>
      <c r="Q9" s="851"/>
    </row>
    <row r="10" spans="1:17" ht="14.45" customHeight="1" x14ac:dyDescent="0.2">
      <c r="A10" s="832" t="s">
        <v>3685</v>
      </c>
      <c r="B10" s="833" t="s">
        <v>3595</v>
      </c>
      <c r="C10" s="833" t="s">
        <v>3468</v>
      </c>
      <c r="D10" s="833" t="s">
        <v>3658</v>
      </c>
      <c r="E10" s="833" t="s">
        <v>3659</v>
      </c>
      <c r="F10" s="850">
        <v>1</v>
      </c>
      <c r="G10" s="850">
        <v>1914</v>
      </c>
      <c r="H10" s="850"/>
      <c r="I10" s="850">
        <v>1914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5" customHeight="1" x14ac:dyDescent="0.2">
      <c r="A11" s="832" t="s">
        <v>3685</v>
      </c>
      <c r="B11" s="833" t="s">
        <v>3595</v>
      </c>
      <c r="C11" s="833" t="s">
        <v>3468</v>
      </c>
      <c r="D11" s="833" t="s">
        <v>3625</v>
      </c>
      <c r="E11" s="833" t="s">
        <v>3626</v>
      </c>
      <c r="F11" s="850">
        <v>2</v>
      </c>
      <c r="G11" s="850">
        <v>74</v>
      </c>
      <c r="H11" s="850"/>
      <c r="I11" s="850">
        <v>37</v>
      </c>
      <c r="J11" s="850"/>
      <c r="K11" s="850"/>
      <c r="L11" s="850"/>
      <c r="M11" s="850"/>
      <c r="N11" s="850">
        <v>1</v>
      </c>
      <c r="O11" s="850">
        <v>38</v>
      </c>
      <c r="P11" s="838"/>
      <c r="Q11" s="851">
        <v>38</v>
      </c>
    </row>
    <row r="12" spans="1:17" ht="14.45" customHeight="1" x14ac:dyDescent="0.2">
      <c r="A12" s="832" t="s">
        <v>3685</v>
      </c>
      <c r="B12" s="833" t="s">
        <v>3595</v>
      </c>
      <c r="C12" s="833" t="s">
        <v>3468</v>
      </c>
      <c r="D12" s="833" t="s">
        <v>3631</v>
      </c>
      <c r="E12" s="833" t="s">
        <v>3632</v>
      </c>
      <c r="F12" s="850">
        <v>3</v>
      </c>
      <c r="G12" s="850">
        <v>378</v>
      </c>
      <c r="H12" s="850"/>
      <c r="I12" s="850">
        <v>126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5" customHeight="1" x14ac:dyDescent="0.2">
      <c r="A13" s="832" t="s">
        <v>3686</v>
      </c>
      <c r="B13" s="833" t="s">
        <v>3595</v>
      </c>
      <c r="C13" s="833" t="s">
        <v>3468</v>
      </c>
      <c r="D13" s="833" t="s">
        <v>3631</v>
      </c>
      <c r="E13" s="833" t="s">
        <v>3632</v>
      </c>
      <c r="F13" s="850"/>
      <c r="G13" s="850"/>
      <c r="H13" s="850"/>
      <c r="I13" s="850"/>
      <c r="J13" s="850"/>
      <c r="K13" s="850"/>
      <c r="L13" s="850"/>
      <c r="M13" s="850"/>
      <c r="N13" s="850">
        <v>1</v>
      </c>
      <c r="O13" s="850">
        <v>126</v>
      </c>
      <c r="P13" s="838"/>
      <c r="Q13" s="851">
        <v>126</v>
      </c>
    </row>
    <row r="14" spans="1:17" ht="14.45" customHeight="1" x14ac:dyDescent="0.2">
      <c r="A14" s="832" t="s">
        <v>3686</v>
      </c>
      <c r="B14" s="833" t="s">
        <v>3595</v>
      </c>
      <c r="C14" s="833" t="s">
        <v>3468</v>
      </c>
      <c r="D14" s="833" t="s">
        <v>3534</v>
      </c>
      <c r="E14" s="833" t="s">
        <v>3535</v>
      </c>
      <c r="F14" s="850"/>
      <c r="G14" s="850"/>
      <c r="H14" s="850"/>
      <c r="I14" s="850"/>
      <c r="J14" s="850"/>
      <c r="K14" s="850"/>
      <c r="L14" s="850"/>
      <c r="M14" s="850"/>
      <c r="N14" s="850">
        <v>1</v>
      </c>
      <c r="O14" s="850">
        <v>33.33</v>
      </c>
      <c r="P14" s="838"/>
      <c r="Q14" s="851">
        <v>33.33</v>
      </c>
    </row>
    <row r="15" spans="1:17" ht="14.45" customHeight="1" x14ac:dyDescent="0.2">
      <c r="A15" s="832" t="s">
        <v>3687</v>
      </c>
      <c r="B15" s="833" t="s">
        <v>3595</v>
      </c>
      <c r="C15" s="833" t="s">
        <v>3468</v>
      </c>
      <c r="D15" s="833" t="s">
        <v>3625</v>
      </c>
      <c r="E15" s="833" t="s">
        <v>3626</v>
      </c>
      <c r="F15" s="850"/>
      <c r="G15" s="850"/>
      <c r="H15" s="850"/>
      <c r="I15" s="850"/>
      <c r="J15" s="850"/>
      <c r="K15" s="850"/>
      <c r="L15" s="850"/>
      <c r="M15" s="850"/>
      <c r="N15" s="850">
        <v>1</v>
      </c>
      <c r="O15" s="850">
        <v>38</v>
      </c>
      <c r="P15" s="838"/>
      <c r="Q15" s="851">
        <v>38</v>
      </c>
    </row>
    <row r="16" spans="1:17" ht="14.45" customHeight="1" x14ac:dyDescent="0.2">
      <c r="A16" s="832" t="s">
        <v>3688</v>
      </c>
      <c r="B16" s="833" t="s">
        <v>3595</v>
      </c>
      <c r="C16" s="833" t="s">
        <v>3468</v>
      </c>
      <c r="D16" s="833" t="s">
        <v>3625</v>
      </c>
      <c r="E16" s="833" t="s">
        <v>3626</v>
      </c>
      <c r="F16" s="850"/>
      <c r="G16" s="850"/>
      <c r="H16" s="850"/>
      <c r="I16" s="850"/>
      <c r="J16" s="850"/>
      <c r="K16" s="850"/>
      <c r="L16" s="850"/>
      <c r="M16" s="850"/>
      <c r="N16" s="850">
        <v>2</v>
      </c>
      <c r="O16" s="850">
        <v>76</v>
      </c>
      <c r="P16" s="838"/>
      <c r="Q16" s="851">
        <v>38</v>
      </c>
    </row>
    <row r="17" spans="1:17" ht="14.45" customHeight="1" x14ac:dyDescent="0.2">
      <c r="A17" s="832" t="s">
        <v>572</v>
      </c>
      <c r="B17" s="833" t="s">
        <v>3689</v>
      </c>
      <c r="C17" s="833" t="s">
        <v>3596</v>
      </c>
      <c r="D17" s="833" t="s">
        <v>3690</v>
      </c>
      <c r="E17" s="833" t="s">
        <v>1089</v>
      </c>
      <c r="F17" s="850"/>
      <c r="G17" s="850"/>
      <c r="H17" s="850"/>
      <c r="I17" s="850"/>
      <c r="J17" s="850"/>
      <c r="K17" s="850"/>
      <c r="L17" s="850"/>
      <c r="M17" s="850"/>
      <c r="N17" s="850">
        <v>0.4</v>
      </c>
      <c r="O17" s="850">
        <v>450.82</v>
      </c>
      <c r="P17" s="838"/>
      <c r="Q17" s="851">
        <v>1127.05</v>
      </c>
    </row>
    <row r="18" spans="1:17" ht="14.45" customHeight="1" x14ac:dyDescent="0.2">
      <c r="A18" s="832" t="s">
        <v>572</v>
      </c>
      <c r="B18" s="833" t="s">
        <v>3689</v>
      </c>
      <c r="C18" s="833" t="s">
        <v>3596</v>
      </c>
      <c r="D18" s="833" t="s">
        <v>3691</v>
      </c>
      <c r="E18" s="833" t="s">
        <v>1505</v>
      </c>
      <c r="F18" s="850">
        <v>592</v>
      </c>
      <c r="G18" s="850">
        <v>47407.360000000001</v>
      </c>
      <c r="H18" s="850">
        <v>1.9412665575795101</v>
      </c>
      <c r="I18" s="850">
        <v>80.08</v>
      </c>
      <c r="J18" s="850">
        <v>303</v>
      </c>
      <c r="K18" s="850">
        <v>24420.84</v>
      </c>
      <c r="L18" s="850">
        <v>1</v>
      </c>
      <c r="M18" s="850">
        <v>80.596831683168318</v>
      </c>
      <c r="N18" s="850"/>
      <c r="O18" s="850"/>
      <c r="P18" s="838"/>
      <c r="Q18" s="851"/>
    </row>
    <row r="19" spans="1:17" ht="14.45" customHeight="1" x14ac:dyDescent="0.2">
      <c r="A19" s="832" t="s">
        <v>572</v>
      </c>
      <c r="B19" s="833" t="s">
        <v>3689</v>
      </c>
      <c r="C19" s="833" t="s">
        <v>3596</v>
      </c>
      <c r="D19" s="833" t="s">
        <v>3692</v>
      </c>
      <c r="E19" s="833" t="s">
        <v>1505</v>
      </c>
      <c r="F19" s="850">
        <v>5</v>
      </c>
      <c r="G19" s="850">
        <v>380.65</v>
      </c>
      <c r="H19" s="850">
        <v>0.33333333333333331</v>
      </c>
      <c r="I19" s="850">
        <v>76.13</v>
      </c>
      <c r="J19" s="850">
        <v>15</v>
      </c>
      <c r="K19" s="850">
        <v>1141.95</v>
      </c>
      <c r="L19" s="850">
        <v>1</v>
      </c>
      <c r="M19" s="850">
        <v>76.13000000000001</v>
      </c>
      <c r="N19" s="850"/>
      <c r="O19" s="850"/>
      <c r="P19" s="838"/>
      <c r="Q19" s="851"/>
    </row>
    <row r="20" spans="1:17" ht="14.45" customHeight="1" x14ac:dyDescent="0.2">
      <c r="A20" s="832" t="s">
        <v>572</v>
      </c>
      <c r="B20" s="833" t="s">
        <v>3689</v>
      </c>
      <c r="C20" s="833" t="s">
        <v>3596</v>
      </c>
      <c r="D20" s="833" t="s">
        <v>3693</v>
      </c>
      <c r="E20" s="833" t="s">
        <v>1335</v>
      </c>
      <c r="F20" s="850">
        <v>0.6</v>
      </c>
      <c r="G20" s="850">
        <v>264.74</v>
      </c>
      <c r="H20" s="850">
        <v>8.9609022505491839E-2</v>
      </c>
      <c r="I20" s="850">
        <v>441.23333333333335</v>
      </c>
      <c r="J20" s="850">
        <v>7.8</v>
      </c>
      <c r="K20" s="850">
        <v>2954.39</v>
      </c>
      <c r="L20" s="850">
        <v>1</v>
      </c>
      <c r="M20" s="850">
        <v>378.76794871794868</v>
      </c>
      <c r="N20" s="850">
        <v>23.900000000000002</v>
      </c>
      <c r="O20" s="850">
        <v>8850.9</v>
      </c>
      <c r="P20" s="838">
        <v>2.9958468584039344</v>
      </c>
      <c r="Q20" s="851">
        <v>370.33054393305434</v>
      </c>
    </row>
    <row r="21" spans="1:17" ht="14.45" customHeight="1" x14ac:dyDescent="0.2">
      <c r="A21" s="832" t="s">
        <v>572</v>
      </c>
      <c r="B21" s="833" t="s">
        <v>3689</v>
      </c>
      <c r="C21" s="833" t="s">
        <v>3596</v>
      </c>
      <c r="D21" s="833" t="s">
        <v>3694</v>
      </c>
      <c r="E21" s="833" t="s">
        <v>1036</v>
      </c>
      <c r="F21" s="850"/>
      <c r="G21" s="850"/>
      <c r="H21" s="850"/>
      <c r="I21" s="850"/>
      <c r="J21" s="850">
        <v>15.1</v>
      </c>
      <c r="K21" s="850">
        <v>4300.16</v>
      </c>
      <c r="L21" s="850">
        <v>1</v>
      </c>
      <c r="M21" s="850">
        <v>284.77880794701986</v>
      </c>
      <c r="N21" s="850">
        <v>7.6000000000000005</v>
      </c>
      <c r="O21" s="850">
        <v>2366.0400000000004</v>
      </c>
      <c r="P21" s="838">
        <v>0.55022138711117741</v>
      </c>
      <c r="Q21" s="851">
        <v>311.32105263157899</v>
      </c>
    </row>
    <row r="22" spans="1:17" ht="14.45" customHeight="1" x14ac:dyDescent="0.2">
      <c r="A22" s="832" t="s">
        <v>572</v>
      </c>
      <c r="B22" s="833" t="s">
        <v>3689</v>
      </c>
      <c r="C22" s="833" t="s">
        <v>3596</v>
      </c>
      <c r="D22" s="833" t="s">
        <v>3695</v>
      </c>
      <c r="E22" s="833" t="s">
        <v>1084</v>
      </c>
      <c r="F22" s="850">
        <v>61</v>
      </c>
      <c r="G22" s="850">
        <v>3562.4</v>
      </c>
      <c r="H22" s="850">
        <v>19.642699602999556</v>
      </c>
      <c r="I22" s="850">
        <v>58.4</v>
      </c>
      <c r="J22" s="850">
        <v>7</v>
      </c>
      <c r="K22" s="850">
        <v>181.36</v>
      </c>
      <c r="L22" s="850">
        <v>1</v>
      </c>
      <c r="M22" s="850">
        <v>25.908571428571431</v>
      </c>
      <c r="N22" s="850">
        <v>49</v>
      </c>
      <c r="O22" s="850">
        <v>1647.1599999999999</v>
      </c>
      <c r="P22" s="838">
        <v>9.0822673136303465</v>
      </c>
      <c r="Q22" s="851">
        <v>33.61551020408163</v>
      </c>
    </row>
    <row r="23" spans="1:17" ht="14.45" customHeight="1" x14ac:dyDescent="0.2">
      <c r="A23" s="832" t="s">
        <v>572</v>
      </c>
      <c r="B23" s="833" t="s">
        <v>3689</v>
      </c>
      <c r="C23" s="833" t="s">
        <v>3596</v>
      </c>
      <c r="D23" s="833" t="s">
        <v>3696</v>
      </c>
      <c r="E23" s="833" t="s">
        <v>3697</v>
      </c>
      <c r="F23" s="850">
        <v>10</v>
      </c>
      <c r="G23" s="850">
        <v>6922.89</v>
      </c>
      <c r="H23" s="850">
        <v>1.1111130727587597</v>
      </c>
      <c r="I23" s="850">
        <v>692.28899999999999</v>
      </c>
      <c r="J23" s="850">
        <v>9</v>
      </c>
      <c r="K23" s="850">
        <v>6230.59</v>
      </c>
      <c r="L23" s="850">
        <v>1</v>
      </c>
      <c r="M23" s="850">
        <v>692.28777777777782</v>
      </c>
      <c r="N23" s="850"/>
      <c r="O23" s="850"/>
      <c r="P23" s="838"/>
      <c r="Q23" s="851"/>
    </row>
    <row r="24" spans="1:17" ht="14.45" customHeight="1" x14ac:dyDescent="0.2">
      <c r="A24" s="832" t="s">
        <v>572</v>
      </c>
      <c r="B24" s="833" t="s">
        <v>3689</v>
      </c>
      <c r="C24" s="833" t="s">
        <v>3596</v>
      </c>
      <c r="D24" s="833" t="s">
        <v>3698</v>
      </c>
      <c r="E24" s="833" t="s">
        <v>1295</v>
      </c>
      <c r="F24" s="850"/>
      <c r="G24" s="850"/>
      <c r="H24" s="850"/>
      <c r="I24" s="850"/>
      <c r="J24" s="850">
        <v>1.5</v>
      </c>
      <c r="K24" s="850">
        <v>18020.099999999999</v>
      </c>
      <c r="L24" s="850">
        <v>1</v>
      </c>
      <c r="M24" s="850">
        <v>12013.4</v>
      </c>
      <c r="N24" s="850">
        <v>7.2</v>
      </c>
      <c r="O24" s="850">
        <v>21859.98</v>
      </c>
      <c r="P24" s="838">
        <v>1.2130887175986815</v>
      </c>
      <c r="Q24" s="851">
        <v>3036.1083333333331</v>
      </c>
    </row>
    <row r="25" spans="1:17" ht="14.45" customHeight="1" x14ac:dyDescent="0.2">
      <c r="A25" s="832" t="s">
        <v>572</v>
      </c>
      <c r="B25" s="833" t="s">
        <v>3689</v>
      </c>
      <c r="C25" s="833" t="s">
        <v>3596</v>
      </c>
      <c r="D25" s="833" t="s">
        <v>3699</v>
      </c>
      <c r="E25" s="833" t="s">
        <v>996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9158.27</v>
      </c>
      <c r="P25" s="838"/>
      <c r="Q25" s="851">
        <v>9158.27</v>
      </c>
    </row>
    <row r="26" spans="1:17" ht="14.45" customHeight="1" x14ac:dyDescent="0.2">
      <c r="A26" s="832" t="s">
        <v>572</v>
      </c>
      <c r="B26" s="833" t="s">
        <v>3689</v>
      </c>
      <c r="C26" s="833" t="s">
        <v>3596</v>
      </c>
      <c r="D26" s="833" t="s">
        <v>3700</v>
      </c>
      <c r="E26" s="833" t="s">
        <v>996</v>
      </c>
      <c r="F26" s="850"/>
      <c r="G26" s="850"/>
      <c r="H26" s="850"/>
      <c r="I26" s="850"/>
      <c r="J26" s="850"/>
      <c r="K26" s="850"/>
      <c r="L26" s="850"/>
      <c r="M26" s="850"/>
      <c r="N26" s="850">
        <v>1</v>
      </c>
      <c r="O26" s="850">
        <v>17457.349999999999</v>
      </c>
      <c r="P26" s="838"/>
      <c r="Q26" s="851">
        <v>17457.349999999999</v>
      </c>
    </row>
    <row r="27" spans="1:17" ht="14.45" customHeight="1" x14ac:dyDescent="0.2">
      <c r="A27" s="832" t="s">
        <v>572</v>
      </c>
      <c r="B27" s="833" t="s">
        <v>3689</v>
      </c>
      <c r="C27" s="833" t="s">
        <v>3596</v>
      </c>
      <c r="D27" s="833" t="s">
        <v>3701</v>
      </c>
      <c r="E27" s="833" t="s">
        <v>1307</v>
      </c>
      <c r="F27" s="850"/>
      <c r="G27" s="850"/>
      <c r="H27" s="850"/>
      <c r="I27" s="850"/>
      <c r="J27" s="850"/>
      <c r="K27" s="850"/>
      <c r="L27" s="850"/>
      <c r="M27" s="850"/>
      <c r="N27" s="850">
        <v>1.95</v>
      </c>
      <c r="O27" s="850">
        <v>438.21</v>
      </c>
      <c r="P27" s="838"/>
      <c r="Q27" s="851">
        <v>224.72307692307692</v>
      </c>
    </row>
    <row r="28" spans="1:17" ht="14.45" customHeight="1" x14ac:dyDescent="0.2">
      <c r="A28" s="832" t="s">
        <v>572</v>
      </c>
      <c r="B28" s="833" t="s">
        <v>3689</v>
      </c>
      <c r="C28" s="833" t="s">
        <v>3596</v>
      </c>
      <c r="D28" s="833" t="s">
        <v>3702</v>
      </c>
      <c r="E28" s="833" t="s">
        <v>1750</v>
      </c>
      <c r="F28" s="850">
        <v>8</v>
      </c>
      <c r="G28" s="850">
        <v>343.04</v>
      </c>
      <c r="H28" s="850">
        <v>0.25</v>
      </c>
      <c r="I28" s="850">
        <v>42.88</v>
      </c>
      <c r="J28" s="850">
        <v>32</v>
      </c>
      <c r="K28" s="850">
        <v>1372.16</v>
      </c>
      <c r="L28" s="850">
        <v>1</v>
      </c>
      <c r="M28" s="850">
        <v>42.88</v>
      </c>
      <c r="N28" s="850"/>
      <c r="O28" s="850"/>
      <c r="P28" s="838"/>
      <c r="Q28" s="851"/>
    </row>
    <row r="29" spans="1:17" ht="14.45" customHeight="1" x14ac:dyDescent="0.2">
      <c r="A29" s="832" t="s">
        <v>572</v>
      </c>
      <c r="B29" s="833" t="s">
        <v>3689</v>
      </c>
      <c r="C29" s="833" t="s">
        <v>3596</v>
      </c>
      <c r="D29" s="833" t="s">
        <v>3601</v>
      </c>
      <c r="E29" s="833" t="s">
        <v>3602</v>
      </c>
      <c r="F29" s="850">
        <v>399.3</v>
      </c>
      <c r="G29" s="850">
        <v>108496.98999999999</v>
      </c>
      <c r="H29" s="850">
        <v>0.97497655498247504</v>
      </c>
      <c r="I29" s="850">
        <v>271.71798146756822</v>
      </c>
      <c r="J29" s="850">
        <v>495.50000000000006</v>
      </c>
      <c r="K29" s="850">
        <v>111281.64</v>
      </c>
      <c r="L29" s="850">
        <v>1</v>
      </c>
      <c r="M29" s="850">
        <v>224.58454086781026</v>
      </c>
      <c r="N29" s="850">
        <v>423.0999999999998</v>
      </c>
      <c r="O29" s="850">
        <v>78521.10000000002</v>
      </c>
      <c r="P29" s="838">
        <v>0.70560696265799117</v>
      </c>
      <c r="Q29" s="851">
        <v>185.58520444339413</v>
      </c>
    </row>
    <row r="30" spans="1:17" ht="14.45" customHeight="1" x14ac:dyDescent="0.2">
      <c r="A30" s="832" t="s">
        <v>572</v>
      </c>
      <c r="B30" s="833" t="s">
        <v>3689</v>
      </c>
      <c r="C30" s="833" t="s">
        <v>3596</v>
      </c>
      <c r="D30" s="833" t="s">
        <v>3703</v>
      </c>
      <c r="E30" s="833" t="s">
        <v>3704</v>
      </c>
      <c r="F30" s="850">
        <v>0.6</v>
      </c>
      <c r="G30" s="850">
        <v>81.52</v>
      </c>
      <c r="H30" s="850"/>
      <c r="I30" s="850">
        <v>135.86666666666667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5" customHeight="1" x14ac:dyDescent="0.2">
      <c r="A31" s="832" t="s">
        <v>572</v>
      </c>
      <c r="B31" s="833" t="s">
        <v>3689</v>
      </c>
      <c r="C31" s="833" t="s">
        <v>3596</v>
      </c>
      <c r="D31" s="833" t="s">
        <v>3705</v>
      </c>
      <c r="E31" s="833" t="s">
        <v>3706</v>
      </c>
      <c r="F31" s="850"/>
      <c r="G31" s="850"/>
      <c r="H31" s="850"/>
      <c r="I31" s="850"/>
      <c r="J31" s="850">
        <v>2.9</v>
      </c>
      <c r="K31" s="850">
        <v>9464.83</v>
      </c>
      <c r="L31" s="850">
        <v>1</v>
      </c>
      <c r="M31" s="850">
        <v>3263.7344827586207</v>
      </c>
      <c r="N31" s="850">
        <v>1.5</v>
      </c>
      <c r="O31" s="850">
        <v>4895.6000000000004</v>
      </c>
      <c r="P31" s="838">
        <v>0.51724119714775652</v>
      </c>
      <c r="Q31" s="851">
        <v>3263.7333333333336</v>
      </c>
    </row>
    <row r="32" spans="1:17" ht="14.45" customHeight="1" x14ac:dyDescent="0.2">
      <c r="A32" s="832" t="s">
        <v>572</v>
      </c>
      <c r="B32" s="833" t="s">
        <v>3689</v>
      </c>
      <c r="C32" s="833" t="s">
        <v>3596</v>
      </c>
      <c r="D32" s="833" t="s">
        <v>3707</v>
      </c>
      <c r="E32" s="833" t="s">
        <v>1008</v>
      </c>
      <c r="F32" s="850">
        <v>1</v>
      </c>
      <c r="G32" s="850">
        <v>4252.6899999999996</v>
      </c>
      <c r="H32" s="850">
        <v>0.49279011613220203</v>
      </c>
      <c r="I32" s="850">
        <v>4252.6899999999996</v>
      </c>
      <c r="J32" s="850">
        <v>2</v>
      </c>
      <c r="K32" s="850">
        <v>8629.82</v>
      </c>
      <c r="L32" s="850">
        <v>1</v>
      </c>
      <c r="M32" s="850">
        <v>4314.91</v>
      </c>
      <c r="N32" s="850">
        <v>14</v>
      </c>
      <c r="O32" s="850">
        <v>60408.740000000005</v>
      </c>
      <c r="P32" s="838">
        <v>7.0000000000000009</v>
      </c>
      <c r="Q32" s="851">
        <v>4314.9100000000008</v>
      </c>
    </row>
    <row r="33" spans="1:17" ht="14.45" customHeight="1" x14ac:dyDescent="0.2">
      <c r="A33" s="832" t="s">
        <v>572</v>
      </c>
      <c r="B33" s="833" t="s">
        <v>3689</v>
      </c>
      <c r="C33" s="833" t="s">
        <v>3596</v>
      </c>
      <c r="D33" s="833" t="s">
        <v>3708</v>
      </c>
      <c r="E33" s="833" t="s">
        <v>1008</v>
      </c>
      <c r="F33" s="850">
        <v>2</v>
      </c>
      <c r="G33" s="850">
        <v>17010.78</v>
      </c>
      <c r="H33" s="850">
        <v>0.21901783310524847</v>
      </c>
      <c r="I33" s="850">
        <v>8505.39</v>
      </c>
      <c r="J33" s="850">
        <v>9</v>
      </c>
      <c r="K33" s="850">
        <v>77668.47</v>
      </c>
      <c r="L33" s="850">
        <v>1</v>
      </c>
      <c r="M33" s="850">
        <v>8629.83</v>
      </c>
      <c r="N33" s="850">
        <v>3</v>
      </c>
      <c r="O33" s="850">
        <v>25889.49</v>
      </c>
      <c r="P33" s="838">
        <v>0.33333333333333337</v>
      </c>
      <c r="Q33" s="851">
        <v>8629.83</v>
      </c>
    </row>
    <row r="34" spans="1:17" ht="14.45" customHeight="1" x14ac:dyDescent="0.2">
      <c r="A34" s="832" t="s">
        <v>572</v>
      </c>
      <c r="B34" s="833" t="s">
        <v>3689</v>
      </c>
      <c r="C34" s="833" t="s">
        <v>3596</v>
      </c>
      <c r="D34" s="833" t="s">
        <v>3709</v>
      </c>
      <c r="E34" s="833" t="s">
        <v>3710</v>
      </c>
      <c r="F34" s="850">
        <v>30.1</v>
      </c>
      <c r="G34" s="850">
        <v>2371.8999999999996</v>
      </c>
      <c r="H34" s="850">
        <v>1.2438186633105217</v>
      </c>
      <c r="I34" s="850">
        <v>78.800664451827231</v>
      </c>
      <c r="J34" s="850">
        <v>27.3</v>
      </c>
      <c r="K34" s="850">
        <v>1906.95</v>
      </c>
      <c r="L34" s="850">
        <v>1</v>
      </c>
      <c r="M34" s="850">
        <v>69.85164835164835</v>
      </c>
      <c r="N34" s="850">
        <v>17.700000000000003</v>
      </c>
      <c r="O34" s="850">
        <v>1045.1400000000001</v>
      </c>
      <c r="P34" s="838">
        <v>0.54806890584441126</v>
      </c>
      <c r="Q34" s="851">
        <v>59.047457627118639</v>
      </c>
    </row>
    <row r="35" spans="1:17" ht="14.45" customHeight="1" x14ac:dyDescent="0.2">
      <c r="A35" s="832" t="s">
        <v>572</v>
      </c>
      <c r="B35" s="833" t="s">
        <v>3689</v>
      </c>
      <c r="C35" s="833" t="s">
        <v>3596</v>
      </c>
      <c r="D35" s="833" t="s">
        <v>3711</v>
      </c>
      <c r="E35" s="833" t="s">
        <v>3712</v>
      </c>
      <c r="F35" s="850">
        <v>144.9</v>
      </c>
      <c r="G35" s="850">
        <v>6394.41</v>
      </c>
      <c r="H35" s="850">
        <v>0.75468431339225028</v>
      </c>
      <c r="I35" s="850">
        <v>44.12981366459627</v>
      </c>
      <c r="J35" s="850">
        <v>192</v>
      </c>
      <c r="K35" s="850">
        <v>8472.9599999999991</v>
      </c>
      <c r="L35" s="850">
        <v>1</v>
      </c>
      <c r="M35" s="850">
        <v>44.129999999999995</v>
      </c>
      <c r="N35" s="850"/>
      <c r="O35" s="850"/>
      <c r="P35" s="838"/>
      <c r="Q35" s="851"/>
    </row>
    <row r="36" spans="1:17" ht="14.45" customHeight="1" x14ac:dyDescent="0.2">
      <c r="A36" s="832" t="s">
        <v>572</v>
      </c>
      <c r="B36" s="833" t="s">
        <v>3689</v>
      </c>
      <c r="C36" s="833" t="s">
        <v>3596</v>
      </c>
      <c r="D36" s="833" t="s">
        <v>3713</v>
      </c>
      <c r="E36" s="833" t="s">
        <v>3714</v>
      </c>
      <c r="F36" s="850">
        <v>2.2999999999999998</v>
      </c>
      <c r="G36" s="850">
        <v>1839.43</v>
      </c>
      <c r="H36" s="850">
        <v>0.96159234669872962</v>
      </c>
      <c r="I36" s="850">
        <v>799.75217391304352</v>
      </c>
      <c r="J36" s="850">
        <v>3.7</v>
      </c>
      <c r="K36" s="850">
        <v>1912.9</v>
      </c>
      <c r="L36" s="850">
        <v>1</v>
      </c>
      <c r="M36" s="850">
        <v>517</v>
      </c>
      <c r="N36" s="850"/>
      <c r="O36" s="850"/>
      <c r="P36" s="838"/>
      <c r="Q36" s="851"/>
    </row>
    <row r="37" spans="1:17" ht="14.45" customHeight="1" x14ac:dyDescent="0.2">
      <c r="A37" s="832" t="s">
        <v>572</v>
      </c>
      <c r="B37" s="833" t="s">
        <v>3689</v>
      </c>
      <c r="C37" s="833" t="s">
        <v>3596</v>
      </c>
      <c r="D37" s="833" t="s">
        <v>3715</v>
      </c>
      <c r="E37" s="833" t="s">
        <v>3716</v>
      </c>
      <c r="F37" s="850"/>
      <c r="G37" s="850"/>
      <c r="H37" s="850"/>
      <c r="I37" s="850"/>
      <c r="J37" s="850">
        <v>1</v>
      </c>
      <c r="K37" s="850">
        <v>92.49</v>
      </c>
      <c r="L37" s="850">
        <v>1</v>
      </c>
      <c r="M37" s="850">
        <v>92.49</v>
      </c>
      <c r="N37" s="850"/>
      <c r="O37" s="850"/>
      <c r="P37" s="838"/>
      <c r="Q37" s="851"/>
    </row>
    <row r="38" spans="1:17" ht="14.45" customHeight="1" x14ac:dyDescent="0.2">
      <c r="A38" s="832" t="s">
        <v>572</v>
      </c>
      <c r="B38" s="833" t="s">
        <v>3689</v>
      </c>
      <c r="C38" s="833" t="s">
        <v>3596</v>
      </c>
      <c r="D38" s="833" t="s">
        <v>3717</v>
      </c>
      <c r="E38" s="833" t="s">
        <v>3718</v>
      </c>
      <c r="F38" s="850"/>
      <c r="G38" s="850"/>
      <c r="H38" s="850"/>
      <c r="I38" s="850"/>
      <c r="J38" s="850">
        <v>0.9</v>
      </c>
      <c r="K38" s="850">
        <v>352.62</v>
      </c>
      <c r="L38" s="850">
        <v>1</v>
      </c>
      <c r="M38" s="850">
        <v>391.8</v>
      </c>
      <c r="N38" s="850"/>
      <c r="O38" s="850"/>
      <c r="P38" s="838"/>
      <c r="Q38" s="851"/>
    </row>
    <row r="39" spans="1:17" ht="14.45" customHeight="1" x14ac:dyDescent="0.2">
      <c r="A39" s="832" t="s">
        <v>572</v>
      </c>
      <c r="B39" s="833" t="s">
        <v>3689</v>
      </c>
      <c r="C39" s="833" t="s">
        <v>3596</v>
      </c>
      <c r="D39" s="833" t="s">
        <v>3719</v>
      </c>
      <c r="E39" s="833" t="s">
        <v>3720</v>
      </c>
      <c r="F39" s="850">
        <v>1</v>
      </c>
      <c r="G39" s="850">
        <v>756.5</v>
      </c>
      <c r="H39" s="850">
        <v>0.79996193175209118</v>
      </c>
      <c r="I39" s="850">
        <v>756.5</v>
      </c>
      <c r="J39" s="850">
        <v>1.6</v>
      </c>
      <c r="K39" s="850">
        <v>945.67</v>
      </c>
      <c r="L39" s="850">
        <v>1</v>
      </c>
      <c r="M39" s="850">
        <v>591.04374999999993</v>
      </c>
      <c r="N39" s="850">
        <v>1.1000000000000001</v>
      </c>
      <c r="O39" s="850">
        <v>832.15000000000009</v>
      </c>
      <c r="P39" s="838">
        <v>0.8799581249273003</v>
      </c>
      <c r="Q39" s="851">
        <v>756.5</v>
      </c>
    </row>
    <row r="40" spans="1:17" ht="14.45" customHeight="1" x14ac:dyDescent="0.2">
      <c r="A40" s="832" t="s">
        <v>572</v>
      </c>
      <c r="B40" s="833" t="s">
        <v>3689</v>
      </c>
      <c r="C40" s="833" t="s">
        <v>3596</v>
      </c>
      <c r="D40" s="833" t="s">
        <v>3721</v>
      </c>
      <c r="E40" s="833" t="s">
        <v>3722</v>
      </c>
      <c r="F40" s="850">
        <v>17</v>
      </c>
      <c r="G40" s="850">
        <v>1863.2</v>
      </c>
      <c r="H40" s="850">
        <v>1</v>
      </c>
      <c r="I40" s="850">
        <v>109.60000000000001</v>
      </c>
      <c r="J40" s="850">
        <v>17</v>
      </c>
      <c r="K40" s="850">
        <v>1863.2</v>
      </c>
      <c r="L40" s="850">
        <v>1</v>
      </c>
      <c r="M40" s="850">
        <v>109.60000000000001</v>
      </c>
      <c r="N40" s="850"/>
      <c r="O40" s="850"/>
      <c r="P40" s="838"/>
      <c r="Q40" s="851"/>
    </row>
    <row r="41" spans="1:17" ht="14.45" customHeight="1" x14ac:dyDescent="0.2">
      <c r="A41" s="832" t="s">
        <v>572</v>
      </c>
      <c r="B41" s="833" t="s">
        <v>3689</v>
      </c>
      <c r="C41" s="833" t="s">
        <v>3596</v>
      </c>
      <c r="D41" s="833" t="s">
        <v>3723</v>
      </c>
      <c r="E41" s="833" t="s">
        <v>3722</v>
      </c>
      <c r="F41" s="850">
        <v>30</v>
      </c>
      <c r="G41" s="850">
        <v>6576</v>
      </c>
      <c r="H41" s="850"/>
      <c r="I41" s="850">
        <v>219.2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5" customHeight="1" x14ac:dyDescent="0.2">
      <c r="A42" s="832" t="s">
        <v>572</v>
      </c>
      <c r="B42" s="833" t="s">
        <v>3689</v>
      </c>
      <c r="C42" s="833" t="s">
        <v>3596</v>
      </c>
      <c r="D42" s="833" t="s">
        <v>3724</v>
      </c>
      <c r="E42" s="833" t="s">
        <v>3725</v>
      </c>
      <c r="F42" s="850">
        <v>0.3</v>
      </c>
      <c r="G42" s="850">
        <v>231.64</v>
      </c>
      <c r="H42" s="850">
        <v>2.8372512322028746E-2</v>
      </c>
      <c r="I42" s="850">
        <v>772.13333333333333</v>
      </c>
      <c r="J42" s="850">
        <v>14.6</v>
      </c>
      <c r="K42" s="850">
        <v>8164.2400000000007</v>
      </c>
      <c r="L42" s="850">
        <v>1</v>
      </c>
      <c r="M42" s="850">
        <v>559.19452054794522</v>
      </c>
      <c r="N42" s="850">
        <v>6.3000000000000007</v>
      </c>
      <c r="O42" s="850">
        <v>1961.01</v>
      </c>
      <c r="P42" s="838">
        <v>0.24019504571154202</v>
      </c>
      <c r="Q42" s="851">
        <v>311.27142857142854</v>
      </c>
    </row>
    <row r="43" spans="1:17" ht="14.45" customHeight="1" x14ac:dyDescent="0.2">
      <c r="A43" s="832" t="s">
        <v>572</v>
      </c>
      <c r="B43" s="833" t="s">
        <v>3689</v>
      </c>
      <c r="C43" s="833" t="s">
        <v>3596</v>
      </c>
      <c r="D43" s="833" t="s">
        <v>3726</v>
      </c>
      <c r="E43" s="833" t="s">
        <v>1346</v>
      </c>
      <c r="F43" s="850">
        <v>3.3</v>
      </c>
      <c r="G43" s="850">
        <v>1262.58</v>
      </c>
      <c r="H43" s="850">
        <v>2.2000000000000002</v>
      </c>
      <c r="I43" s="850">
        <v>382.6</v>
      </c>
      <c r="J43" s="850">
        <v>1.5</v>
      </c>
      <c r="K43" s="850">
        <v>573.9</v>
      </c>
      <c r="L43" s="850">
        <v>1</v>
      </c>
      <c r="M43" s="850">
        <v>382.59999999999997</v>
      </c>
      <c r="N43" s="850">
        <v>2.4</v>
      </c>
      <c r="O43" s="850">
        <v>356.4</v>
      </c>
      <c r="P43" s="838">
        <v>0.62101411395713535</v>
      </c>
      <c r="Q43" s="851">
        <v>148.5</v>
      </c>
    </row>
    <row r="44" spans="1:17" ht="14.45" customHeight="1" x14ac:dyDescent="0.2">
      <c r="A44" s="832" t="s">
        <v>572</v>
      </c>
      <c r="B44" s="833" t="s">
        <v>3689</v>
      </c>
      <c r="C44" s="833" t="s">
        <v>3596</v>
      </c>
      <c r="D44" s="833" t="s">
        <v>3727</v>
      </c>
      <c r="E44" s="833" t="s">
        <v>3728</v>
      </c>
      <c r="F44" s="850"/>
      <c r="G44" s="850"/>
      <c r="H44" s="850"/>
      <c r="I44" s="850"/>
      <c r="J44" s="850">
        <v>17</v>
      </c>
      <c r="K44" s="850">
        <v>106971.2</v>
      </c>
      <c r="L44" s="850">
        <v>1</v>
      </c>
      <c r="M44" s="850">
        <v>6292.4235294117643</v>
      </c>
      <c r="N44" s="850"/>
      <c r="O44" s="850"/>
      <c r="P44" s="838"/>
      <c r="Q44" s="851"/>
    </row>
    <row r="45" spans="1:17" ht="14.45" customHeight="1" x14ac:dyDescent="0.2">
      <c r="A45" s="832" t="s">
        <v>572</v>
      </c>
      <c r="B45" s="833" t="s">
        <v>3689</v>
      </c>
      <c r="C45" s="833" t="s">
        <v>3596</v>
      </c>
      <c r="D45" s="833" t="s">
        <v>3729</v>
      </c>
      <c r="E45" s="833" t="s">
        <v>1346</v>
      </c>
      <c r="F45" s="850">
        <v>6.7</v>
      </c>
      <c r="G45" s="850">
        <v>5126.84</v>
      </c>
      <c r="H45" s="850">
        <v>0.41164063221367114</v>
      </c>
      <c r="I45" s="850">
        <v>765.2</v>
      </c>
      <c r="J45" s="850">
        <v>17.099999999999998</v>
      </c>
      <c r="K45" s="850">
        <v>12454.650000000001</v>
      </c>
      <c r="L45" s="850">
        <v>1</v>
      </c>
      <c r="M45" s="850">
        <v>728.34210526315803</v>
      </c>
      <c r="N45" s="850">
        <v>6.6</v>
      </c>
      <c r="O45" s="850">
        <v>2826</v>
      </c>
      <c r="P45" s="838">
        <v>0.22690320482711274</v>
      </c>
      <c r="Q45" s="851">
        <v>428.18181818181819</v>
      </c>
    </row>
    <row r="46" spans="1:17" ht="14.45" customHeight="1" x14ac:dyDescent="0.2">
      <c r="A46" s="832" t="s">
        <v>572</v>
      </c>
      <c r="B46" s="833" t="s">
        <v>3689</v>
      </c>
      <c r="C46" s="833" t="s">
        <v>3596</v>
      </c>
      <c r="D46" s="833" t="s">
        <v>3730</v>
      </c>
      <c r="E46" s="833" t="s">
        <v>1022</v>
      </c>
      <c r="F46" s="850"/>
      <c r="G46" s="850"/>
      <c r="H46" s="850"/>
      <c r="I46" s="850"/>
      <c r="J46" s="850"/>
      <c r="K46" s="850"/>
      <c r="L46" s="850"/>
      <c r="M46" s="850"/>
      <c r="N46" s="850">
        <v>1.6</v>
      </c>
      <c r="O46" s="850">
        <v>656.2700000000001</v>
      </c>
      <c r="P46" s="838"/>
      <c r="Q46" s="851">
        <v>410.16875000000005</v>
      </c>
    </row>
    <row r="47" spans="1:17" ht="14.45" customHeight="1" x14ac:dyDescent="0.2">
      <c r="A47" s="832" t="s">
        <v>572</v>
      </c>
      <c r="B47" s="833" t="s">
        <v>3689</v>
      </c>
      <c r="C47" s="833" t="s">
        <v>3596</v>
      </c>
      <c r="D47" s="833" t="s">
        <v>3731</v>
      </c>
      <c r="E47" s="833" t="s">
        <v>1307</v>
      </c>
      <c r="F47" s="850"/>
      <c r="G47" s="850"/>
      <c r="H47" s="850"/>
      <c r="I47" s="850"/>
      <c r="J47" s="850"/>
      <c r="K47" s="850"/>
      <c r="L47" s="850"/>
      <c r="M47" s="850"/>
      <c r="N47" s="850">
        <v>1.9000000000000001</v>
      </c>
      <c r="O47" s="850">
        <v>272.49</v>
      </c>
      <c r="P47" s="838"/>
      <c r="Q47" s="851">
        <v>143.41578947368421</v>
      </c>
    </row>
    <row r="48" spans="1:17" ht="14.45" customHeight="1" x14ac:dyDescent="0.2">
      <c r="A48" s="832" t="s">
        <v>572</v>
      </c>
      <c r="B48" s="833" t="s">
        <v>3689</v>
      </c>
      <c r="C48" s="833" t="s">
        <v>3596</v>
      </c>
      <c r="D48" s="833" t="s">
        <v>3732</v>
      </c>
      <c r="E48" s="833" t="s">
        <v>1302</v>
      </c>
      <c r="F48" s="850">
        <v>11.2</v>
      </c>
      <c r="G48" s="850">
        <v>23806.720000000001</v>
      </c>
      <c r="H48" s="850">
        <v>0.44792127239961971</v>
      </c>
      <c r="I48" s="850">
        <v>2125.6000000000004</v>
      </c>
      <c r="J48" s="850">
        <v>42.099999999999994</v>
      </c>
      <c r="K48" s="850">
        <v>53149.34</v>
      </c>
      <c r="L48" s="850">
        <v>1</v>
      </c>
      <c r="M48" s="850">
        <v>1262.4546318289788</v>
      </c>
      <c r="N48" s="850">
        <v>19.899999999999999</v>
      </c>
      <c r="O48" s="850">
        <v>9156.6899999999987</v>
      </c>
      <c r="P48" s="838">
        <v>0.17228228986474714</v>
      </c>
      <c r="Q48" s="851">
        <v>460.13517587939697</v>
      </c>
    </row>
    <row r="49" spans="1:17" ht="14.45" customHeight="1" x14ac:dyDescent="0.2">
      <c r="A49" s="832" t="s">
        <v>572</v>
      </c>
      <c r="B49" s="833" t="s">
        <v>3689</v>
      </c>
      <c r="C49" s="833" t="s">
        <v>3596</v>
      </c>
      <c r="D49" s="833" t="s">
        <v>3733</v>
      </c>
      <c r="E49" s="833" t="s">
        <v>1359</v>
      </c>
      <c r="F49" s="850"/>
      <c r="G49" s="850"/>
      <c r="H49" s="850"/>
      <c r="I49" s="850"/>
      <c r="J49" s="850"/>
      <c r="K49" s="850"/>
      <c r="L49" s="850"/>
      <c r="M49" s="850"/>
      <c r="N49" s="850">
        <v>7</v>
      </c>
      <c r="O49" s="850">
        <v>7708.47</v>
      </c>
      <c r="P49" s="838"/>
      <c r="Q49" s="851">
        <v>1101.21</v>
      </c>
    </row>
    <row r="50" spans="1:17" ht="14.45" customHeight="1" x14ac:dyDescent="0.2">
      <c r="A50" s="832" t="s">
        <v>572</v>
      </c>
      <c r="B50" s="833" t="s">
        <v>3689</v>
      </c>
      <c r="C50" s="833" t="s">
        <v>3596</v>
      </c>
      <c r="D50" s="833" t="s">
        <v>3734</v>
      </c>
      <c r="E50" s="833" t="s">
        <v>1317</v>
      </c>
      <c r="F50" s="850">
        <v>6.9</v>
      </c>
      <c r="G50" s="850">
        <v>22519.760000000002</v>
      </c>
      <c r="H50" s="850">
        <v>0.55199968428811264</v>
      </c>
      <c r="I50" s="850">
        <v>3263.7333333333336</v>
      </c>
      <c r="J50" s="850">
        <v>12.5</v>
      </c>
      <c r="K50" s="850">
        <v>40796.69</v>
      </c>
      <c r="L50" s="850">
        <v>1</v>
      </c>
      <c r="M50" s="850">
        <v>3263.7352000000001</v>
      </c>
      <c r="N50" s="850">
        <v>6.3</v>
      </c>
      <c r="O50" s="850">
        <v>12187.310000000001</v>
      </c>
      <c r="P50" s="838">
        <v>0.29873281386308548</v>
      </c>
      <c r="Q50" s="851">
        <v>1934.4936507936511</v>
      </c>
    </row>
    <row r="51" spans="1:17" ht="14.45" customHeight="1" x14ac:dyDescent="0.2">
      <c r="A51" s="832" t="s">
        <v>572</v>
      </c>
      <c r="B51" s="833" t="s">
        <v>3689</v>
      </c>
      <c r="C51" s="833" t="s">
        <v>3596</v>
      </c>
      <c r="D51" s="833" t="s">
        <v>3735</v>
      </c>
      <c r="E51" s="833" t="s">
        <v>1001</v>
      </c>
      <c r="F51" s="850"/>
      <c r="G51" s="850"/>
      <c r="H51" s="850"/>
      <c r="I51" s="850"/>
      <c r="J51" s="850"/>
      <c r="K51" s="850"/>
      <c r="L51" s="850"/>
      <c r="M51" s="850"/>
      <c r="N51" s="850">
        <v>4</v>
      </c>
      <c r="O51" s="850">
        <v>45307.839999999997</v>
      </c>
      <c r="P51" s="838"/>
      <c r="Q51" s="851">
        <v>11326.96</v>
      </c>
    </row>
    <row r="52" spans="1:17" ht="14.45" customHeight="1" x14ac:dyDescent="0.2">
      <c r="A52" s="832" t="s">
        <v>572</v>
      </c>
      <c r="B52" s="833" t="s">
        <v>3689</v>
      </c>
      <c r="C52" s="833" t="s">
        <v>3596</v>
      </c>
      <c r="D52" s="833" t="s">
        <v>3736</v>
      </c>
      <c r="E52" s="833" t="s">
        <v>3718</v>
      </c>
      <c r="F52" s="850">
        <v>4</v>
      </c>
      <c r="G52" s="850">
        <v>783.6</v>
      </c>
      <c r="H52" s="850"/>
      <c r="I52" s="850">
        <v>195.9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572</v>
      </c>
      <c r="B53" s="833" t="s">
        <v>3689</v>
      </c>
      <c r="C53" s="833" t="s">
        <v>3596</v>
      </c>
      <c r="D53" s="833" t="s">
        <v>3737</v>
      </c>
      <c r="E53" s="833" t="s">
        <v>1329</v>
      </c>
      <c r="F53" s="850"/>
      <c r="G53" s="850"/>
      <c r="H53" s="850"/>
      <c r="I53" s="850"/>
      <c r="J53" s="850">
        <v>5.0999999999999996</v>
      </c>
      <c r="K53" s="850">
        <v>785.40000000000009</v>
      </c>
      <c r="L53" s="850">
        <v>1</v>
      </c>
      <c r="M53" s="850">
        <v>154.00000000000003</v>
      </c>
      <c r="N53" s="850">
        <v>4.4999999999999991</v>
      </c>
      <c r="O53" s="850">
        <v>690.08</v>
      </c>
      <c r="P53" s="838">
        <v>0.87863509039979626</v>
      </c>
      <c r="Q53" s="851">
        <v>153.35111111111115</v>
      </c>
    </row>
    <row r="54" spans="1:17" ht="14.45" customHeight="1" x14ac:dyDescent="0.2">
      <c r="A54" s="832" t="s">
        <v>572</v>
      </c>
      <c r="B54" s="833" t="s">
        <v>3689</v>
      </c>
      <c r="C54" s="833" t="s">
        <v>3596</v>
      </c>
      <c r="D54" s="833" t="s">
        <v>3738</v>
      </c>
      <c r="E54" s="833" t="s">
        <v>1329</v>
      </c>
      <c r="F54" s="850"/>
      <c r="G54" s="850"/>
      <c r="H54" s="850"/>
      <c r="I54" s="850"/>
      <c r="J54" s="850">
        <v>18.599999999999998</v>
      </c>
      <c r="K54" s="850">
        <v>5158.8899999999994</v>
      </c>
      <c r="L54" s="850">
        <v>1</v>
      </c>
      <c r="M54" s="850">
        <v>277.35967741935485</v>
      </c>
      <c r="N54" s="850">
        <v>43.550000000000004</v>
      </c>
      <c r="O54" s="850">
        <v>11475.27</v>
      </c>
      <c r="P54" s="838">
        <v>2.2243680326581883</v>
      </c>
      <c r="Q54" s="851">
        <v>263.49644087256024</v>
      </c>
    </row>
    <row r="55" spans="1:17" ht="14.45" customHeight="1" x14ac:dyDescent="0.2">
      <c r="A55" s="832" t="s">
        <v>572</v>
      </c>
      <c r="B55" s="833" t="s">
        <v>3689</v>
      </c>
      <c r="C55" s="833" t="s">
        <v>3596</v>
      </c>
      <c r="D55" s="833" t="s">
        <v>3739</v>
      </c>
      <c r="E55" s="833" t="s">
        <v>1317</v>
      </c>
      <c r="F55" s="850">
        <v>2.4</v>
      </c>
      <c r="G55" s="850">
        <v>3916.47</v>
      </c>
      <c r="H55" s="850"/>
      <c r="I55" s="850">
        <v>1631.8625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5" customHeight="1" x14ac:dyDescent="0.2">
      <c r="A56" s="832" t="s">
        <v>572</v>
      </c>
      <c r="B56" s="833" t="s">
        <v>3689</v>
      </c>
      <c r="C56" s="833" t="s">
        <v>3596</v>
      </c>
      <c r="D56" s="833" t="s">
        <v>3740</v>
      </c>
      <c r="E56" s="833" t="s">
        <v>3741</v>
      </c>
      <c r="F56" s="850"/>
      <c r="G56" s="850"/>
      <c r="H56" s="850"/>
      <c r="I56" s="850"/>
      <c r="J56" s="850">
        <v>6</v>
      </c>
      <c r="K56" s="850">
        <v>1411.74</v>
      </c>
      <c r="L56" s="850">
        <v>1</v>
      </c>
      <c r="M56" s="850">
        <v>235.29</v>
      </c>
      <c r="N56" s="850"/>
      <c r="O56" s="850"/>
      <c r="P56" s="838"/>
      <c r="Q56" s="851"/>
    </row>
    <row r="57" spans="1:17" ht="14.45" customHeight="1" x14ac:dyDescent="0.2">
      <c r="A57" s="832" t="s">
        <v>572</v>
      </c>
      <c r="B57" s="833" t="s">
        <v>3689</v>
      </c>
      <c r="C57" s="833" t="s">
        <v>3596</v>
      </c>
      <c r="D57" s="833" t="s">
        <v>3742</v>
      </c>
      <c r="E57" s="833" t="s">
        <v>3743</v>
      </c>
      <c r="F57" s="850">
        <v>1.6</v>
      </c>
      <c r="G57" s="850">
        <v>1263.76</v>
      </c>
      <c r="H57" s="850"/>
      <c r="I57" s="850">
        <v>789.84999999999991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5" customHeight="1" x14ac:dyDescent="0.2">
      <c r="A58" s="832" t="s">
        <v>572</v>
      </c>
      <c r="B58" s="833" t="s">
        <v>3689</v>
      </c>
      <c r="C58" s="833" t="s">
        <v>3596</v>
      </c>
      <c r="D58" s="833" t="s">
        <v>3744</v>
      </c>
      <c r="E58" s="833" t="s">
        <v>1320</v>
      </c>
      <c r="F58" s="850">
        <v>1.3</v>
      </c>
      <c r="G58" s="850">
        <v>2121.42</v>
      </c>
      <c r="H58" s="850"/>
      <c r="I58" s="850">
        <v>1631.8615384615384</v>
      </c>
      <c r="J58" s="850"/>
      <c r="K58" s="850"/>
      <c r="L58" s="850"/>
      <c r="M58" s="850"/>
      <c r="N58" s="850"/>
      <c r="O58" s="850"/>
      <c r="P58" s="838"/>
      <c r="Q58" s="851"/>
    </row>
    <row r="59" spans="1:17" ht="14.45" customHeight="1" x14ac:dyDescent="0.2">
      <c r="A59" s="832" t="s">
        <v>572</v>
      </c>
      <c r="B59" s="833" t="s">
        <v>3689</v>
      </c>
      <c r="C59" s="833" t="s">
        <v>3596</v>
      </c>
      <c r="D59" s="833" t="s">
        <v>3745</v>
      </c>
      <c r="E59" s="833" t="s">
        <v>1320</v>
      </c>
      <c r="F59" s="850">
        <v>8.6000000000000014</v>
      </c>
      <c r="G59" s="850">
        <v>28068.15</v>
      </c>
      <c r="H59" s="850">
        <v>1.7995460767373945</v>
      </c>
      <c r="I59" s="850">
        <v>3263.7383720930229</v>
      </c>
      <c r="J59" s="850">
        <v>8.3000000000000007</v>
      </c>
      <c r="K59" s="850">
        <v>15597.35</v>
      </c>
      <c r="L59" s="850">
        <v>1</v>
      </c>
      <c r="M59" s="850">
        <v>1879.1987951807228</v>
      </c>
      <c r="N59" s="850">
        <v>12.7</v>
      </c>
      <c r="O59" s="850">
        <v>16837.28</v>
      </c>
      <c r="P59" s="838">
        <v>1.079496196469272</v>
      </c>
      <c r="Q59" s="851">
        <v>1325.7700787401575</v>
      </c>
    </row>
    <row r="60" spans="1:17" ht="14.45" customHeight="1" x14ac:dyDescent="0.2">
      <c r="A60" s="832" t="s">
        <v>572</v>
      </c>
      <c r="B60" s="833" t="s">
        <v>3689</v>
      </c>
      <c r="C60" s="833" t="s">
        <v>3596</v>
      </c>
      <c r="D60" s="833" t="s">
        <v>3746</v>
      </c>
      <c r="E60" s="833"/>
      <c r="F60" s="850">
        <v>10.4</v>
      </c>
      <c r="G60" s="850">
        <v>6153.68</v>
      </c>
      <c r="H60" s="850"/>
      <c r="I60" s="850">
        <v>591.70000000000005</v>
      </c>
      <c r="J60" s="850"/>
      <c r="K60" s="850"/>
      <c r="L60" s="850"/>
      <c r="M60" s="850"/>
      <c r="N60" s="850"/>
      <c r="O60" s="850"/>
      <c r="P60" s="838"/>
      <c r="Q60" s="851"/>
    </row>
    <row r="61" spans="1:17" ht="14.45" customHeight="1" x14ac:dyDescent="0.2">
      <c r="A61" s="832" t="s">
        <v>572</v>
      </c>
      <c r="B61" s="833" t="s">
        <v>3689</v>
      </c>
      <c r="C61" s="833" t="s">
        <v>3596</v>
      </c>
      <c r="D61" s="833" t="s">
        <v>3746</v>
      </c>
      <c r="E61" s="833" t="s">
        <v>3747</v>
      </c>
      <c r="F61" s="850"/>
      <c r="G61" s="850"/>
      <c r="H61" s="850"/>
      <c r="I61" s="850"/>
      <c r="J61" s="850"/>
      <c r="K61" s="850"/>
      <c r="L61" s="850"/>
      <c r="M61" s="850"/>
      <c r="N61" s="850">
        <v>2.1</v>
      </c>
      <c r="O61" s="850">
        <v>1242.57</v>
      </c>
      <c r="P61" s="838"/>
      <c r="Q61" s="851">
        <v>591.69999999999993</v>
      </c>
    </row>
    <row r="62" spans="1:17" ht="14.45" customHeight="1" x14ac:dyDescent="0.2">
      <c r="A62" s="832" t="s">
        <v>572</v>
      </c>
      <c r="B62" s="833" t="s">
        <v>3689</v>
      </c>
      <c r="C62" s="833" t="s">
        <v>3596</v>
      </c>
      <c r="D62" s="833" t="s">
        <v>3748</v>
      </c>
      <c r="E62" s="833" t="s">
        <v>3749</v>
      </c>
      <c r="F62" s="850">
        <v>1</v>
      </c>
      <c r="G62" s="850">
        <v>6345.57</v>
      </c>
      <c r="H62" s="850"/>
      <c r="I62" s="850">
        <v>6345.57</v>
      </c>
      <c r="J62" s="850"/>
      <c r="K62" s="850"/>
      <c r="L62" s="850"/>
      <c r="M62" s="850"/>
      <c r="N62" s="850"/>
      <c r="O62" s="850"/>
      <c r="P62" s="838"/>
      <c r="Q62" s="851"/>
    </row>
    <row r="63" spans="1:17" ht="14.45" customHeight="1" x14ac:dyDescent="0.2">
      <c r="A63" s="832" t="s">
        <v>572</v>
      </c>
      <c r="B63" s="833" t="s">
        <v>3689</v>
      </c>
      <c r="C63" s="833" t="s">
        <v>3596</v>
      </c>
      <c r="D63" s="833" t="s">
        <v>3750</v>
      </c>
      <c r="E63" s="833" t="s">
        <v>3751</v>
      </c>
      <c r="F63" s="850"/>
      <c r="G63" s="850"/>
      <c r="H63" s="850"/>
      <c r="I63" s="850"/>
      <c r="J63" s="850">
        <v>95</v>
      </c>
      <c r="K63" s="850">
        <v>15035.11</v>
      </c>
      <c r="L63" s="850">
        <v>1</v>
      </c>
      <c r="M63" s="850">
        <v>158.2643157894737</v>
      </c>
      <c r="N63" s="850"/>
      <c r="O63" s="850"/>
      <c r="P63" s="838"/>
      <c r="Q63" s="851"/>
    </row>
    <row r="64" spans="1:17" ht="14.45" customHeight="1" x14ac:dyDescent="0.2">
      <c r="A64" s="832" t="s">
        <v>572</v>
      </c>
      <c r="B64" s="833" t="s">
        <v>3689</v>
      </c>
      <c r="C64" s="833" t="s">
        <v>3596</v>
      </c>
      <c r="D64" s="833" t="s">
        <v>3752</v>
      </c>
      <c r="E64" s="833" t="s">
        <v>1013</v>
      </c>
      <c r="F64" s="850"/>
      <c r="G64" s="850"/>
      <c r="H64" s="850"/>
      <c r="I64" s="850"/>
      <c r="J64" s="850">
        <v>4</v>
      </c>
      <c r="K64" s="850">
        <v>25855.84</v>
      </c>
      <c r="L64" s="850">
        <v>1</v>
      </c>
      <c r="M64" s="850">
        <v>6463.96</v>
      </c>
      <c r="N64" s="850">
        <v>3</v>
      </c>
      <c r="O64" s="850">
        <v>18259.11</v>
      </c>
      <c r="P64" s="838">
        <v>0.7061890079765345</v>
      </c>
      <c r="Q64" s="851">
        <v>6086.37</v>
      </c>
    </row>
    <row r="65" spans="1:17" ht="14.45" customHeight="1" x14ac:dyDescent="0.2">
      <c r="A65" s="832" t="s">
        <v>572</v>
      </c>
      <c r="B65" s="833" t="s">
        <v>3689</v>
      </c>
      <c r="C65" s="833" t="s">
        <v>3596</v>
      </c>
      <c r="D65" s="833" t="s">
        <v>3753</v>
      </c>
      <c r="E65" s="833" t="s">
        <v>1011</v>
      </c>
      <c r="F65" s="850"/>
      <c r="G65" s="850"/>
      <c r="H65" s="850"/>
      <c r="I65" s="850"/>
      <c r="J65" s="850"/>
      <c r="K65" s="850"/>
      <c r="L65" s="850"/>
      <c r="M65" s="850"/>
      <c r="N65" s="850">
        <v>15</v>
      </c>
      <c r="O65" s="850">
        <v>87165.6</v>
      </c>
      <c r="P65" s="838"/>
      <c r="Q65" s="851">
        <v>5811.04</v>
      </c>
    </row>
    <row r="66" spans="1:17" ht="14.45" customHeight="1" x14ac:dyDescent="0.2">
      <c r="A66" s="832" t="s">
        <v>572</v>
      </c>
      <c r="B66" s="833" t="s">
        <v>3689</v>
      </c>
      <c r="C66" s="833" t="s">
        <v>3596</v>
      </c>
      <c r="D66" s="833" t="s">
        <v>3754</v>
      </c>
      <c r="E66" s="833" t="s">
        <v>3755</v>
      </c>
      <c r="F66" s="850"/>
      <c r="G66" s="850"/>
      <c r="H66" s="850"/>
      <c r="I66" s="850"/>
      <c r="J66" s="850"/>
      <c r="K66" s="850"/>
      <c r="L66" s="850"/>
      <c r="M66" s="850"/>
      <c r="N66" s="850">
        <v>57</v>
      </c>
      <c r="O66" s="850">
        <v>17848.349999999999</v>
      </c>
      <c r="P66" s="838"/>
      <c r="Q66" s="851">
        <v>313.12894736842105</v>
      </c>
    </row>
    <row r="67" spans="1:17" ht="14.45" customHeight="1" x14ac:dyDescent="0.2">
      <c r="A67" s="832" t="s">
        <v>572</v>
      </c>
      <c r="B67" s="833" t="s">
        <v>3689</v>
      </c>
      <c r="C67" s="833" t="s">
        <v>3596</v>
      </c>
      <c r="D67" s="833" t="s">
        <v>3756</v>
      </c>
      <c r="E67" s="833" t="s">
        <v>3757</v>
      </c>
      <c r="F67" s="850"/>
      <c r="G67" s="850"/>
      <c r="H67" s="850"/>
      <c r="I67" s="850"/>
      <c r="J67" s="850">
        <v>8</v>
      </c>
      <c r="K67" s="850">
        <v>1684.56</v>
      </c>
      <c r="L67" s="850">
        <v>1</v>
      </c>
      <c r="M67" s="850">
        <v>210.57</v>
      </c>
      <c r="N67" s="850"/>
      <c r="O67" s="850"/>
      <c r="P67" s="838"/>
      <c r="Q67" s="851"/>
    </row>
    <row r="68" spans="1:17" ht="14.45" customHeight="1" x14ac:dyDescent="0.2">
      <c r="A68" s="832" t="s">
        <v>572</v>
      </c>
      <c r="B68" s="833" t="s">
        <v>3689</v>
      </c>
      <c r="C68" s="833" t="s">
        <v>3596</v>
      </c>
      <c r="D68" s="833" t="s">
        <v>3758</v>
      </c>
      <c r="E68" s="833" t="s">
        <v>3759</v>
      </c>
      <c r="F68" s="850"/>
      <c r="G68" s="850"/>
      <c r="H68" s="850"/>
      <c r="I68" s="850"/>
      <c r="J68" s="850">
        <v>29</v>
      </c>
      <c r="K68" s="850">
        <v>3812.92</v>
      </c>
      <c r="L68" s="850">
        <v>1</v>
      </c>
      <c r="M68" s="850">
        <v>131.47999999999999</v>
      </c>
      <c r="N68" s="850"/>
      <c r="O68" s="850"/>
      <c r="P68" s="838"/>
      <c r="Q68" s="851"/>
    </row>
    <row r="69" spans="1:17" ht="14.45" customHeight="1" x14ac:dyDescent="0.2">
      <c r="A69" s="832" t="s">
        <v>572</v>
      </c>
      <c r="B69" s="833" t="s">
        <v>3689</v>
      </c>
      <c r="C69" s="833" t="s">
        <v>3596</v>
      </c>
      <c r="D69" s="833" t="s">
        <v>3760</v>
      </c>
      <c r="E69" s="833" t="s">
        <v>1001</v>
      </c>
      <c r="F69" s="850"/>
      <c r="G69" s="850"/>
      <c r="H69" s="850"/>
      <c r="I69" s="850"/>
      <c r="J69" s="850"/>
      <c r="K69" s="850"/>
      <c r="L69" s="850"/>
      <c r="M69" s="850"/>
      <c r="N69" s="850">
        <v>1</v>
      </c>
      <c r="O69" s="850">
        <v>26937.96</v>
      </c>
      <c r="P69" s="838"/>
      <c r="Q69" s="851">
        <v>26937.96</v>
      </c>
    </row>
    <row r="70" spans="1:17" ht="14.45" customHeight="1" x14ac:dyDescent="0.2">
      <c r="A70" s="832" t="s">
        <v>572</v>
      </c>
      <c r="B70" s="833" t="s">
        <v>3689</v>
      </c>
      <c r="C70" s="833" t="s">
        <v>3596</v>
      </c>
      <c r="D70" s="833" t="s">
        <v>3761</v>
      </c>
      <c r="E70" s="833" t="s">
        <v>3762</v>
      </c>
      <c r="F70" s="850"/>
      <c r="G70" s="850"/>
      <c r="H70" s="850"/>
      <c r="I70" s="850"/>
      <c r="J70" s="850">
        <v>2</v>
      </c>
      <c r="K70" s="850">
        <v>42211.8</v>
      </c>
      <c r="L70" s="850">
        <v>1</v>
      </c>
      <c r="M70" s="850">
        <v>21105.9</v>
      </c>
      <c r="N70" s="850"/>
      <c r="O70" s="850"/>
      <c r="P70" s="838"/>
      <c r="Q70" s="851"/>
    </row>
    <row r="71" spans="1:17" ht="14.45" customHeight="1" x14ac:dyDescent="0.2">
      <c r="A71" s="832" t="s">
        <v>572</v>
      </c>
      <c r="B71" s="833" t="s">
        <v>3689</v>
      </c>
      <c r="C71" s="833" t="s">
        <v>3596</v>
      </c>
      <c r="D71" s="833" t="s">
        <v>3763</v>
      </c>
      <c r="E71" s="833" t="s">
        <v>1001</v>
      </c>
      <c r="F71" s="850"/>
      <c r="G71" s="850"/>
      <c r="H71" s="850"/>
      <c r="I71" s="850"/>
      <c r="J71" s="850"/>
      <c r="K71" s="850"/>
      <c r="L71" s="850"/>
      <c r="M71" s="850"/>
      <c r="N71" s="850">
        <v>2</v>
      </c>
      <c r="O71" s="850">
        <v>5710.44</v>
      </c>
      <c r="P71" s="838"/>
      <c r="Q71" s="851">
        <v>2855.22</v>
      </c>
    </row>
    <row r="72" spans="1:17" ht="14.45" customHeight="1" x14ac:dyDescent="0.2">
      <c r="A72" s="832" t="s">
        <v>572</v>
      </c>
      <c r="B72" s="833" t="s">
        <v>3689</v>
      </c>
      <c r="C72" s="833" t="s">
        <v>3596</v>
      </c>
      <c r="D72" s="833" t="s">
        <v>3764</v>
      </c>
      <c r="E72" s="833" t="s">
        <v>1006</v>
      </c>
      <c r="F72" s="850"/>
      <c r="G72" s="850"/>
      <c r="H72" s="850"/>
      <c r="I72" s="850"/>
      <c r="J72" s="850"/>
      <c r="K72" s="850"/>
      <c r="L72" s="850"/>
      <c r="M72" s="850"/>
      <c r="N72" s="850">
        <v>1</v>
      </c>
      <c r="O72" s="850">
        <v>1287.3599999999999</v>
      </c>
      <c r="P72" s="838"/>
      <c r="Q72" s="851">
        <v>1287.3599999999999</v>
      </c>
    </row>
    <row r="73" spans="1:17" ht="14.45" customHeight="1" x14ac:dyDescent="0.2">
      <c r="A73" s="832" t="s">
        <v>572</v>
      </c>
      <c r="B73" s="833" t="s">
        <v>3689</v>
      </c>
      <c r="C73" s="833" t="s">
        <v>3596</v>
      </c>
      <c r="D73" s="833" t="s">
        <v>3765</v>
      </c>
      <c r="E73" s="833" t="s">
        <v>3757</v>
      </c>
      <c r="F73" s="850"/>
      <c r="G73" s="850"/>
      <c r="H73" s="850"/>
      <c r="I73" s="850"/>
      <c r="J73" s="850">
        <v>4</v>
      </c>
      <c r="K73" s="850">
        <v>1684.64</v>
      </c>
      <c r="L73" s="850">
        <v>1</v>
      </c>
      <c r="M73" s="850">
        <v>421.16</v>
      </c>
      <c r="N73" s="850"/>
      <c r="O73" s="850"/>
      <c r="P73" s="838"/>
      <c r="Q73" s="851"/>
    </row>
    <row r="74" spans="1:17" ht="14.45" customHeight="1" x14ac:dyDescent="0.2">
      <c r="A74" s="832" t="s">
        <v>572</v>
      </c>
      <c r="B74" s="833" t="s">
        <v>3689</v>
      </c>
      <c r="C74" s="833" t="s">
        <v>3596</v>
      </c>
      <c r="D74" s="833" t="s">
        <v>3766</v>
      </c>
      <c r="E74" s="833" t="s">
        <v>3697</v>
      </c>
      <c r="F74" s="850"/>
      <c r="G74" s="850"/>
      <c r="H74" s="850"/>
      <c r="I74" s="850"/>
      <c r="J74" s="850"/>
      <c r="K74" s="850"/>
      <c r="L74" s="850"/>
      <c r="M74" s="850"/>
      <c r="N74" s="850">
        <v>1.7</v>
      </c>
      <c r="O74" s="850">
        <v>1159.6199999999999</v>
      </c>
      <c r="P74" s="838"/>
      <c r="Q74" s="851">
        <v>682.12941176470588</v>
      </c>
    </row>
    <row r="75" spans="1:17" ht="14.45" customHeight="1" x14ac:dyDescent="0.2">
      <c r="A75" s="832" t="s">
        <v>572</v>
      </c>
      <c r="B75" s="833" t="s">
        <v>3689</v>
      </c>
      <c r="C75" s="833" t="s">
        <v>3596</v>
      </c>
      <c r="D75" s="833" t="s">
        <v>3767</v>
      </c>
      <c r="E75" s="833" t="s">
        <v>999</v>
      </c>
      <c r="F75" s="850"/>
      <c r="G75" s="850"/>
      <c r="H75" s="850"/>
      <c r="I75" s="850"/>
      <c r="J75" s="850"/>
      <c r="K75" s="850"/>
      <c r="L75" s="850"/>
      <c r="M75" s="850"/>
      <c r="N75" s="850">
        <v>3</v>
      </c>
      <c r="O75" s="850">
        <v>13914.54</v>
      </c>
      <c r="P75" s="838"/>
      <c r="Q75" s="851">
        <v>4638.18</v>
      </c>
    </row>
    <row r="76" spans="1:17" ht="14.45" customHeight="1" x14ac:dyDescent="0.2">
      <c r="A76" s="832" t="s">
        <v>572</v>
      </c>
      <c r="B76" s="833" t="s">
        <v>3689</v>
      </c>
      <c r="C76" s="833" t="s">
        <v>3768</v>
      </c>
      <c r="D76" s="833" t="s">
        <v>3769</v>
      </c>
      <c r="E76" s="833" t="s">
        <v>3770</v>
      </c>
      <c r="F76" s="850">
        <v>23</v>
      </c>
      <c r="G76" s="850">
        <v>48300</v>
      </c>
      <c r="H76" s="850">
        <v>1.1988383926133683</v>
      </c>
      <c r="I76" s="850">
        <v>2100</v>
      </c>
      <c r="J76" s="850">
        <v>19</v>
      </c>
      <c r="K76" s="850">
        <v>40289</v>
      </c>
      <c r="L76" s="850">
        <v>1</v>
      </c>
      <c r="M76" s="850">
        <v>2120.4736842105262</v>
      </c>
      <c r="N76" s="850">
        <v>11</v>
      </c>
      <c r="O76" s="850">
        <v>24015.919999999998</v>
      </c>
      <c r="P76" s="838">
        <v>0.59609124078532594</v>
      </c>
      <c r="Q76" s="851">
        <v>2183.2654545454543</v>
      </c>
    </row>
    <row r="77" spans="1:17" ht="14.45" customHeight="1" x14ac:dyDescent="0.2">
      <c r="A77" s="832" t="s">
        <v>572</v>
      </c>
      <c r="B77" s="833" t="s">
        <v>3689</v>
      </c>
      <c r="C77" s="833" t="s">
        <v>3768</v>
      </c>
      <c r="D77" s="833" t="s">
        <v>3771</v>
      </c>
      <c r="E77" s="833" t="s">
        <v>3772</v>
      </c>
      <c r="F77" s="850">
        <v>3</v>
      </c>
      <c r="G77" s="850">
        <v>7770</v>
      </c>
      <c r="H77" s="850">
        <v>0.19852422659866933</v>
      </c>
      <c r="I77" s="850">
        <v>2590</v>
      </c>
      <c r="J77" s="850">
        <v>15</v>
      </c>
      <c r="K77" s="850">
        <v>39138.800000000003</v>
      </c>
      <c r="L77" s="850">
        <v>1</v>
      </c>
      <c r="M77" s="850">
        <v>2609.2533333333336</v>
      </c>
      <c r="N77" s="850">
        <v>16</v>
      </c>
      <c r="O77" s="850">
        <v>42701.02</v>
      </c>
      <c r="P77" s="838">
        <v>1.0910150541150978</v>
      </c>
      <c r="Q77" s="851">
        <v>2668.8137499999998</v>
      </c>
    </row>
    <row r="78" spans="1:17" ht="14.45" customHeight="1" x14ac:dyDescent="0.2">
      <c r="A78" s="832" t="s">
        <v>572</v>
      </c>
      <c r="B78" s="833" t="s">
        <v>3689</v>
      </c>
      <c r="C78" s="833" t="s">
        <v>3768</v>
      </c>
      <c r="D78" s="833" t="s">
        <v>3773</v>
      </c>
      <c r="E78" s="833" t="s">
        <v>3774</v>
      </c>
      <c r="F78" s="850"/>
      <c r="G78" s="850"/>
      <c r="H78" s="850"/>
      <c r="I78" s="850"/>
      <c r="J78" s="850">
        <v>1</v>
      </c>
      <c r="K78" s="850">
        <v>2177.8000000000002</v>
      </c>
      <c r="L78" s="850">
        <v>1</v>
      </c>
      <c r="M78" s="850">
        <v>2177.8000000000002</v>
      </c>
      <c r="N78" s="850"/>
      <c r="O78" s="850"/>
      <c r="P78" s="838"/>
      <c r="Q78" s="851"/>
    </row>
    <row r="79" spans="1:17" ht="14.45" customHeight="1" x14ac:dyDescent="0.2">
      <c r="A79" s="832" t="s">
        <v>572</v>
      </c>
      <c r="B79" s="833" t="s">
        <v>3689</v>
      </c>
      <c r="C79" s="833" t="s">
        <v>3768</v>
      </c>
      <c r="D79" s="833" t="s">
        <v>3775</v>
      </c>
      <c r="E79" s="833" t="s">
        <v>3776</v>
      </c>
      <c r="F79" s="850">
        <v>1</v>
      </c>
      <c r="G79" s="850">
        <v>8720</v>
      </c>
      <c r="H79" s="850"/>
      <c r="I79" s="850">
        <v>8720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5" customHeight="1" x14ac:dyDescent="0.2">
      <c r="A80" s="832" t="s">
        <v>572</v>
      </c>
      <c r="B80" s="833" t="s">
        <v>3689</v>
      </c>
      <c r="C80" s="833" t="s">
        <v>3768</v>
      </c>
      <c r="D80" s="833" t="s">
        <v>3777</v>
      </c>
      <c r="E80" s="833" t="s">
        <v>3778</v>
      </c>
      <c r="F80" s="850">
        <v>6</v>
      </c>
      <c r="G80" s="850">
        <v>60780</v>
      </c>
      <c r="H80" s="850"/>
      <c r="I80" s="850">
        <v>10130</v>
      </c>
      <c r="J80" s="850"/>
      <c r="K80" s="850"/>
      <c r="L80" s="850"/>
      <c r="M80" s="850"/>
      <c r="N80" s="850">
        <v>2</v>
      </c>
      <c r="O80" s="850">
        <v>20689.3</v>
      </c>
      <c r="P80" s="838"/>
      <c r="Q80" s="851">
        <v>10344.65</v>
      </c>
    </row>
    <row r="81" spans="1:17" ht="14.45" customHeight="1" x14ac:dyDescent="0.2">
      <c r="A81" s="832" t="s">
        <v>572</v>
      </c>
      <c r="B81" s="833" t="s">
        <v>3689</v>
      </c>
      <c r="C81" s="833" t="s">
        <v>3768</v>
      </c>
      <c r="D81" s="833" t="s">
        <v>3779</v>
      </c>
      <c r="E81" s="833" t="s">
        <v>3780</v>
      </c>
      <c r="F81" s="850">
        <v>17</v>
      </c>
      <c r="G81" s="850">
        <v>15190</v>
      </c>
      <c r="H81" s="850">
        <v>1.1362361336554787</v>
      </c>
      <c r="I81" s="850">
        <v>893.52941176470586</v>
      </c>
      <c r="J81" s="850">
        <v>15</v>
      </c>
      <c r="K81" s="850">
        <v>13368.7</v>
      </c>
      <c r="L81" s="850">
        <v>1</v>
      </c>
      <c r="M81" s="850">
        <v>891.24666666666667</v>
      </c>
      <c r="N81" s="850">
        <v>13</v>
      </c>
      <c r="O81" s="850">
        <v>15952.909999999998</v>
      </c>
      <c r="P81" s="838">
        <v>1.1933030137560119</v>
      </c>
      <c r="Q81" s="851">
        <v>1227.146923076923</v>
      </c>
    </row>
    <row r="82" spans="1:17" ht="14.45" customHeight="1" x14ac:dyDescent="0.2">
      <c r="A82" s="832" t="s">
        <v>572</v>
      </c>
      <c r="B82" s="833" t="s">
        <v>3689</v>
      </c>
      <c r="C82" s="833" t="s">
        <v>3768</v>
      </c>
      <c r="D82" s="833" t="s">
        <v>3781</v>
      </c>
      <c r="E82" s="833" t="s">
        <v>3782</v>
      </c>
      <c r="F82" s="850">
        <v>3</v>
      </c>
      <c r="G82" s="850">
        <v>735</v>
      </c>
      <c r="H82" s="850"/>
      <c r="I82" s="850">
        <v>245</v>
      </c>
      <c r="J82" s="850"/>
      <c r="K82" s="850"/>
      <c r="L82" s="850"/>
      <c r="M82" s="850"/>
      <c r="N82" s="850"/>
      <c r="O82" s="850"/>
      <c r="P82" s="838"/>
      <c r="Q82" s="851"/>
    </row>
    <row r="83" spans="1:17" ht="14.45" customHeight="1" x14ac:dyDescent="0.2">
      <c r="A83" s="832" t="s">
        <v>572</v>
      </c>
      <c r="B83" s="833" t="s">
        <v>3689</v>
      </c>
      <c r="C83" s="833" t="s">
        <v>3783</v>
      </c>
      <c r="D83" s="833" t="s">
        <v>3784</v>
      </c>
      <c r="E83" s="833" t="s">
        <v>3785</v>
      </c>
      <c r="F83" s="850">
        <v>10</v>
      </c>
      <c r="G83" s="850">
        <v>46180</v>
      </c>
      <c r="H83" s="850">
        <v>1.1111111111111112</v>
      </c>
      <c r="I83" s="850">
        <v>4618</v>
      </c>
      <c r="J83" s="850">
        <v>9</v>
      </c>
      <c r="K83" s="850">
        <v>41562</v>
      </c>
      <c r="L83" s="850">
        <v>1</v>
      </c>
      <c r="M83" s="850">
        <v>4618</v>
      </c>
      <c r="N83" s="850">
        <v>8</v>
      </c>
      <c r="O83" s="850">
        <v>32507.950000000004</v>
      </c>
      <c r="P83" s="838">
        <v>0.78215557480390752</v>
      </c>
      <c r="Q83" s="851">
        <v>4063.4937500000005</v>
      </c>
    </row>
    <row r="84" spans="1:17" ht="14.45" customHeight="1" x14ac:dyDescent="0.2">
      <c r="A84" s="832" t="s">
        <v>572</v>
      </c>
      <c r="B84" s="833" t="s">
        <v>3689</v>
      </c>
      <c r="C84" s="833" t="s">
        <v>3783</v>
      </c>
      <c r="D84" s="833" t="s">
        <v>3786</v>
      </c>
      <c r="E84" s="833" t="s">
        <v>3787</v>
      </c>
      <c r="F84" s="850">
        <v>11</v>
      </c>
      <c r="G84" s="850">
        <v>6121.5</v>
      </c>
      <c r="H84" s="850">
        <v>3.6666666666666665</v>
      </c>
      <c r="I84" s="850">
        <v>556.5</v>
      </c>
      <c r="J84" s="850">
        <v>3</v>
      </c>
      <c r="K84" s="850">
        <v>1669.5</v>
      </c>
      <c r="L84" s="850">
        <v>1</v>
      </c>
      <c r="M84" s="850">
        <v>556.5</v>
      </c>
      <c r="N84" s="850">
        <v>12</v>
      </c>
      <c r="O84" s="850">
        <v>6170.78</v>
      </c>
      <c r="P84" s="838">
        <v>3.6961844863731654</v>
      </c>
      <c r="Q84" s="851">
        <v>514.23166666666668</v>
      </c>
    </row>
    <row r="85" spans="1:17" ht="14.45" customHeight="1" x14ac:dyDescent="0.2">
      <c r="A85" s="832" t="s">
        <v>572</v>
      </c>
      <c r="B85" s="833" t="s">
        <v>3689</v>
      </c>
      <c r="C85" s="833" t="s">
        <v>3783</v>
      </c>
      <c r="D85" s="833" t="s">
        <v>3788</v>
      </c>
      <c r="E85" s="833" t="s">
        <v>3789</v>
      </c>
      <c r="F85" s="850">
        <v>9</v>
      </c>
      <c r="G85" s="850">
        <v>1221.21</v>
      </c>
      <c r="H85" s="850">
        <v>3</v>
      </c>
      <c r="I85" s="850">
        <v>135.69</v>
      </c>
      <c r="J85" s="850">
        <v>3</v>
      </c>
      <c r="K85" s="850">
        <v>407.07</v>
      </c>
      <c r="L85" s="850">
        <v>1</v>
      </c>
      <c r="M85" s="850">
        <v>135.69</v>
      </c>
      <c r="N85" s="850">
        <v>42</v>
      </c>
      <c r="O85" s="850">
        <v>5228.26</v>
      </c>
      <c r="P85" s="838">
        <v>12.843638686221043</v>
      </c>
      <c r="Q85" s="851">
        <v>124.48238095238096</v>
      </c>
    </row>
    <row r="86" spans="1:17" ht="14.45" customHeight="1" x14ac:dyDescent="0.2">
      <c r="A86" s="832" t="s">
        <v>572</v>
      </c>
      <c r="B86" s="833" t="s">
        <v>3689</v>
      </c>
      <c r="C86" s="833" t="s">
        <v>3783</v>
      </c>
      <c r="D86" s="833" t="s">
        <v>3790</v>
      </c>
      <c r="E86" s="833" t="s">
        <v>3789</v>
      </c>
      <c r="F86" s="850">
        <v>30</v>
      </c>
      <c r="G86" s="850">
        <v>5109</v>
      </c>
      <c r="H86" s="850">
        <v>2.6632678593769548</v>
      </c>
      <c r="I86" s="850">
        <v>170.3</v>
      </c>
      <c r="J86" s="850">
        <v>12</v>
      </c>
      <c r="K86" s="850">
        <v>1918.3200000000002</v>
      </c>
      <c r="L86" s="850">
        <v>1</v>
      </c>
      <c r="M86" s="850">
        <v>159.86000000000001</v>
      </c>
      <c r="N86" s="850">
        <v>84</v>
      </c>
      <c r="O86" s="850">
        <v>12420.320000000002</v>
      </c>
      <c r="P86" s="838">
        <v>6.4745819258517869</v>
      </c>
      <c r="Q86" s="851">
        <v>147.8609523809524</v>
      </c>
    </row>
    <row r="87" spans="1:17" ht="14.45" customHeight="1" x14ac:dyDescent="0.2">
      <c r="A87" s="832" t="s">
        <v>572</v>
      </c>
      <c r="B87" s="833" t="s">
        <v>3689</v>
      </c>
      <c r="C87" s="833" t="s">
        <v>3783</v>
      </c>
      <c r="D87" s="833" t="s">
        <v>3791</v>
      </c>
      <c r="E87" s="833" t="s">
        <v>3792</v>
      </c>
      <c r="F87" s="850">
        <v>13</v>
      </c>
      <c r="G87" s="850">
        <v>761.8</v>
      </c>
      <c r="H87" s="850">
        <v>1.2999999999999998</v>
      </c>
      <c r="I87" s="850">
        <v>58.599999999999994</v>
      </c>
      <c r="J87" s="850">
        <v>10</v>
      </c>
      <c r="K87" s="850">
        <v>586</v>
      </c>
      <c r="L87" s="850">
        <v>1</v>
      </c>
      <c r="M87" s="850">
        <v>58.6</v>
      </c>
      <c r="N87" s="850">
        <v>17</v>
      </c>
      <c r="O87" s="850">
        <v>996.20000000000027</v>
      </c>
      <c r="P87" s="838">
        <v>1.7000000000000004</v>
      </c>
      <c r="Q87" s="851">
        <v>58.600000000000016</v>
      </c>
    </row>
    <row r="88" spans="1:17" ht="14.45" customHeight="1" x14ac:dyDescent="0.2">
      <c r="A88" s="832" t="s">
        <v>572</v>
      </c>
      <c r="B88" s="833" t="s">
        <v>3689</v>
      </c>
      <c r="C88" s="833" t="s">
        <v>3783</v>
      </c>
      <c r="D88" s="833" t="s">
        <v>3793</v>
      </c>
      <c r="E88" s="833" t="s">
        <v>3794</v>
      </c>
      <c r="F88" s="850">
        <v>1</v>
      </c>
      <c r="G88" s="850">
        <v>3072.82</v>
      </c>
      <c r="H88" s="850">
        <v>0.20000000000000004</v>
      </c>
      <c r="I88" s="850">
        <v>3072.82</v>
      </c>
      <c r="J88" s="850">
        <v>5</v>
      </c>
      <c r="K88" s="850">
        <v>15364.099999999999</v>
      </c>
      <c r="L88" s="850">
        <v>1</v>
      </c>
      <c r="M88" s="850">
        <v>3072.8199999999997</v>
      </c>
      <c r="N88" s="850">
        <v>16</v>
      </c>
      <c r="O88" s="850">
        <v>46043.119999999995</v>
      </c>
      <c r="P88" s="838">
        <v>2.9967990315085165</v>
      </c>
      <c r="Q88" s="851">
        <v>2877.6949999999997</v>
      </c>
    </row>
    <row r="89" spans="1:17" ht="14.45" customHeight="1" x14ac:dyDescent="0.2">
      <c r="A89" s="832" t="s">
        <v>572</v>
      </c>
      <c r="B89" s="833" t="s">
        <v>3689</v>
      </c>
      <c r="C89" s="833" t="s">
        <v>3783</v>
      </c>
      <c r="D89" s="833" t="s">
        <v>3795</v>
      </c>
      <c r="E89" s="833" t="s">
        <v>3794</v>
      </c>
      <c r="F89" s="850">
        <v>53</v>
      </c>
      <c r="G89" s="850">
        <v>8293.9700000000012</v>
      </c>
      <c r="H89" s="850"/>
      <c r="I89" s="850">
        <v>156.49</v>
      </c>
      <c r="J89" s="850"/>
      <c r="K89" s="850"/>
      <c r="L89" s="850"/>
      <c r="M89" s="850"/>
      <c r="N89" s="850"/>
      <c r="O89" s="850"/>
      <c r="P89" s="838"/>
      <c r="Q89" s="851"/>
    </row>
    <row r="90" spans="1:17" ht="14.45" customHeight="1" x14ac:dyDescent="0.2">
      <c r="A90" s="832" t="s">
        <v>572</v>
      </c>
      <c r="B90" s="833" t="s">
        <v>3689</v>
      </c>
      <c r="C90" s="833" t="s">
        <v>3783</v>
      </c>
      <c r="D90" s="833" t="s">
        <v>3796</v>
      </c>
      <c r="E90" s="833" t="s">
        <v>3794</v>
      </c>
      <c r="F90" s="850">
        <v>76</v>
      </c>
      <c r="G90" s="850">
        <v>13075.04</v>
      </c>
      <c r="H90" s="850"/>
      <c r="I90" s="850">
        <v>172.04000000000002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5" customHeight="1" x14ac:dyDescent="0.2">
      <c r="A91" s="832" t="s">
        <v>572</v>
      </c>
      <c r="B91" s="833" t="s">
        <v>3689</v>
      </c>
      <c r="C91" s="833" t="s">
        <v>3783</v>
      </c>
      <c r="D91" s="833" t="s">
        <v>3797</v>
      </c>
      <c r="E91" s="833" t="s">
        <v>3794</v>
      </c>
      <c r="F91" s="850">
        <v>3</v>
      </c>
      <c r="G91" s="850">
        <v>938.94</v>
      </c>
      <c r="H91" s="850">
        <v>0.375</v>
      </c>
      <c r="I91" s="850">
        <v>312.98</v>
      </c>
      <c r="J91" s="850">
        <v>8</v>
      </c>
      <c r="K91" s="850">
        <v>2503.84</v>
      </c>
      <c r="L91" s="850">
        <v>1</v>
      </c>
      <c r="M91" s="850">
        <v>312.98</v>
      </c>
      <c r="N91" s="850">
        <v>5</v>
      </c>
      <c r="O91" s="850">
        <v>1564.9</v>
      </c>
      <c r="P91" s="838">
        <v>0.625</v>
      </c>
      <c r="Q91" s="851">
        <v>312.98</v>
      </c>
    </row>
    <row r="92" spans="1:17" ht="14.45" customHeight="1" x14ac:dyDescent="0.2">
      <c r="A92" s="832" t="s">
        <v>572</v>
      </c>
      <c r="B92" s="833" t="s">
        <v>3689</v>
      </c>
      <c r="C92" s="833" t="s">
        <v>3783</v>
      </c>
      <c r="D92" s="833" t="s">
        <v>3798</v>
      </c>
      <c r="E92" s="833" t="s">
        <v>3794</v>
      </c>
      <c r="F92" s="850">
        <v>18</v>
      </c>
      <c r="G92" s="850">
        <v>6752.88</v>
      </c>
      <c r="H92" s="850"/>
      <c r="I92" s="850">
        <v>375.16</v>
      </c>
      <c r="J92" s="850"/>
      <c r="K92" s="850"/>
      <c r="L92" s="850"/>
      <c r="M92" s="850"/>
      <c r="N92" s="850"/>
      <c r="O92" s="850"/>
      <c r="P92" s="838"/>
      <c r="Q92" s="851"/>
    </row>
    <row r="93" spans="1:17" ht="14.45" customHeight="1" x14ac:dyDescent="0.2">
      <c r="A93" s="832" t="s">
        <v>572</v>
      </c>
      <c r="B93" s="833" t="s">
        <v>3689</v>
      </c>
      <c r="C93" s="833" t="s">
        <v>3783</v>
      </c>
      <c r="D93" s="833" t="s">
        <v>3799</v>
      </c>
      <c r="E93" s="833" t="s">
        <v>3794</v>
      </c>
      <c r="F93" s="850">
        <v>4</v>
      </c>
      <c r="G93" s="850">
        <v>1674.76</v>
      </c>
      <c r="H93" s="850"/>
      <c r="I93" s="850">
        <v>418.69</v>
      </c>
      <c r="J93" s="850"/>
      <c r="K93" s="850"/>
      <c r="L93" s="850"/>
      <c r="M93" s="850"/>
      <c r="N93" s="850"/>
      <c r="O93" s="850"/>
      <c r="P93" s="838"/>
      <c r="Q93" s="851"/>
    </row>
    <row r="94" spans="1:17" ht="14.45" customHeight="1" x14ac:dyDescent="0.2">
      <c r="A94" s="832" t="s">
        <v>572</v>
      </c>
      <c r="B94" s="833" t="s">
        <v>3689</v>
      </c>
      <c r="C94" s="833" t="s">
        <v>3783</v>
      </c>
      <c r="D94" s="833" t="s">
        <v>3800</v>
      </c>
      <c r="E94" s="833" t="s">
        <v>3794</v>
      </c>
      <c r="F94" s="850">
        <v>2</v>
      </c>
      <c r="G94" s="850">
        <v>1073.68</v>
      </c>
      <c r="H94" s="850"/>
      <c r="I94" s="850">
        <v>536.84</v>
      </c>
      <c r="J94" s="850"/>
      <c r="K94" s="850"/>
      <c r="L94" s="850"/>
      <c r="M94" s="850"/>
      <c r="N94" s="850"/>
      <c r="O94" s="850"/>
      <c r="P94" s="838"/>
      <c r="Q94" s="851"/>
    </row>
    <row r="95" spans="1:17" ht="14.45" customHeight="1" x14ac:dyDescent="0.2">
      <c r="A95" s="832" t="s">
        <v>572</v>
      </c>
      <c r="B95" s="833" t="s">
        <v>3689</v>
      </c>
      <c r="C95" s="833" t="s">
        <v>3783</v>
      </c>
      <c r="D95" s="833" t="s">
        <v>3801</v>
      </c>
      <c r="E95" s="833" t="s">
        <v>3794</v>
      </c>
      <c r="F95" s="850">
        <v>2</v>
      </c>
      <c r="G95" s="850">
        <v>835.3</v>
      </c>
      <c r="H95" s="850"/>
      <c r="I95" s="850">
        <v>417.65</v>
      </c>
      <c r="J95" s="850"/>
      <c r="K95" s="850"/>
      <c r="L95" s="850"/>
      <c r="M95" s="850"/>
      <c r="N95" s="850"/>
      <c r="O95" s="850"/>
      <c r="P95" s="838"/>
      <c r="Q95" s="851"/>
    </row>
    <row r="96" spans="1:17" ht="14.45" customHeight="1" x14ac:dyDescent="0.2">
      <c r="A96" s="832" t="s">
        <v>572</v>
      </c>
      <c r="B96" s="833" t="s">
        <v>3689</v>
      </c>
      <c r="C96" s="833" t="s">
        <v>3783</v>
      </c>
      <c r="D96" s="833" t="s">
        <v>3802</v>
      </c>
      <c r="E96" s="833" t="s">
        <v>3794</v>
      </c>
      <c r="F96" s="850">
        <v>1</v>
      </c>
      <c r="G96" s="850">
        <v>519.22</v>
      </c>
      <c r="H96" s="850"/>
      <c r="I96" s="850">
        <v>519.22</v>
      </c>
      <c r="J96" s="850"/>
      <c r="K96" s="850"/>
      <c r="L96" s="850"/>
      <c r="M96" s="850"/>
      <c r="N96" s="850"/>
      <c r="O96" s="850"/>
      <c r="P96" s="838"/>
      <c r="Q96" s="851"/>
    </row>
    <row r="97" spans="1:17" ht="14.45" customHeight="1" x14ac:dyDescent="0.2">
      <c r="A97" s="832" t="s">
        <v>572</v>
      </c>
      <c r="B97" s="833" t="s">
        <v>3689</v>
      </c>
      <c r="C97" s="833" t="s">
        <v>3783</v>
      </c>
      <c r="D97" s="833" t="s">
        <v>3803</v>
      </c>
      <c r="E97" s="833" t="s">
        <v>3804</v>
      </c>
      <c r="F97" s="850">
        <v>4</v>
      </c>
      <c r="G97" s="850">
        <v>1799.12</v>
      </c>
      <c r="H97" s="850">
        <v>0.39999999999999997</v>
      </c>
      <c r="I97" s="850">
        <v>449.78</v>
      </c>
      <c r="J97" s="850">
        <v>10</v>
      </c>
      <c r="K97" s="850">
        <v>4497.8</v>
      </c>
      <c r="L97" s="850">
        <v>1</v>
      </c>
      <c r="M97" s="850">
        <v>449.78000000000003</v>
      </c>
      <c r="N97" s="850">
        <v>25</v>
      </c>
      <c r="O97" s="850">
        <v>10324.140000000001</v>
      </c>
      <c r="P97" s="838">
        <v>2.2953755169193828</v>
      </c>
      <c r="Q97" s="851">
        <v>412.96560000000005</v>
      </c>
    </row>
    <row r="98" spans="1:17" ht="14.45" customHeight="1" x14ac:dyDescent="0.2">
      <c r="A98" s="832" t="s">
        <v>572</v>
      </c>
      <c r="B98" s="833" t="s">
        <v>3689</v>
      </c>
      <c r="C98" s="833" t="s">
        <v>3783</v>
      </c>
      <c r="D98" s="833" t="s">
        <v>3805</v>
      </c>
      <c r="E98" s="833" t="s">
        <v>3804</v>
      </c>
      <c r="F98" s="850">
        <v>9</v>
      </c>
      <c r="G98" s="850">
        <v>12852.99</v>
      </c>
      <c r="H98" s="850">
        <v>0.5</v>
      </c>
      <c r="I98" s="850">
        <v>1428.11</v>
      </c>
      <c r="J98" s="850">
        <v>18</v>
      </c>
      <c r="K98" s="850">
        <v>25705.98</v>
      </c>
      <c r="L98" s="850">
        <v>1</v>
      </c>
      <c r="M98" s="850">
        <v>1428.11</v>
      </c>
      <c r="N98" s="850">
        <v>23</v>
      </c>
      <c r="O98" s="850">
        <v>32846.53</v>
      </c>
      <c r="P98" s="838">
        <v>1.2777777777777777</v>
      </c>
      <c r="Q98" s="851">
        <v>1428.11</v>
      </c>
    </row>
    <row r="99" spans="1:17" ht="14.45" customHeight="1" x14ac:dyDescent="0.2">
      <c r="A99" s="832" t="s">
        <v>572</v>
      </c>
      <c r="B99" s="833" t="s">
        <v>3689</v>
      </c>
      <c r="C99" s="833" t="s">
        <v>3783</v>
      </c>
      <c r="D99" s="833" t="s">
        <v>3806</v>
      </c>
      <c r="E99" s="833" t="s">
        <v>3804</v>
      </c>
      <c r="F99" s="850">
        <v>1</v>
      </c>
      <c r="G99" s="850">
        <v>1824</v>
      </c>
      <c r="H99" s="850"/>
      <c r="I99" s="850">
        <v>1824</v>
      </c>
      <c r="J99" s="850"/>
      <c r="K99" s="850"/>
      <c r="L99" s="850"/>
      <c r="M99" s="850"/>
      <c r="N99" s="850">
        <v>16</v>
      </c>
      <c r="O99" s="850">
        <v>24952.32</v>
      </c>
      <c r="P99" s="838"/>
      <c r="Q99" s="851">
        <v>1559.52</v>
      </c>
    </row>
    <row r="100" spans="1:17" ht="14.45" customHeight="1" x14ac:dyDescent="0.2">
      <c r="A100" s="832" t="s">
        <v>572</v>
      </c>
      <c r="B100" s="833" t="s">
        <v>3689</v>
      </c>
      <c r="C100" s="833" t="s">
        <v>3783</v>
      </c>
      <c r="D100" s="833" t="s">
        <v>3807</v>
      </c>
      <c r="E100" s="833" t="s">
        <v>3804</v>
      </c>
      <c r="F100" s="850"/>
      <c r="G100" s="850"/>
      <c r="H100" s="850"/>
      <c r="I100" s="850"/>
      <c r="J100" s="850"/>
      <c r="K100" s="850"/>
      <c r="L100" s="850"/>
      <c r="M100" s="850"/>
      <c r="N100" s="850">
        <v>1</v>
      </c>
      <c r="O100" s="850">
        <v>9381.16</v>
      </c>
      <c r="P100" s="838"/>
      <c r="Q100" s="851">
        <v>9381.16</v>
      </c>
    </row>
    <row r="101" spans="1:17" ht="14.45" customHeight="1" x14ac:dyDescent="0.2">
      <c r="A101" s="832" t="s">
        <v>572</v>
      </c>
      <c r="B101" s="833" t="s">
        <v>3689</v>
      </c>
      <c r="C101" s="833" t="s">
        <v>3783</v>
      </c>
      <c r="D101" s="833" t="s">
        <v>3808</v>
      </c>
      <c r="E101" s="833" t="s">
        <v>3809</v>
      </c>
      <c r="F101" s="850">
        <v>1</v>
      </c>
      <c r="G101" s="850">
        <v>11414.51</v>
      </c>
      <c r="H101" s="850">
        <v>0.5</v>
      </c>
      <c r="I101" s="850">
        <v>11414.51</v>
      </c>
      <c r="J101" s="850">
        <v>2</v>
      </c>
      <c r="K101" s="850">
        <v>22829.02</v>
      </c>
      <c r="L101" s="850">
        <v>1</v>
      </c>
      <c r="M101" s="850">
        <v>11414.51</v>
      </c>
      <c r="N101" s="850">
        <v>1</v>
      </c>
      <c r="O101" s="850">
        <v>11414.51</v>
      </c>
      <c r="P101" s="838">
        <v>0.5</v>
      </c>
      <c r="Q101" s="851">
        <v>11414.51</v>
      </c>
    </row>
    <row r="102" spans="1:17" ht="14.45" customHeight="1" x14ac:dyDescent="0.2">
      <c r="A102" s="832" t="s">
        <v>572</v>
      </c>
      <c r="B102" s="833" t="s">
        <v>3689</v>
      </c>
      <c r="C102" s="833" t="s">
        <v>3783</v>
      </c>
      <c r="D102" s="833" t="s">
        <v>3810</v>
      </c>
      <c r="E102" s="833" t="s">
        <v>3809</v>
      </c>
      <c r="F102" s="850">
        <v>1</v>
      </c>
      <c r="G102" s="850">
        <v>20554.2</v>
      </c>
      <c r="H102" s="850"/>
      <c r="I102" s="850">
        <v>20554.2</v>
      </c>
      <c r="J102" s="850"/>
      <c r="K102" s="850"/>
      <c r="L102" s="850"/>
      <c r="M102" s="850"/>
      <c r="N102" s="850">
        <v>2</v>
      </c>
      <c r="O102" s="850">
        <v>35147.599999999999</v>
      </c>
      <c r="P102" s="838"/>
      <c r="Q102" s="851">
        <v>17573.8</v>
      </c>
    </row>
    <row r="103" spans="1:17" ht="14.45" customHeight="1" x14ac:dyDescent="0.2">
      <c r="A103" s="832" t="s">
        <v>572</v>
      </c>
      <c r="B103" s="833" t="s">
        <v>3689</v>
      </c>
      <c r="C103" s="833" t="s">
        <v>3783</v>
      </c>
      <c r="D103" s="833" t="s">
        <v>3811</v>
      </c>
      <c r="E103" s="833" t="s">
        <v>3812</v>
      </c>
      <c r="F103" s="850"/>
      <c r="G103" s="850"/>
      <c r="H103" s="850"/>
      <c r="I103" s="850"/>
      <c r="J103" s="850">
        <v>1</v>
      </c>
      <c r="K103" s="850">
        <v>1356.6</v>
      </c>
      <c r="L103" s="850">
        <v>1</v>
      </c>
      <c r="M103" s="850">
        <v>1356.6</v>
      </c>
      <c r="N103" s="850"/>
      <c r="O103" s="850"/>
      <c r="P103" s="838"/>
      <c r="Q103" s="851"/>
    </row>
    <row r="104" spans="1:17" ht="14.45" customHeight="1" x14ac:dyDescent="0.2">
      <c r="A104" s="832" t="s">
        <v>572</v>
      </c>
      <c r="B104" s="833" t="s">
        <v>3689</v>
      </c>
      <c r="C104" s="833" t="s">
        <v>3783</v>
      </c>
      <c r="D104" s="833" t="s">
        <v>3813</v>
      </c>
      <c r="E104" s="833" t="s">
        <v>3794</v>
      </c>
      <c r="F104" s="850">
        <v>2.4</v>
      </c>
      <c r="G104" s="850">
        <v>378.07</v>
      </c>
      <c r="H104" s="850"/>
      <c r="I104" s="850">
        <v>157.52916666666667</v>
      </c>
      <c r="J104" s="850"/>
      <c r="K104" s="850"/>
      <c r="L104" s="850"/>
      <c r="M104" s="850"/>
      <c r="N104" s="850"/>
      <c r="O104" s="850"/>
      <c r="P104" s="838"/>
      <c r="Q104" s="851"/>
    </row>
    <row r="105" spans="1:17" ht="14.45" customHeight="1" x14ac:dyDescent="0.2">
      <c r="A105" s="832" t="s">
        <v>572</v>
      </c>
      <c r="B105" s="833" t="s">
        <v>3689</v>
      </c>
      <c r="C105" s="833" t="s">
        <v>3783</v>
      </c>
      <c r="D105" s="833" t="s">
        <v>3814</v>
      </c>
      <c r="E105" s="833" t="s">
        <v>3815</v>
      </c>
      <c r="F105" s="850">
        <v>3</v>
      </c>
      <c r="G105" s="850">
        <v>7792.83</v>
      </c>
      <c r="H105" s="850">
        <v>0.27272727272727271</v>
      </c>
      <c r="I105" s="850">
        <v>2597.61</v>
      </c>
      <c r="J105" s="850">
        <v>11</v>
      </c>
      <c r="K105" s="850">
        <v>28573.71</v>
      </c>
      <c r="L105" s="850">
        <v>1</v>
      </c>
      <c r="M105" s="850">
        <v>2597.61</v>
      </c>
      <c r="N105" s="850">
        <v>8</v>
      </c>
      <c r="O105" s="850">
        <v>20780.84</v>
      </c>
      <c r="P105" s="838">
        <v>0.72727132738450839</v>
      </c>
      <c r="Q105" s="851">
        <v>2597.605</v>
      </c>
    </row>
    <row r="106" spans="1:17" ht="14.45" customHeight="1" x14ac:dyDescent="0.2">
      <c r="A106" s="832" t="s">
        <v>572</v>
      </c>
      <c r="B106" s="833" t="s">
        <v>3689</v>
      </c>
      <c r="C106" s="833" t="s">
        <v>3783</v>
      </c>
      <c r="D106" s="833" t="s">
        <v>3816</v>
      </c>
      <c r="E106" s="833" t="s">
        <v>3794</v>
      </c>
      <c r="F106" s="850">
        <v>149</v>
      </c>
      <c r="G106" s="850">
        <v>82768.010000000009</v>
      </c>
      <c r="H106" s="850">
        <v>0.57088122605363989</v>
      </c>
      <c r="I106" s="850">
        <v>555.49</v>
      </c>
      <c r="J106" s="850">
        <v>261</v>
      </c>
      <c r="K106" s="850">
        <v>144982.89000000001</v>
      </c>
      <c r="L106" s="850">
        <v>1</v>
      </c>
      <c r="M106" s="850">
        <v>555.49</v>
      </c>
      <c r="N106" s="850">
        <v>344</v>
      </c>
      <c r="O106" s="850">
        <v>184786.16</v>
      </c>
      <c r="P106" s="838">
        <v>1.2745377057941112</v>
      </c>
      <c r="Q106" s="851">
        <v>537.1690697674419</v>
      </c>
    </row>
    <row r="107" spans="1:17" ht="14.45" customHeight="1" x14ac:dyDescent="0.2">
      <c r="A107" s="832" t="s">
        <v>572</v>
      </c>
      <c r="B107" s="833" t="s">
        <v>3689</v>
      </c>
      <c r="C107" s="833" t="s">
        <v>3783</v>
      </c>
      <c r="D107" s="833" t="s">
        <v>3817</v>
      </c>
      <c r="E107" s="833" t="s">
        <v>3794</v>
      </c>
      <c r="F107" s="850">
        <v>21</v>
      </c>
      <c r="G107" s="850">
        <v>45007.199999999997</v>
      </c>
      <c r="H107" s="850">
        <v>0.87499999999999989</v>
      </c>
      <c r="I107" s="850">
        <v>2143.1999999999998</v>
      </c>
      <c r="J107" s="850">
        <v>24</v>
      </c>
      <c r="K107" s="850">
        <v>51436.800000000003</v>
      </c>
      <c r="L107" s="850">
        <v>1</v>
      </c>
      <c r="M107" s="850">
        <v>2143.2000000000003</v>
      </c>
      <c r="N107" s="850">
        <v>25</v>
      </c>
      <c r="O107" s="850">
        <v>49229.36</v>
      </c>
      <c r="P107" s="838">
        <v>0.95708442204802779</v>
      </c>
      <c r="Q107" s="851">
        <v>1969.1744000000001</v>
      </c>
    </row>
    <row r="108" spans="1:17" ht="14.45" customHeight="1" x14ac:dyDescent="0.2">
      <c r="A108" s="832" t="s">
        <v>572</v>
      </c>
      <c r="B108" s="833" t="s">
        <v>3689</v>
      </c>
      <c r="C108" s="833" t="s">
        <v>3783</v>
      </c>
      <c r="D108" s="833" t="s">
        <v>3818</v>
      </c>
      <c r="E108" s="833" t="s">
        <v>3819</v>
      </c>
      <c r="F108" s="850">
        <v>13</v>
      </c>
      <c r="G108" s="850">
        <v>18484.57</v>
      </c>
      <c r="H108" s="850">
        <v>0.81249999999999989</v>
      </c>
      <c r="I108" s="850">
        <v>1421.8899999999999</v>
      </c>
      <c r="J108" s="850">
        <v>16</v>
      </c>
      <c r="K108" s="850">
        <v>22750.240000000002</v>
      </c>
      <c r="L108" s="850">
        <v>1</v>
      </c>
      <c r="M108" s="850">
        <v>1421.89</v>
      </c>
      <c r="N108" s="850">
        <v>36</v>
      </c>
      <c r="O108" s="850">
        <v>48297.939999999995</v>
      </c>
      <c r="P108" s="838">
        <v>2.1229639775228741</v>
      </c>
      <c r="Q108" s="851">
        <v>1341.6094444444443</v>
      </c>
    </row>
    <row r="109" spans="1:17" ht="14.45" customHeight="1" x14ac:dyDescent="0.2">
      <c r="A109" s="832" t="s">
        <v>572</v>
      </c>
      <c r="B109" s="833" t="s">
        <v>3689</v>
      </c>
      <c r="C109" s="833" t="s">
        <v>3783</v>
      </c>
      <c r="D109" s="833" t="s">
        <v>3820</v>
      </c>
      <c r="E109" s="833" t="s">
        <v>3794</v>
      </c>
      <c r="F109" s="850">
        <v>19</v>
      </c>
      <c r="G109" s="850">
        <v>38554.800000000003</v>
      </c>
      <c r="H109" s="850">
        <v>0.70370370370370361</v>
      </c>
      <c r="I109" s="850">
        <v>2029.2</v>
      </c>
      <c r="J109" s="850">
        <v>27</v>
      </c>
      <c r="K109" s="850">
        <v>54788.400000000009</v>
      </c>
      <c r="L109" s="850">
        <v>1</v>
      </c>
      <c r="M109" s="850">
        <v>2029.2000000000003</v>
      </c>
      <c r="N109" s="850">
        <v>22</v>
      </c>
      <c r="O109" s="850">
        <v>44642.400000000009</v>
      </c>
      <c r="P109" s="838">
        <v>0.81481481481481488</v>
      </c>
      <c r="Q109" s="851">
        <v>2029.2000000000005</v>
      </c>
    </row>
    <row r="110" spans="1:17" ht="14.45" customHeight="1" x14ac:dyDescent="0.2">
      <c r="A110" s="832" t="s">
        <v>572</v>
      </c>
      <c r="B110" s="833" t="s">
        <v>3689</v>
      </c>
      <c r="C110" s="833" t="s">
        <v>3783</v>
      </c>
      <c r="D110" s="833" t="s">
        <v>3821</v>
      </c>
      <c r="E110" s="833" t="s">
        <v>3809</v>
      </c>
      <c r="F110" s="850"/>
      <c r="G110" s="850"/>
      <c r="H110" s="850"/>
      <c r="I110" s="850"/>
      <c r="J110" s="850">
        <v>1</v>
      </c>
      <c r="K110" s="850">
        <v>11177.18</v>
      </c>
      <c r="L110" s="850">
        <v>1</v>
      </c>
      <c r="M110" s="850">
        <v>11177.18</v>
      </c>
      <c r="N110" s="850"/>
      <c r="O110" s="850"/>
      <c r="P110" s="838"/>
      <c r="Q110" s="851"/>
    </row>
    <row r="111" spans="1:17" ht="14.45" customHeight="1" x14ac:dyDescent="0.2">
      <c r="A111" s="832" t="s">
        <v>572</v>
      </c>
      <c r="B111" s="833" t="s">
        <v>3689</v>
      </c>
      <c r="C111" s="833" t="s">
        <v>3783</v>
      </c>
      <c r="D111" s="833" t="s">
        <v>3822</v>
      </c>
      <c r="E111" s="833" t="s">
        <v>3823</v>
      </c>
      <c r="F111" s="850">
        <v>2</v>
      </c>
      <c r="G111" s="850">
        <v>4935.16</v>
      </c>
      <c r="H111" s="850">
        <v>0.66666666666666663</v>
      </c>
      <c r="I111" s="850">
        <v>2467.58</v>
      </c>
      <c r="J111" s="850">
        <v>3</v>
      </c>
      <c r="K111" s="850">
        <v>7402.74</v>
      </c>
      <c r="L111" s="850">
        <v>1</v>
      </c>
      <c r="M111" s="850">
        <v>2467.58</v>
      </c>
      <c r="N111" s="850">
        <v>8</v>
      </c>
      <c r="O111" s="850">
        <v>19740.64</v>
      </c>
      <c r="P111" s="838">
        <v>2.6666666666666665</v>
      </c>
      <c r="Q111" s="851">
        <v>2467.58</v>
      </c>
    </row>
    <row r="112" spans="1:17" ht="14.45" customHeight="1" x14ac:dyDescent="0.2">
      <c r="A112" s="832" t="s">
        <v>572</v>
      </c>
      <c r="B112" s="833" t="s">
        <v>3689</v>
      </c>
      <c r="C112" s="833" t="s">
        <v>3783</v>
      </c>
      <c r="D112" s="833" t="s">
        <v>3824</v>
      </c>
      <c r="E112" s="833" t="s">
        <v>3825</v>
      </c>
      <c r="F112" s="850">
        <v>43</v>
      </c>
      <c r="G112" s="850">
        <v>24198.25</v>
      </c>
      <c r="H112" s="850">
        <v>0.82692307692307687</v>
      </c>
      <c r="I112" s="850">
        <v>562.75</v>
      </c>
      <c r="J112" s="850">
        <v>52</v>
      </c>
      <c r="K112" s="850">
        <v>29263</v>
      </c>
      <c r="L112" s="850">
        <v>1</v>
      </c>
      <c r="M112" s="850">
        <v>562.75</v>
      </c>
      <c r="N112" s="850">
        <v>51</v>
      </c>
      <c r="O112" s="850">
        <v>26562.68</v>
      </c>
      <c r="P112" s="838">
        <v>0.90772237979701331</v>
      </c>
      <c r="Q112" s="851">
        <v>520.83686274509807</v>
      </c>
    </row>
    <row r="113" spans="1:17" ht="14.45" customHeight="1" x14ac:dyDescent="0.2">
      <c r="A113" s="832" t="s">
        <v>572</v>
      </c>
      <c r="B113" s="833" t="s">
        <v>3689</v>
      </c>
      <c r="C113" s="833" t="s">
        <v>3783</v>
      </c>
      <c r="D113" s="833" t="s">
        <v>3826</v>
      </c>
      <c r="E113" s="833" t="s">
        <v>3812</v>
      </c>
      <c r="F113" s="850"/>
      <c r="G113" s="850"/>
      <c r="H113" s="850"/>
      <c r="I113" s="850"/>
      <c r="J113" s="850">
        <v>1</v>
      </c>
      <c r="K113" s="850">
        <v>376.2</v>
      </c>
      <c r="L113" s="850">
        <v>1</v>
      </c>
      <c r="M113" s="850">
        <v>376.2</v>
      </c>
      <c r="N113" s="850"/>
      <c r="O113" s="850"/>
      <c r="P113" s="838"/>
      <c r="Q113" s="851"/>
    </row>
    <row r="114" spans="1:17" ht="14.45" customHeight="1" x14ac:dyDescent="0.2">
      <c r="A114" s="832" t="s">
        <v>572</v>
      </c>
      <c r="B114" s="833" t="s">
        <v>3689</v>
      </c>
      <c r="C114" s="833" t="s">
        <v>3783</v>
      </c>
      <c r="D114" s="833" t="s">
        <v>3827</v>
      </c>
      <c r="E114" s="833" t="s">
        <v>3794</v>
      </c>
      <c r="F114" s="850">
        <v>1</v>
      </c>
      <c r="G114" s="850">
        <v>555.49</v>
      </c>
      <c r="H114" s="850"/>
      <c r="I114" s="850">
        <v>555.49</v>
      </c>
      <c r="J114" s="850"/>
      <c r="K114" s="850"/>
      <c r="L114" s="850"/>
      <c r="M114" s="850"/>
      <c r="N114" s="850">
        <v>1</v>
      </c>
      <c r="O114" s="850">
        <v>555.49</v>
      </c>
      <c r="P114" s="838"/>
      <c r="Q114" s="851">
        <v>555.49</v>
      </c>
    </row>
    <row r="115" spans="1:17" ht="14.45" customHeight="1" x14ac:dyDescent="0.2">
      <c r="A115" s="832" t="s">
        <v>572</v>
      </c>
      <c r="B115" s="833" t="s">
        <v>3689</v>
      </c>
      <c r="C115" s="833" t="s">
        <v>3783</v>
      </c>
      <c r="D115" s="833" t="s">
        <v>3828</v>
      </c>
      <c r="E115" s="833" t="s">
        <v>3829</v>
      </c>
      <c r="F115" s="850">
        <v>7</v>
      </c>
      <c r="G115" s="850">
        <v>13435.45</v>
      </c>
      <c r="H115" s="850"/>
      <c r="I115" s="850">
        <v>1919.3500000000001</v>
      </c>
      <c r="J115" s="850"/>
      <c r="K115" s="850"/>
      <c r="L115" s="850"/>
      <c r="M115" s="850"/>
      <c r="N115" s="850"/>
      <c r="O115" s="850"/>
      <c r="P115" s="838"/>
      <c r="Q115" s="851"/>
    </row>
    <row r="116" spans="1:17" ht="14.45" customHeight="1" x14ac:dyDescent="0.2">
      <c r="A116" s="832" t="s">
        <v>572</v>
      </c>
      <c r="B116" s="833" t="s">
        <v>3689</v>
      </c>
      <c r="C116" s="833" t="s">
        <v>3783</v>
      </c>
      <c r="D116" s="833" t="s">
        <v>3830</v>
      </c>
      <c r="E116" s="833" t="s">
        <v>3794</v>
      </c>
      <c r="F116" s="850">
        <v>113</v>
      </c>
      <c r="G116" s="850">
        <v>66634.97</v>
      </c>
      <c r="H116" s="850">
        <v>0.96581196581196593</v>
      </c>
      <c r="I116" s="850">
        <v>589.69000000000005</v>
      </c>
      <c r="J116" s="850">
        <v>117</v>
      </c>
      <c r="K116" s="850">
        <v>68993.73</v>
      </c>
      <c r="L116" s="850">
        <v>1</v>
      </c>
      <c r="M116" s="850">
        <v>589.68999999999994</v>
      </c>
      <c r="N116" s="850">
        <v>57</v>
      </c>
      <c r="O116" s="850">
        <v>30438.839999999997</v>
      </c>
      <c r="P116" s="838">
        <v>0.44118269877567134</v>
      </c>
      <c r="Q116" s="851">
        <v>534.01473684210521</v>
      </c>
    </row>
    <row r="117" spans="1:17" ht="14.45" customHeight="1" x14ac:dyDescent="0.2">
      <c r="A117" s="832" t="s">
        <v>572</v>
      </c>
      <c r="B117" s="833" t="s">
        <v>3689</v>
      </c>
      <c r="C117" s="833" t="s">
        <v>3783</v>
      </c>
      <c r="D117" s="833" t="s">
        <v>3831</v>
      </c>
      <c r="E117" s="833" t="s">
        <v>3794</v>
      </c>
      <c r="F117" s="850">
        <v>262</v>
      </c>
      <c r="G117" s="850">
        <v>74709.299999999988</v>
      </c>
      <c r="H117" s="850">
        <v>0.73802816901408441</v>
      </c>
      <c r="I117" s="850">
        <v>285.14999999999998</v>
      </c>
      <c r="J117" s="850">
        <v>355</v>
      </c>
      <c r="K117" s="850">
        <v>101228.25</v>
      </c>
      <c r="L117" s="850">
        <v>1</v>
      </c>
      <c r="M117" s="850">
        <v>285.14999999999998</v>
      </c>
      <c r="N117" s="850">
        <v>337</v>
      </c>
      <c r="O117" s="850">
        <v>92520.73</v>
      </c>
      <c r="P117" s="838">
        <v>0.91398132438326252</v>
      </c>
      <c r="Q117" s="851">
        <v>274.5422255192878</v>
      </c>
    </row>
    <row r="118" spans="1:17" ht="14.45" customHeight="1" x14ac:dyDescent="0.2">
      <c r="A118" s="832" t="s">
        <v>572</v>
      </c>
      <c r="B118" s="833" t="s">
        <v>3689</v>
      </c>
      <c r="C118" s="833" t="s">
        <v>3783</v>
      </c>
      <c r="D118" s="833" t="s">
        <v>3832</v>
      </c>
      <c r="E118" s="833" t="s">
        <v>3794</v>
      </c>
      <c r="F118" s="850">
        <v>1</v>
      </c>
      <c r="G118" s="850">
        <v>612.49</v>
      </c>
      <c r="H118" s="850">
        <v>0.5</v>
      </c>
      <c r="I118" s="850">
        <v>612.49</v>
      </c>
      <c r="J118" s="850">
        <v>2</v>
      </c>
      <c r="K118" s="850">
        <v>1224.98</v>
      </c>
      <c r="L118" s="850">
        <v>1</v>
      </c>
      <c r="M118" s="850">
        <v>612.49</v>
      </c>
      <c r="N118" s="850">
        <v>12</v>
      </c>
      <c r="O118" s="850">
        <v>7260.8</v>
      </c>
      <c r="P118" s="838">
        <v>5.9272804453950272</v>
      </c>
      <c r="Q118" s="851">
        <v>605.06666666666672</v>
      </c>
    </row>
    <row r="119" spans="1:17" ht="14.45" customHeight="1" x14ac:dyDescent="0.2">
      <c r="A119" s="832" t="s">
        <v>572</v>
      </c>
      <c r="B119" s="833" t="s">
        <v>3689</v>
      </c>
      <c r="C119" s="833" t="s">
        <v>3783</v>
      </c>
      <c r="D119" s="833" t="s">
        <v>3833</v>
      </c>
      <c r="E119" s="833" t="s">
        <v>3794</v>
      </c>
      <c r="F119" s="850">
        <v>40</v>
      </c>
      <c r="G119" s="850">
        <v>27641.599999999999</v>
      </c>
      <c r="H119" s="850">
        <v>0.85106382978723394</v>
      </c>
      <c r="I119" s="850">
        <v>691.04</v>
      </c>
      <c r="J119" s="850">
        <v>47</v>
      </c>
      <c r="K119" s="850">
        <v>32478.880000000001</v>
      </c>
      <c r="L119" s="850">
        <v>1</v>
      </c>
      <c r="M119" s="850">
        <v>691.04000000000008</v>
      </c>
      <c r="N119" s="850">
        <v>53</v>
      </c>
      <c r="O119" s="850">
        <v>35363.11</v>
      </c>
      <c r="P119" s="838">
        <v>1.088803246909992</v>
      </c>
      <c r="Q119" s="851">
        <v>667.22849056603775</v>
      </c>
    </row>
    <row r="120" spans="1:17" ht="14.45" customHeight="1" x14ac:dyDescent="0.2">
      <c r="A120" s="832" t="s">
        <v>572</v>
      </c>
      <c r="B120" s="833" t="s">
        <v>3689</v>
      </c>
      <c r="C120" s="833" t="s">
        <v>3783</v>
      </c>
      <c r="D120" s="833" t="s">
        <v>3834</v>
      </c>
      <c r="E120" s="833" t="s">
        <v>3794</v>
      </c>
      <c r="F120" s="850">
        <v>4</v>
      </c>
      <c r="G120" s="850">
        <v>1426.32</v>
      </c>
      <c r="H120" s="850">
        <v>0.25776882998122286</v>
      </c>
      <c r="I120" s="850">
        <v>356.58</v>
      </c>
      <c r="J120" s="850">
        <v>17</v>
      </c>
      <c r="K120" s="850">
        <v>5533.33</v>
      </c>
      <c r="L120" s="850">
        <v>1</v>
      </c>
      <c r="M120" s="850">
        <v>325.49</v>
      </c>
      <c r="N120" s="850">
        <v>3</v>
      </c>
      <c r="O120" s="850">
        <v>928.41000000000008</v>
      </c>
      <c r="P120" s="838">
        <v>0.16778504083436196</v>
      </c>
      <c r="Q120" s="851">
        <v>309.47000000000003</v>
      </c>
    </row>
    <row r="121" spans="1:17" ht="14.45" customHeight="1" x14ac:dyDescent="0.2">
      <c r="A121" s="832" t="s">
        <v>572</v>
      </c>
      <c r="B121" s="833" t="s">
        <v>3689</v>
      </c>
      <c r="C121" s="833" t="s">
        <v>3783</v>
      </c>
      <c r="D121" s="833" t="s">
        <v>3835</v>
      </c>
      <c r="E121" s="833" t="s">
        <v>3794</v>
      </c>
      <c r="F121" s="850">
        <v>8</v>
      </c>
      <c r="G121" s="850">
        <v>2399.44</v>
      </c>
      <c r="H121" s="850">
        <v>1.1428571428571428</v>
      </c>
      <c r="I121" s="850">
        <v>299.93</v>
      </c>
      <c r="J121" s="850">
        <v>7</v>
      </c>
      <c r="K121" s="850">
        <v>2099.5100000000002</v>
      </c>
      <c r="L121" s="850">
        <v>1</v>
      </c>
      <c r="M121" s="850">
        <v>299.93</v>
      </c>
      <c r="N121" s="850">
        <v>4</v>
      </c>
      <c r="O121" s="850">
        <v>1039.97</v>
      </c>
      <c r="P121" s="838">
        <v>0.49533938871450955</v>
      </c>
      <c r="Q121" s="851">
        <v>259.99250000000001</v>
      </c>
    </row>
    <row r="122" spans="1:17" ht="14.45" customHeight="1" x14ac:dyDescent="0.2">
      <c r="A122" s="832" t="s">
        <v>572</v>
      </c>
      <c r="B122" s="833" t="s">
        <v>3689</v>
      </c>
      <c r="C122" s="833" t="s">
        <v>3783</v>
      </c>
      <c r="D122" s="833" t="s">
        <v>3836</v>
      </c>
      <c r="E122" s="833" t="s">
        <v>3794</v>
      </c>
      <c r="F122" s="850">
        <v>4</v>
      </c>
      <c r="G122" s="850">
        <v>3095.36</v>
      </c>
      <c r="H122" s="850">
        <v>0.4</v>
      </c>
      <c r="I122" s="850">
        <v>773.84</v>
      </c>
      <c r="J122" s="850">
        <v>10</v>
      </c>
      <c r="K122" s="850">
        <v>7738.4</v>
      </c>
      <c r="L122" s="850">
        <v>1</v>
      </c>
      <c r="M122" s="850">
        <v>773.83999999999992</v>
      </c>
      <c r="N122" s="850">
        <v>8</v>
      </c>
      <c r="O122" s="850">
        <v>6190.72</v>
      </c>
      <c r="P122" s="838">
        <v>0.8</v>
      </c>
      <c r="Q122" s="851">
        <v>773.84</v>
      </c>
    </row>
    <row r="123" spans="1:17" ht="14.45" customHeight="1" x14ac:dyDescent="0.2">
      <c r="A123" s="832" t="s">
        <v>572</v>
      </c>
      <c r="B123" s="833" t="s">
        <v>3689</v>
      </c>
      <c r="C123" s="833" t="s">
        <v>3783</v>
      </c>
      <c r="D123" s="833" t="s">
        <v>3837</v>
      </c>
      <c r="E123" s="833" t="s">
        <v>3794</v>
      </c>
      <c r="F123" s="850">
        <v>4</v>
      </c>
      <c r="G123" s="850">
        <v>3289.04</v>
      </c>
      <c r="H123" s="850">
        <v>1.3333333333333335</v>
      </c>
      <c r="I123" s="850">
        <v>822.26</v>
      </c>
      <c r="J123" s="850">
        <v>3</v>
      </c>
      <c r="K123" s="850">
        <v>2466.7799999999997</v>
      </c>
      <c r="L123" s="850">
        <v>1</v>
      </c>
      <c r="M123" s="850">
        <v>822.25999999999988</v>
      </c>
      <c r="N123" s="850">
        <v>3</v>
      </c>
      <c r="O123" s="850">
        <v>2420.42</v>
      </c>
      <c r="P123" s="838">
        <v>0.9812062689011587</v>
      </c>
      <c r="Q123" s="851">
        <v>806.80666666666673</v>
      </c>
    </row>
    <row r="124" spans="1:17" ht="14.45" customHeight="1" x14ac:dyDescent="0.2">
      <c r="A124" s="832" t="s">
        <v>572</v>
      </c>
      <c r="B124" s="833" t="s">
        <v>3689</v>
      </c>
      <c r="C124" s="833" t="s">
        <v>3783</v>
      </c>
      <c r="D124" s="833" t="s">
        <v>3838</v>
      </c>
      <c r="E124" s="833" t="s">
        <v>3839</v>
      </c>
      <c r="F124" s="850">
        <v>10</v>
      </c>
      <c r="G124" s="850">
        <v>2851.5</v>
      </c>
      <c r="H124" s="850">
        <v>0.7142857142857143</v>
      </c>
      <c r="I124" s="850">
        <v>285.14999999999998</v>
      </c>
      <c r="J124" s="850">
        <v>14</v>
      </c>
      <c r="K124" s="850">
        <v>3992.1</v>
      </c>
      <c r="L124" s="850">
        <v>1</v>
      </c>
      <c r="M124" s="850">
        <v>285.14999999999998</v>
      </c>
      <c r="N124" s="850"/>
      <c r="O124" s="850"/>
      <c r="P124" s="838"/>
      <c r="Q124" s="851"/>
    </row>
    <row r="125" spans="1:17" ht="14.45" customHeight="1" x14ac:dyDescent="0.2">
      <c r="A125" s="832" t="s">
        <v>572</v>
      </c>
      <c r="B125" s="833" t="s">
        <v>3689</v>
      </c>
      <c r="C125" s="833" t="s">
        <v>3783</v>
      </c>
      <c r="D125" s="833" t="s">
        <v>3840</v>
      </c>
      <c r="E125" s="833" t="s">
        <v>3794</v>
      </c>
      <c r="F125" s="850"/>
      <c r="G125" s="850"/>
      <c r="H125" s="850"/>
      <c r="I125" s="850"/>
      <c r="J125" s="850"/>
      <c r="K125" s="850"/>
      <c r="L125" s="850"/>
      <c r="M125" s="850"/>
      <c r="N125" s="850">
        <v>1</v>
      </c>
      <c r="O125" s="850">
        <v>442.06</v>
      </c>
      <c r="P125" s="838"/>
      <c r="Q125" s="851">
        <v>442.06</v>
      </c>
    </row>
    <row r="126" spans="1:17" ht="14.45" customHeight="1" x14ac:dyDescent="0.2">
      <c r="A126" s="832" t="s">
        <v>572</v>
      </c>
      <c r="B126" s="833" t="s">
        <v>3689</v>
      </c>
      <c r="C126" s="833" t="s">
        <v>3783</v>
      </c>
      <c r="D126" s="833" t="s">
        <v>3841</v>
      </c>
      <c r="E126" s="833" t="s">
        <v>3794</v>
      </c>
      <c r="F126" s="850"/>
      <c r="G126" s="850"/>
      <c r="H126" s="850"/>
      <c r="I126" s="850"/>
      <c r="J126" s="850">
        <v>3</v>
      </c>
      <c r="K126" s="850">
        <v>2975.19</v>
      </c>
      <c r="L126" s="850">
        <v>1</v>
      </c>
      <c r="M126" s="850">
        <v>991.73</v>
      </c>
      <c r="N126" s="850">
        <v>3</v>
      </c>
      <c r="O126" s="850">
        <v>2975.19</v>
      </c>
      <c r="P126" s="838">
        <v>1</v>
      </c>
      <c r="Q126" s="851">
        <v>991.73</v>
      </c>
    </row>
    <row r="127" spans="1:17" ht="14.45" customHeight="1" x14ac:dyDescent="0.2">
      <c r="A127" s="832" t="s">
        <v>572</v>
      </c>
      <c r="B127" s="833" t="s">
        <v>3689</v>
      </c>
      <c r="C127" s="833" t="s">
        <v>3783</v>
      </c>
      <c r="D127" s="833" t="s">
        <v>3842</v>
      </c>
      <c r="E127" s="833" t="s">
        <v>3794</v>
      </c>
      <c r="F127" s="850"/>
      <c r="G127" s="850"/>
      <c r="H127" s="850"/>
      <c r="I127" s="850"/>
      <c r="J127" s="850">
        <v>3</v>
      </c>
      <c r="K127" s="850">
        <v>3628.8599999999997</v>
      </c>
      <c r="L127" s="850">
        <v>1</v>
      </c>
      <c r="M127" s="850">
        <v>1209.6199999999999</v>
      </c>
      <c r="N127" s="850"/>
      <c r="O127" s="850"/>
      <c r="P127" s="838"/>
      <c r="Q127" s="851"/>
    </row>
    <row r="128" spans="1:17" ht="14.45" customHeight="1" x14ac:dyDescent="0.2">
      <c r="A128" s="832" t="s">
        <v>572</v>
      </c>
      <c r="B128" s="833" t="s">
        <v>3689</v>
      </c>
      <c r="C128" s="833" t="s">
        <v>3783</v>
      </c>
      <c r="D128" s="833" t="s">
        <v>3843</v>
      </c>
      <c r="E128" s="833" t="s">
        <v>3794</v>
      </c>
      <c r="F128" s="850">
        <v>2</v>
      </c>
      <c r="G128" s="850">
        <v>1425.72</v>
      </c>
      <c r="H128" s="850"/>
      <c r="I128" s="850">
        <v>712.86</v>
      </c>
      <c r="J128" s="850"/>
      <c r="K128" s="850"/>
      <c r="L128" s="850"/>
      <c r="M128" s="850"/>
      <c r="N128" s="850">
        <v>1</v>
      </c>
      <c r="O128" s="850">
        <v>712.86</v>
      </c>
      <c r="P128" s="838"/>
      <c r="Q128" s="851">
        <v>712.86</v>
      </c>
    </row>
    <row r="129" spans="1:17" ht="14.45" customHeight="1" x14ac:dyDescent="0.2">
      <c r="A129" s="832" t="s">
        <v>572</v>
      </c>
      <c r="B129" s="833" t="s">
        <v>3689</v>
      </c>
      <c r="C129" s="833" t="s">
        <v>3783</v>
      </c>
      <c r="D129" s="833" t="s">
        <v>3844</v>
      </c>
      <c r="E129" s="833" t="s">
        <v>3845</v>
      </c>
      <c r="F129" s="850"/>
      <c r="G129" s="850"/>
      <c r="H129" s="850"/>
      <c r="I129" s="850"/>
      <c r="J129" s="850">
        <v>24</v>
      </c>
      <c r="K129" s="850">
        <v>7919.52</v>
      </c>
      <c r="L129" s="850">
        <v>1</v>
      </c>
      <c r="M129" s="850">
        <v>329.98</v>
      </c>
      <c r="N129" s="850">
        <v>29</v>
      </c>
      <c r="O129" s="850">
        <v>9302.67</v>
      </c>
      <c r="P129" s="838">
        <v>1.174650736408267</v>
      </c>
      <c r="Q129" s="851">
        <v>320.78172413793106</v>
      </c>
    </row>
    <row r="130" spans="1:17" ht="14.45" customHeight="1" x14ac:dyDescent="0.2">
      <c r="A130" s="832" t="s">
        <v>572</v>
      </c>
      <c r="B130" s="833" t="s">
        <v>3689</v>
      </c>
      <c r="C130" s="833" t="s">
        <v>3783</v>
      </c>
      <c r="D130" s="833" t="s">
        <v>3846</v>
      </c>
      <c r="E130" s="833" t="s">
        <v>3794</v>
      </c>
      <c r="F130" s="850"/>
      <c r="G130" s="850"/>
      <c r="H130" s="850"/>
      <c r="I130" s="850"/>
      <c r="J130" s="850"/>
      <c r="K130" s="850"/>
      <c r="L130" s="850"/>
      <c r="M130" s="850"/>
      <c r="N130" s="850">
        <v>1</v>
      </c>
      <c r="O130" s="850">
        <v>448.5</v>
      </c>
      <c r="P130" s="838"/>
      <c r="Q130" s="851">
        <v>448.5</v>
      </c>
    </row>
    <row r="131" spans="1:17" ht="14.45" customHeight="1" x14ac:dyDescent="0.2">
      <c r="A131" s="832" t="s">
        <v>572</v>
      </c>
      <c r="B131" s="833" t="s">
        <v>3689</v>
      </c>
      <c r="C131" s="833" t="s">
        <v>3783</v>
      </c>
      <c r="D131" s="833" t="s">
        <v>3847</v>
      </c>
      <c r="E131" s="833" t="s">
        <v>3794</v>
      </c>
      <c r="F131" s="850"/>
      <c r="G131" s="850"/>
      <c r="H131" s="850"/>
      <c r="I131" s="850"/>
      <c r="J131" s="850">
        <v>1</v>
      </c>
      <c r="K131" s="850">
        <v>475.24</v>
      </c>
      <c r="L131" s="850">
        <v>1</v>
      </c>
      <c r="M131" s="850">
        <v>475.24</v>
      </c>
      <c r="N131" s="850">
        <v>2</v>
      </c>
      <c r="O131" s="850">
        <v>897</v>
      </c>
      <c r="P131" s="838">
        <v>1.8874673849002608</v>
      </c>
      <c r="Q131" s="851">
        <v>448.5</v>
      </c>
    </row>
    <row r="132" spans="1:17" ht="14.45" customHeight="1" x14ac:dyDescent="0.2">
      <c r="A132" s="832" t="s">
        <v>572</v>
      </c>
      <c r="B132" s="833" t="s">
        <v>3689</v>
      </c>
      <c r="C132" s="833" t="s">
        <v>3783</v>
      </c>
      <c r="D132" s="833" t="s">
        <v>3848</v>
      </c>
      <c r="E132" s="833" t="s">
        <v>3794</v>
      </c>
      <c r="F132" s="850"/>
      <c r="G132" s="850"/>
      <c r="H132" s="850"/>
      <c r="I132" s="850"/>
      <c r="J132" s="850">
        <v>1</v>
      </c>
      <c r="K132" s="850">
        <v>408.59</v>
      </c>
      <c r="L132" s="850">
        <v>1</v>
      </c>
      <c r="M132" s="850">
        <v>408.59</v>
      </c>
      <c r="N132" s="850"/>
      <c r="O132" s="850"/>
      <c r="P132" s="838"/>
      <c r="Q132" s="851"/>
    </row>
    <row r="133" spans="1:17" ht="14.45" customHeight="1" x14ac:dyDescent="0.2">
      <c r="A133" s="832" t="s">
        <v>572</v>
      </c>
      <c r="B133" s="833" t="s">
        <v>3689</v>
      </c>
      <c r="C133" s="833" t="s">
        <v>3783</v>
      </c>
      <c r="D133" s="833" t="s">
        <v>3849</v>
      </c>
      <c r="E133" s="833" t="s">
        <v>3794</v>
      </c>
      <c r="F133" s="850"/>
      <c r="G133" s="850"/>
      <c r="H133" s="850"/>
      <c r="I133" s="850"/>
      <c r="J133" s="850"/>
      <c r="K133" s="850"/>
      <c r="L133" s="850"/>
      <c r="M133" s="850"/>
      <c r="N133" s="850">
        <v>1</v>
      </c>
      <c r="O133" s="850">
        <v>636.87</v>
      </c>
      <c r="P133" s="838"/>
      <c r="Q133" s="851">
        <v>636.87</v>
      </c>
    </row>
    <row r="134" spans="1:17" ht="14.45" customHeight="1" x14ac:dyDescent="0.2">
      <c r="A134" s="832" t="s">
        <v>572</v>
      </c>
      <c r="B134" s="833" t="s">
        <v>3689</v>
      </c>
      <c r="C134" s="833" t="s">
        <v>3783</v>
      </c>
      <c r="D134" s="833" t="s">
        <v>3850</v>
      </c>
      <c r="E134" s="833" t="s">
        <v>3845</v>
      </c>
      <c r="F134" s="850"/>
      <c r="G134" s="850"/>
      <c r="H134" s="850"/>
      <c r="I134" s="850"/>
      <c r="J134" s="850">
        <v>10</v>
      </c>
      <c r="K134" s="850">
        <v>3042.7</v>
      </c>
      <c r="L134" s="850">
        <v>1</v>
      </c>
      <c r="M134" s="850">
        <v>304.27</v>
      </c>
      <c r="N134" s="850">
        <v>15</v>
      </c>
      <c r="O134" s="850">
        <v>4357.29</v>
      </c>
      <c r="P134" s="838">
        <v>1.4320471949255595</v>
      </c>
      <c r="Q134" s="851">
        <v>290.48599999999999</v>
      </c>
    </row>
    <row r="135" spans="1:17" ht="14.45" customHeight="1" x14ac:dyDescent="0.2">
      <c r="A135" s="832" t="s">
        <v>572</v>
      </c>
      <c r="B135" s="833" t="s">
        <v>3689</v>
      </c>
      <c r="C135" s="833" t="s">
        <v>3783</v>
      </c>
      <c r="D135" s="833" t="s">
        <v>3851</v>
      </c>
      <c r="E135" s="833" t="s">
        <v>3845</v>
      </c>
      <c r="F135" s="850"/>
      <c r="G135" s="850"/>
      <c r="H135" s="850"/>
      <c r="I135" s="850"/>
      <c r="J135" s="850">
        <v>25</v>
      </c>
      <c r="K135" s="850">
        <v>6538.25</v>
      </c>
      <c r="L135" s="850">
        <v>1</v>
      </c>
      <c r="M135" s="850">
        <v>261.52999999999997</v>
      </c>
      <c r="N135" s="850">
        <v>38</v>
      </c>
      <c r="O135" s="850">
        <v>9462.77</v>
      </c>
      <c r="P135" s="838">
        <v>1.4472940006882575</v>
      </c>
      <c r="Q135" s="851">
        <v>249.02026315789476</v>
      </c>
    </row>
    <row r="136" spans="1:17" ht="14.45" customHeight="1" x14ac:dyDescent="0.2">
      <c r="A136" s="832" t="s">
        <v>572</v>
      </c>
      <c r="B136" s="833" t="s">
        <v>3689</v>
      </c>
      <c r="C136" s="833" t="s">
        <v>3783</v>
      </c>
      <c r="D136" s="833" t="s">
        <v>3852</v>
      </c>
      <c r="E136" s="833" t="s">
        <v>3794</v>
      </c>
      <c r="F136" s="850"/>
      <c r="G136" s="850"/>
      <c r="H136" s="850"/>
      <c r="I136" s="850"/>
      <c r="J136" s="850">
        <v>1</v>
      </c>
      <c r="K136" s="850">
        <v>505.43</v>
      </c>
      <c r="L136" s="850">
        <v>1</v>
      </c>
      <c r="M136" s="850">
        <v>505.43</v>
      </c>
      <c r="N136" s="850"/>
      <c r="O136" s="850"/>
      <c r="P136" s="838"/>
      <c r="Q136" s="851"/>
    </row>
    <row r="137" spans="1:17" ht="14.45" customHeight="1" x14ac:dyDescent="0.2">
      <c r="A137" s="832" t="s">
        <v>572</v>
      </c>
      <c r="B137" s="833" t="s">
        <v>3689</v>
      </c>
      <c r="C137" s="833" t="s">
        <v>3783</v>
      </c>
      <c r="D137" s="833" t="s">
        <v>3853</v>
      </c>
      <c r="E137" s="833" t="s">
        <v>3794</v>
      </c>
      <c r="F137" s="850"/>
      <c r="G137" s="850"/>
      <c r="H137" s="850"/>
      <c r="I137" s="850"/>
      <c r="J137" s="850">
        <v>1</v>
      </c>
      <c r="K137" s="850">
        <v>608.25</v>
      </c>
      <c r="L137" s="850">
        <v>1</v>
      </c>
      <c r="M137" s="850">
        <v>608.25</v>
      </c>
      <c r="N137" s="850"/>
      <c r="O137" s="850"/>
      <c r="P137" s="838"/>
      <c r="Q137" s="851"/>
    </row>
    <row r="138" spans="1:17" ht="14.45" customHeight="1" x14ac:dyDescent="0.2">
      <c r="A138" s="832" t="s">
        <v>572</v>
      </c>
      <c r="B138" s="833" t="s">
        <v>3689</v>
      </c>
      <c r="C138" s="833" t="s">
        <v>3783</v>
      </c>
      <c r="D138" s="833" t="s">
        <v>3854</v>
      </c>
      <c r="E138" s="833" t="s">
        <v>3855</v>
      </c>
      <c r="F138" s="850"/>
      <c r="G138" s="850"/>
      <c r="H138" s="850"/>
      <c r="I138" s="850"/>
      <c r="J138" s="850">
        <v>2</v>
      </c>
      <c r="K138" s="850">
        <v>16538.419999999998</v>
      </c>
      <c r="L138" s="850">
        <v>1</v>
      </c>
      <c r="M138" s="850">
        <v>8269.2099999999991</v>
      </c>
      <c r="N138" s="850"/>
      <c r="O138" s="850"/>
      <c r="P138" s="838"/>
      <c r="Q138" s="851"/>
    </row>
    <row r="139" spans="1:17" ht="14.45" customHeight="1" x14ac:dyDescent="0.2">
      <c r="A139" s="832" t="s">
        <v>572</v>
      </c>
      <c r="B139" s="833" t="s">
        <v>3689</v>
      </c>
      <c r="C139" s="833" t="s">
        <v>3783</v>
      </c>
      <c r="D139" s="833" t="s">
        <v>3856</v>
      </c>
      <c r="E139" s="833" t="s">
        <v>3794</v>
      </c>
      <c r="F139" s="850"/>
      <c r="G139" s="850"/>
      <c r="H139" s="850"/>
      <c r="I139" s="850"/>
      <c r="J139" s="850"/>
      <c r="K139" s="850"/>
      <c r="L139" s="850"/>
      <c r="M139" s="850"/>
      <c r="N139" s="850">
        <v>1</v>
      </c>
      <c r="O139" s="850">
        <v>312.98</v>
      </c>
      <c r="P139" s="838"/>
      <c r="Q139" s="851">
        <v>312.98</v>
      </c>
    </row>
    <row r="140" spans="1:17" ht="14.45" customHeight="1" x14ac:dyDescent="0.2">
      <c r="A140" s="832" t="s">
        <v>572</v>
      </c>
      <c r="B140" s="833" t="s">
        <v>3689</v>
      </c>
      <c r="C140" s="833" t="s">
        <v>3783</v>
      </c>
      <c r="D140" s="833" t="s">
        <v>3857</v>
      </c>
      <c r="E140" s="833" t="s">
        <v>3858</v>
      </c>
      <c r="F140" s="850"/>
      <c r="G140" s="850"/>
      <c r="H140" s="850"/>
      <c r="I140" s="850"/>
      <c r="J140" s="850"/>
      <c r="K140" s="850"/>
      <c r="L140" s="850"/>
      <c r="M140" s="850"/>
      <c r="N140" s="850">
        <v>2</v>
      </c>
      <c r="O140" s="850">
        <v>9236</v>
      </c>
      <c r="P140" s="838"/>
      <c r="Q140" s="851">
        <v>4618</v>
      </c>
    </row>
    <row r="141" spans="1:17" ht="14.45" customHeight="1" x14ac:dyDescent="0.2">
      <c r="A141" s="832" t="s">
        <v>572</v>
      </c>
      <c r="B141" s="833" t="s">
        <v>3689</v>
      </c>
      <c r="C141" s="833" t="s">
        <v>3783</v>
      </c>
      <c r="D141" s="833" t="s">
        <v>3859</v>
      </c>
      <c r="E141" s="833" t="s">
        <v>3812</v>
      </c>
      <c r="F141" s="850"/>
      <c r="G141" s="850"/>
      <c r="H141" s="850"/>
      <c r="I141" s="850"/>
      <c r="J141" s="850">
        <v>1</v>
      </c>
      <c r="K141" s="850">
        <v>312.98</v>
      </c>
      <c r="L141" s="850">
        <v>1</v>
      </c>
      <c r="M141" s="850">
        <v>312.98</v>
      </c>
      <c r="N141" s="850"/>
      <c r="O141" s="850"/>
      <c r="P141" s="838"/>
      <c r="Q141" s="851"/>
    </row>
    <row r="142" spans="1:17" ht="14.45" customHeight="1" x14ac:dyDescent="0.2">
      <c r="A142" s="832" t="s">
        <v>572</v>
      </c>
      <c r="B142" s="833" t="s">
        <v>3689</v>
      </c>
      <c r="C142" s="833" t="s">
        <v>3783</v>
      </c>
      <c r="D142" s="833" t="s">
        <v>3860</v>
      </c>
      <c r="E142" s="833" t="s">
        <v>3861</v>
      </c>
      <c r="F142" s="850"/>
      <c r="G142" s="850"/>
      <c r="H142" s="850"/>
      <c r="I142" s="850"/>
      <c r="J142" s="850"/>
      <c r="K142" s="850"/>
      <c r="L142" s="850"/>
      <c r="M142" s="850"/>
      <c r="N142" s="850">
        <v>70</v>
      </c>
      <c r="O142" s="850">
        <v>10364.250000000002</v>
      </c>
      <c r="P142" s="838"/>
      <c r="Q142" s="851">
        <v>148.06071428571431</v>
      </c>
    </row>
    <row r="143" spans="1:17" ht="14.45" customHeight="1" x14ac:dyDescent="0.2">
      <c r="A143" s="832" t="s">
        <v>572</v>
      </c>
      <c r="B143" s="833" t="s">
        <v>3689</v>
      </c>
      <c r="C143" s="833" t="s">
        <v>3783</v>
      </c>
      <c r="D143" s="833" t="s">
        <v>3862</v>
      </c>
      <c r="E143" s="833" t="s">
        <v>3794</v>
      </c>
      <c r="F143" s="850"/>
      <c r="G143" s="850"/>
      <c r="H143" s="850"/>
      <c r="I143" s="850"/>
      <c r="J143" s="850"/>
      <c r="K143" s="850"/>
      <c r="L143" s="850"/>
      <c r="M143" s="850"/>
      <c r="N143" s="850">
        <v>1</v>
      </c>
      <c r="O143" s="850">
        <v>607.30999999999995</v>
      </c>
      <c r="P143" s="838"/>
      <c r="Q143" s="851">
        <v>607.30999999999995</v>
      </c>
    </row>
    <row r="144" spans="1:17" ht="14.45" customHeight="1" x14ac:dyDescent="0.2">
      <c r="A144" s="832" t="s">
        <v>572</v>
      </c>
      <c r="B144" s="833" t="s">
        <v>3689</v>
      </c>
      <c r="C144" s="833" t="s">
        <v>3783</v>
      </c>
      <c r="D144" s="833" t="s">
        <v>3863</v>
      </c>
      <c r="E144" s="833" t="s">
        <v>3794</v>
      </c>
      <c r="F144" s="850"/>
      <c r="G144" s="850"/>
      <c r="H144" s="850"/>
      <c r="I144" s="850"/>
      <c r="J144" s="850"/>
      <c r="K144" s="850"/>
      <c r="L144" s="850"/>
      <c r="M144" s="850"/>
      <c r="N144" s="850">
        <v>4</v>
      </c>
      <c r="O144" s="850">
        <v>1254.1600000000001</v>
      </c>
      <c r="P144" s="838"/>
      <c r="Q144" s="851">
        <v>313.54000000000002</v>
      </c>
    </row>
    <row r="145" spans="1:17" ht="14.45" customHeight="1" x14ac:dyDescent="0.2">
      <c r="A145" s="832" t="s">
        <v>572</v>
      </c>
      <c r="B145" s="833" t="s">
        <v>3689</v>
      </c>
      <c r="C145" s="833" t="s">
        <v>3783</v>
      </c>
      <c r="D145" s="833" t="s">
        <v>3864</v>
      </c>
      <c r="E145" s="833" t="s">
        <v>3794</v>
      </c>
      <c r="F145" s="850"/>
      <c r="G145" s="850"/>
      <c r="H145" s="850"/>
      <c r="I145" s="850"/>
      <c r="J145" s="850"/>
      <c r="K145" s="850"/>
      <c r="L145" s="850"/>
      <c r="M145" s="850"/>
      <c r="N145" s="850">
        <v>1</v>
      </c>
      <c r="O145" s="850">
        <v>448.5</v>
      </c>
      <c r="P145" s="838"/>
      <c r="Q145" s="851">
        <v>448.5</v>
      </c>
    </row>
    <row r="146" spans="1:17" ht="14.45" customHeight="1" x14ac:dyDescent="0.2">
      <c r="A146" s="832" t="s">
        <v>572</v>
      </c>
      <c r="B146" s="833" t="s">
        <v>3689</v>
      </c>
      <c r="C146" s="833" t="s">
        <v>3783</v>
      </c>
      <c r="D146" s="833" t="s">
        <v>3865</v>
      </c>
      <c r="E146" s="833" t="s">
        <v>3866</v>
      </c>
      <c r="F146" s="850"/>
      <c r="G146" s="850"/>
      <c r="H146" s="850"/>
      <c r="I146" s="850"/>
      <c r="J146" s="850"/>
      <c r="K146" s="850"/>
      <c r="L146" s="850"/>
      <c r="M146" s="850"/>
      <c r="N146" s="850">
        <v>4</v>
      </c>
      <c r="O146" s="850">
        <v>3561.56</v>
      </c>
      <c r="P146" s="838"/>
      <c r="Q146" s="851">
        <v>890.39</v>
      </c>
    </row>
    <row r="147" spans="1:17" ht="14.45" customHeight="1" x14ac:dyDescent="0.2">
      <c r="A147" s="832" t="s">
        <v>572</v>
      </c>
      <c r="B147" s="833" t="s">
        <v>3689</v>
      </c>
      <c r="C147" s="833" t="s">
        <v>3783</v>
      </c>
      <c r="D147" s="833" t="s">
        <v>3867</v>
      </c>
      <c r="E147" s="833" t="s">
        <v>3868</v>
      </c>
      <c r="F147" s="850"/>
      <c r="G147" s="850"/>
      <c r="H147" s="850"/>
      <c r="I147" s="850"/>
      <c r="J147" s="850"/>
      <c r="K147" s="850"/>
      <c r="L147" s="850"/>
      <c r="M147" s="850"/>
      <c r="N147" s="850">
        <v>2</v>
      </c>
      <c r="O147" s="850">
        <v>14595.16</v>
      </c>
      <c r="P147" s="838"/>
      <c r="Q147" s="851">
        <v>7297.58</v>
      </c>
    </row>
    <row r="148" spans="1:17" ht="14.45" customHeight="1" x14ac:dyDescent="0.2">
      <c r="A148" s="832" t="s">
        <v>572</v>
      </c>
      <c r="B148" s="833" t="s">
        <v>3689</v>
      </c>
      <c r="C148" s="833" t="s">
        <v>3783</v>
      </c>
      <c r="D148" s="833" t="s">
        <v>3869</v>
      </c>
      <c r="E148" s="833" t="s">
        <v>3866</v>
      </c>
      <c r="F148" s="850"/>
      <c r="G148" s="850"/>
      <c r="H148" s="850"/>
      <c r="I148" s="850"/>
      <c r="J148" s="850"/>
      <c r="K148" s="850"/>
      <c r="L148" s="850"/>
      <c r="M148" s="850"/>
      <c r="N148" s="850">
        <v>2</v>
      </c>
      <c r="O148" s="850">
        <v>7010.01</v>
      </c>
      <c r="P148" s="838"/>
      <c r="Q148" s="851">
        <v>3505.0050000000001</v>
      </c>
    </row>
    <row r="149" spans="1:17" ht="14.45" customHeight="1" x14ac:dyDescent="0.2">
      <c r="A149" s="832" t="s">
        <v>572</v>
      </c>
      <c r="B149" s="833" t="s">
        <v>3689</v>
      </c>
      <c r="C149" s="833" t="s">
        <v>3783</v>
      </c>
      <c r="D149" s="833" t="s">
        <v>3870</v>
      </c>
      <c r="E149" s="833" t="s">
        <v>3839</v>
      </c>
      <c r="F149" s="850">
        <v>1</v>
      </c>
      <c r="G149" s="850">
        <v>356.58</v>
      </c>
      <c r="H149" s="850"/>
      <c r="I149" s="850">
        <v>356.58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572</v>
      </c>
      <c r="B150" s="833" t="s">
        <v>3689</v>
      </c>
      <c r="C150" s="833" t="s">
        <v>3783</v>
      </c>
      <c r="D150" s="833" t="s">
        <v>3871</v>
      </c>
      <c r="E150" s="833" t="s">
        <v>3855</v>
      </c>
      <c r="F150" s="850">
        <v>1</v>
      </c>
      <c r="G150" s="850">
        <v>6225.67</v>
      </c>
      <c r="H150" s="850"/>
      <c r="I150" s="850">
        <v>6225.67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5" customHeight="1" x14ac:dyDescent="0.2">
      <c r="A151" s="832" t="s">
        <v>572</v>
      </c>
      <c r="B151" s="833" t="s">
        <v>3689</v>
      </c>
      <c r="C151" s="833" t="s">
        <v>3783</v>
      </c>
      <c r="D151" s="833" t="s">
        <v>3872</v>
      </c>
      <c r="E151" s="833" t="s">
        <v>3794</v>
      </c>
      <c r="F151" s="850"/>
      <c r="G151" s="850"/>
      <c r="H151" s="850"/>
      <c r="I151" s="850"/>
      <c r="J151" s="850"/>
      <c r="K151" s="850"/>
      <c r="L151" s="850"/>
      <c r="M151" s="850"/>
      <c r="N151" s="850">
        <v>8</v>
      </c>
      <c r="O151" s="850">
        <v>37441.760000000002</v>
      </c>
      <c r="P151" s="838"/>
      <c r="Q151" s="851">
        <v>4680.22</v>
      </c>
    </row>
    <row r="152" spans="1:17" ht="14.45" customHeight="1" x14ac:dyDescent="0.2">
      <c r="A152" s="832" t="s">
        <v>572</v>
      </c>
      <c r="B152" s="833" t="s">
        <v>3689</v>
      </c>
      <c r="C152" s="833" t="s">
        <v>3783</v>
      </c>
      <c r="D152" s="833" t="s">
        <v>3873</v>
      </c>
      <c r="E152" s="833" t="s">
        <v>3845</v>
      </c>
      <c r="F152" s="850"/>
      <c r="G152" s="850"/>
      <c r="H152" s="850"/>
      <c r="I152" s="850"/>
      <c r="J152" s="850"/>
      <c r="K152" s="850"/>
      <c r="L152" s="850"/>
      <c r="M152" s="850"/>
      <c r="N152" s="850">
        <v>1</v>
      </c>
      <c r="O152" s="850">
        <v>400.52</v>
      </c>
      <c r="P152" s="838"/>
      <c r="Q152" s="851">
        <v>400.52</v>
      </c>
    </row>
    <row r="153" spans="1:17" ht="14.45" customHeight="1" x14ac:dyDescent="0.2">
      <c r="A153" s="832" t="s">
        <v>572</v>
      </c>
      <c r="B153" s="833" t="s">
        <v>3689</v>
      </c>
      <c r="C153" s="833" t="s">
        <v>3472</v>
      </c>
      <c r="D153" s="833" t="s">
        <v>3487</v>
      </c>
      <c r="E153" s="833"/>
      <c r="F153" s="850">
        <v>1</v>
      </c>
      <c r="G153" s="850">
        <v>1107</v>
      </c>
      <c r="H153" s="850"/>
      <c r="I153" s="850">
        <v>1107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5" customHeight="1" x14ac:dyDescent="0.2">
      <c r="A154" s="832" t="s">
        <v>572</v>
      </c>
      <c r="B154" s="833" t="s">
        <v>3689</v>
      </c>
      <c r="C154" s="833" t="s">
        <v>3472</v>
      </c>
      <c r="D154" s="833" t="s">
        <v>3488</v>
      </c>
      <c r="E154" s="833"/>
      <c r="F154" s="850"/>
      <c r="G154" s="850"/>
      <c r="H154" s="850"/>
      <c r="I154" s="850"/>
      <c r="J154" s="850"/>
      <c r="K154" s="850"/>
      <c r="L154" s="850"/>
      <c r="M154" s="850"/>
      <c r="N154" s="850">
        <v>1</v>
      </c>
      <c r="O154" s="850">
        <v>1008</v>
      </c>
      <c r="P154" s="838"/>
      <c r="Q154" s="851">
        <v>1008</v>
      </c>
    </row>
    <row r="155" spans="1:17" ht="14.45" customHeight="1" x14ac:dyDescent="0.2">
      <c r="A155" s="832" t="s">
        <v>572</v>
      </c>
      <c r="B155" s="833" t="s">
        <v>3689</v>
      </c>
      <c r="C155" s="833" t="s">
        <v>3472</v>
      </c>
      <c r="D155" s="833" t="s">
        <v>3489</v>
      </c>
      <c r="E155" s="833"/>
      <c r="F155" s="850">
        <v>2</v>
      </c>
      <c r="G155" s="850">
        <v>1406</v>
      </c>
      <c r="H155" s="850">
        <v>2</v>
      </c>
      <c r="I155" s="850">
        <v>703</v>
      </c>
      <c r="J155" s="850">
        <v>1</v>
      </c>
      <c r="K155" s="850">
        <v>703</v>
      </c>
      <c r="L155" s="850">
        <v>1</v>
      </c>
      <c r="M155" s="850">
        <v>703</v>
      </c>
      <c r="N155" s="850">
        <v>1</v>
      </c>
      <c r="O155" s="850">
        <v>703</v>
      </c>
      <c r="P155" s="838">
        <v>1</v>
      </c>
      <c r="Q155" s="851">
        <v>703</v>
      </c>
    </row>
    <row r="156" spans="1:17" ht="14.45" customHeight="1" x14ac:dyDescent="0.2">
      <c r="A156" s="832" t="s">
        <v>572</v>
      </c>
      <c r="B156" s="833" t="s">
        <v>3689</v>
      </c>
      <c r="C156" s="833" t="s">
        <v>3472</v>
      </c>
      <c r="D156" s="833" t="s">
        <v>3874</v>
      </c>
      <c r="E156" s="833"/>
      <c r="F156" s="850"/>
      <c r="G156" s="850"/>
      <c r="H156" s="850"/>
      <c r="I156" s="850"/>
      <c r="J156" s="850"/>
      <c r="K156" s="850"/>
      <c r="L156" s="850"/>
      <c r="M156" s="850"/>
      <c r="N156" s="850">
        <v>4</v>
      </c>
      <c r="O156" s="850">
        <v>211335.5</v>
      </c>
      <c r="P156" s="838"/>
      <c r="Q156" s="851">
        <v>52833.875</v>
      </c>
    </row>
    <row r="157" spans="1:17" ht="14.45" customHeight="1" x14ac:dyDescent="0.2">
      <c r="A157" s="832" t="s">
        <v>572</v>
      </c>
      <c r="B157" s="833" t="s">
        <v>3689</v>
      </c>
      <c r="C157" s="833" t="s">
        <v>3472</v>
      </c>
      <c r="D157" s="833" t="s">
        <v>3875</v>
      </c>
      <c r="E157" s="833"/>
      <c r="F157" s="850">
        <v>1</v>
      </c>
      <c r="G157" s="850">
        <v>4719</v>
      </c>
      <c r="H157" s="850"/>
      <c r="I157" s="850">
        <v>4719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572</v>
      </c>
      <c r="B158" s="833" t="s">
        <v>3689</v>
      </c>
      <c r="C158" s="833" t="s">
        <v>3468</v>
      </c>
      <c r="D158" s="833" t="s">
        <v>3876</v>
      </c>
      <c r="E158" s="833" t="s">
        <v>3877</v>
      </c>
      <c r="F158" s="850">
        <v>5</v>
      </c>
      <c r="G158" s="850">
        <v>375</v>
      </c>
      <c r="H158" s="850">
        <v>2.4350649350649349</v>
      </c>
      <c r="I158" s="850">
        <v>75</v>
      </c>
      <c r="J158" s="850">
        <v>2</v>
      </c>
      <c r="K158" s="850">
        <v>154</v>
      </c>
      <c r="L158" s="850">
        <v>1</v>
      </c>
      <c r="M158" s="850">
        <v>77</v>
      </c>
      <c r="N158" s="850">
        <v>7</v>
      </c>
      <c r="O158" s="850">
        <v>539</v>
      </c>
      <c r="P158" s="838">
        <v>3.5</v>
      </c>
      <c r="Q158" s="851">
        <v>77</v>
      </c>
    </row>
    <row r="159" spans="1:17" ht="14.45" customHeight="1" x14ac:dyDescent="0.2">
      <c r="A159" s="832" t="s">
        <v>572</v>
      </c>
      <c r="B159" s="833" t="s">
        <v>3689</v>
      </c>
      <c r="C159" s="833" t="s">
        <v>3468</v>
      </c>
      <c r="D159" s="833" t="s">
        <v>3878</v>
      </c>
      <c r="E159" s="833" t="s">
        <v>3533</v>
      </c>
      <c r="F159" s="850">
        <v>207</v>
      </c>
      <c r="G159" s="850">
        <v>61065</v>
      </c>
      <c r="H159" s="850">
        <v>0.9251151375590837</v>
      </c>
      <c r="I159" s="850">
        <v>295</v>
      </c>
      <c r="J159" s="850">
        <v>223</v>
      </c>
      <c r="K159" s="850">
        <v>66008</v>
      </c>
      <c r="L159" s="850">
        <v>1</v>
      </c>
      <c r="M159" s="850">
        <v>296</v>
      </c>
      <c r="N159" s="850">
        <v>261</v>
      </c>
      <c r="O159" s="850">
        <v>78039</v>
      </c>
      <c r="P159" s="838">
        <v>1.1822657859653376</v>
      </c>
      <c r="Q159" s="851">
        <v>299</v>
      </c>
    </row>
    <row r="160" spans="1:17" ht="14.45" customHeight="1" x14ac:dyDescent="0.2">
      <c r="A160" s="832" t="s">
        <v>572</v>
      </c>
      <c r="B160" s="833" t="s">
        <v>3689</v>
      </c>
      <c r="C160" s="833" t="s">
        <v>3468</v>
      </c>
      <c r="D160" s="833" t="s">
        <v>3879</v>
      </c>
      <c r="E160" s="833" t="s">
        <v>3543</v>
      </c>
      <c r="F160" s="850">
        <v>424</v>
      </c>
      <c r="G160" s="850">
        <v>34768</v>
      </c>
      <c r="H160" s="850">
        <v>0.89640591966173366</v>
      </c>
      <c r="I160" s="850">
        <v>82</v>
      </c>
      <c r="J160" s="850">
        <v>473</v>
      </c>
      <c r="K160" s="850">
        <v>38786</v>
      </c>
      <c r="L160" s="850">
        <v>1</v>
      </c>
      <c r="M160" s="850">
        <v>82</v>
      </c>
      <c r="N160" s="850">
        <v>597</v>
      </c>
      <c r="O160" s="850">
        <v>49551</v>
      </c>
      <c r="P160" s="838">
        <v>1.2775486000103129</v>
      </c>
      <c r="Q160" s="851">
        <v>83</v>
      </c>
    </row>
    <row r="161" spans="1:17" ht="14.45" customHeight="1" x14ac:dyDescent="0.2">
      <c r="A161" s="832" t="s">
        <v>572</v>
      </c>
      <c r="B161" s="833" t="s">
        <v>3689</v>
      </c>
      <c r="C161" s="833" t="s">
        <v>3468</v>
      </c>
      <c r="D161" s="833" t="s">
        <v>3652</v>
      </c>
      <c r="E161" s="833" t="s">
        <v>3653</v>
      </c>
      <c r="F161" s="850">
        <v>484</v>
      </c>
      <c r="G161" s="850">
        <v>66308</v>
      </c>
      <c r="H161" s="850">
        <v>0.89629629629629626</v>
      </c>
      <c r="I161" s="850">
        <v>137</v>
      </c>
      <c r="J161" s="850">
        <v>540</v>
      </c>
      <c r="K161" s="850">
        <v>73980</v>
      </c>
      <c r="L161" s="850">
        <v>1</v>
      </c>
      <c r="M161" s="850">
        <v>137</v>
      </c>
      <c r="N161" s="850">
        <v>891</v>
      </c>
      <c r="O161" s="850">
        <v>123849</v>
      </c>
      <c r="P161" s="838">
        <v>1.6740875912408759</v>
      </c>
      <c r="Q161" s="851">
        <v>139</v>
      </c>
    </row>
    <row r="162" spans="1:17" ht="14.45" customHeight="1" x14ac:dyDescent="0.2">
      <c r="A162" s="832" t="s">
        <v>572</v>
      </c>
      <c r="B162" s="833" t="s">
        <v>3689</v>
      </c>
      <c r="C162" s="833" t="s">
        <v>3468</v>
      </c>
      <c r="D162" s="833" t="s">
        <v>3654</v>
      </c>
      <c r="E162" s="833" t="s">
        <v>3655</v>
      </c>
      <c r="F162" s="850">
        <v>487</v>
      </c>
      <c r="G162" s="850">
        <v>46752</v>
      </c>
      <c r="H162" s="850">
        <v>0.8870673952641166</v>
      </c>
      <c r="I162" s="850">
        <v>96</v>
      </c>
      <c r="J162" s="850">
        <v>549</v>
      </c>
      <c r="K162" s="850">
        <v>52704</v>
      </c>
      <c r="L162" s="850">
        <v>1</v>
      </c>
      <c r="M162" s="850">
        <v>96</v>
      </c>
      <c r="N162" s="850">
        <v>963</v>
      </c>
      <c r="O162" s="850">
        <v>93411</v>
      </c>
      <c r="P162" s="838">
        <v>1.7723702185792349</v>
      </c>
      <c r="Q162" s="851">
        <v>97</v>
      </c>
    </row>
    <row r="163" spans="1:17" ht="14.45" customHeight="1" x14ac:dyDescent="0.2">
      <c r="A163" s="832" t="s">
        <v>572</v>
      </c>
      <c r="B163" s="833" t="s">
        <v>3689</v>
      </c>
      <c r="C163" s="833" t="s">
        <v>3468</v>
      </c>
      <c r="D163" s="833" t="s">
        <v>3880</v>
      </c>
      <c r="E163" s="833" t="s">
        <v>3881</v>
      </c>
      <c r="F163" s="850">
        <v>68</v>
      </c>
      <c r="G163" s="850">
        <v>11288</v>
      </c>
      <c r="H163" s="850">
        <v>0.72340425531914898</v>
      </c>
      <c r="I163" s="850">
        <v>166</v>
      </c>
      <c r="J163" s="850">
        <v>94</v>
      </c>
      <c r="K163" s="850">
        <v>15604</v>
      </c>
      <c r="L163" s="850">
        <v>1</v>
      </c>
      <c r="M163" s="850">
        <v>166</v>
      </c>
      <c r="N163" s="850">
        <v>80</v>
      </c>
      <c r="O163" s="850">
        <v>13440</v>
      </c>
      <c r="P163" s="838">
        <v>0.86131761086900793</v>
      </c>
      <c r="Q163" s="851">
        <v>168</v>
      </c>
    </row>
    <row r="164" spans="1:17" ht="14.45" customHeight="1" x14ac:dyDescent="0.2">
      <c r="A164" s="832" t="s">
        <v>572</v>
      </c>
      <c r="B164" s="833" t="s">
        <v>3689</v>
      </c>
      <c r="C164" s="833" t="s">
        <v>3468</v>
      </c>
      <c r="D164" s="833" t="s">
        <v>3882</v>
      </c>
      <c r="E164" s="833" t="s">
        <v>3883</v>
      </c>
      <c r="F164" s="850">
        <v>944</v>
      </c>
      <c r="G164" s="850">
        <v>483328</v>
      </c>
      <c r="H164" s="850">
        <v>1.319771394868126</v>
      </c>
      <c r="I164" s="850">
        <v>512</v>
      </c>
      <c r="J164" s="850">
        <v>713</v>
      </c>
      <c r="K164" s="850">
        <v>366221</v>
      </c>
      <c r="L164" s="850">
        <v>1</v>
      </c>
      <c r="M164" s="850">
        <v>513.63394109396916</v>
      </c>
      <c r="N164" s="850">
        <v>1109</v>
      </c>
      <c r="O164" s="850">
        <v>575571</v>
      </c>
      <c r="P164" s="838">
        <v>1.5716493592666723</v>
      </c>
      <c r="Q164" s="851">
        <v>519</v>
      </c>
    </row>
    <row r="165" spans="1:17" ht="14.45" customHeight="1" x14ac:dyDescent="0.2">
      <c r="A165" s="832" t="s">
        <v>572</v>
      </c>
      <c r="B165" s="833" t="s">
        <v>3689</v>
      </c>
      <c r="C165" s="833" t="s">
        <v>3468</v>
      </c>
      <c r="D165" s="833" t="s">
        <v>3884</v>
      </c>
      <c r="E165" s="833" t="s">
        <v>3885</v>
      </c>
      <c r="F165" s="850">
        <v>216</v>
      </c>
      <c r="G165" s="850">
        <v>215784</v>
      </c>
      <c r="H165" s="850">
        <v>0.73751127881223855</v>
      </c>
      <c r="I165" s="850">
        <v>999</v>
      </c>
      <c r="J165" s="850">
        <v>292</v>
      </c>
      <c r="K165" s="850">
        <v>292584</v>
      </c>
      <c r="L165" s="850">
        <v>1</v>
      </c>
      <c r="M165" s="850">
        <v>1002</v>
      </c>
      <c r="N165" s="850">
        <v>451</v>
      </c>
      <c r="O165" s="850">
        <v>457314</v>
      </c>
      <c r="P165" s="838">
        <v>1.5630178000164054</v>
      </c>
      <c r="Q165" s="851">
        <v>1014</v>
      </c>
    </row>
    <row r="166" spans="1:17" ht="14.45" customHeight="1" x14ac:dyDescent="0.2">
      <c r="A166" s="832" t="s">
        <v>572</v>
      </c>
      <c r="B166" s="833" t="s">
        <v>3689</v>
      </c>
      <c r="C166" s="833" t="s">
        <v>3468</v>
      </c>
      <c r="D166" s="833" t="s">
        <v>3886</v>
      </c>
      <c r="E166" s="833" t="s">
        <v>3887</v>
      </c>
      <c r="F166" s="850">
        <v>410</v>
      </c>
      <c r="G166" s="850">
        <v>836400</v>
      </c>
      <c r="H166" s="850">
        <v>0.86286404011017914</v>
      </c>
      <c r="I166" s="850">
        <v>2040</v>
      </c>
      <c r="J166" s="850">
        <v>474</v>
      </c>
      <c r="K166" s="850">
        <v>969330</v>
      </c>
      <c r="L166" s="850">
        <v>1</v>
      </c>
      <c r="M166" s="850">
        <v>2045</v>
      </c>
      <c r="N166" s="850">
        <v>665</v>
      </c>
      <c r="O166" s="850">
        <v>1370565</v>
      </c>
      <c r="P166" s="838">
        <v>1.41393024047538</v>
      </c>
      <c r="Q166" s="851">
        <v>2061</v>
      </c>
    </row>
    <row r="167" spans="1:17" ht="14.45" customHeight="1" x14ac:dyDescent="0.2">
      <c r="A167" s="832" t="s">
        <v>572</v>
      </c>
      <c r="B167" s="833" t="s">
        <v>3689</v>
      </c>
      <c r="C167" s="833" t="s">
        <v>3468</v>
      </c>
      <c r="D167" s="833" t="s">
        <v>3888</v>
      </c>
      <c r="E167" s="833" t="s">
        <v>3889</v>
      </c>
      <c r="F167" s="850">
        <v>79</v>
      </c>
      <c r="G167" s="850">
        <v>6636</v>
      </c>
      <c r="H167" s="850">
        <v>1.0675675675675675</v>
      </c>
      <c r="I167" s="850">
        <v>84</v>
      </c>
      <c r="J167" s="850">
        <v>74</v>
      </c>
      <c r="K167" s="850">
        <v>6216</v>
      </c>
      <c r="L167" s="850">
        <v>1</v>
      </c>
      <c r="M167" s="850">
        <v>84</v>
      </c>
      <c r="N167" s="850">
        <v>147</v>
      </c>
      <c r="O167" s="850">
        <v>12495</v>
      </c>
      <c r="P167" s="838">
        <v>2.0101351351351351</v>
      </c>
      <c r="Q167" s="851">
        <v>85</v>
      </c>
    </row>
    <row r="168" spans="1:17" ht="14.45" customHeight="1" x14ac:dyDescent="0.2">
      <c r="A168" s="832" t="s">
        <v>572</v>
      </c>
      <c r="B168" s="833" t="s">
        <v>3689</v>
      </c>
      <c r="C168" s="833" t="s">
        <v>3468</v>
      </c>
      <c r="D168" s="833" t="s">
        <v>3890</v>
      </c>
      <c r="E168" s="833" t="s">
        <v>3891</v>
      </c>
      <c r="F168" s="850">
        <v>6</v>
      </c>
      <c r="G168" s="850">
        <v>1008</v>
      </c>
      <c r="H168" s="850">
        <v>0.6</v>
      </c>
      <c r="I168" s="850">
        <v>168</v>
      </c>
      <c r="J168" s="850">
        <v>10</v>
      </c>
      <c r="K168" s="850">
        <v>1680</v>
      </c>
      <c r="L168" s="850">
        <v>1</v>
      </c>
      <c r="M168" s="850">
        <v>168</v>
      </c>
      <c r="N168" s="850">
        <v>7</v>
      </c>
      <c r="O168" s="850">
        <v>1190</v>
      </c>
      <c r="P168" s="838">
        <v>0.70833333333333337</v>
      </c>
      <c r="Q168" s="851">
        <v>170</v>
      </c>
    </row>
    <row r="169" spans="1:17" ht="14.45" customHeight="1" x14ac:dyDescent="0.2">
      <c r="A169" s="832" t="s">
        <v>572</v>
      </c>
      <c r="B169" s="833" t="s">
        <v>3689</v>
      </c>
      <c r="C169" s="833" t="s">
        <v>3468</v>
      </c>
      <c r="D169" s="833" t="s">
        <v>3656</v>
      </c>
      <c r="E169" s="833" t="s">
        <v>3657</v>
      </c>
      <c r="F169" s="850">
        <v>15</v>
      </c>
      <c r="G169" s="850">
        <v>22065</v>
      </c>
      <c r="H169" s="850">
        <v>0.48288615573160593</v>
      </c>
      <c r="I169" s="850">
        <v>1471</v>
      </c>
      <c r="J169" s="850">
        <v>31</v>
      </c>
      <c r="K169" s="850">
        <v>45694</v>
      </c>
      <c r="L169" s="850">
        <v>1</v>
      </c>
      <c r="M169" s="850">
        <v>1474</v>
      </c>
      <c r="N169" s="850">
        <v>36</v>
      </c>
      <c r="O169" s="850">
        <v>53496</v>
      </c>
      <c r="P169" s="838">
        <v>1.1707445178798093</v>
      </c>
      <c r="Q169" s="851">
        <v>1486</v>
      </c>
    </row>
    <row r="170" spans="1:17" ht="14.45" customHeight="1" x14ac:dyDescent="0.2">
      <c r="A170" s="832" t="s">
        <v>572</v>
      </c>
      <c r="B170" s="833" t="s">
        <v>3689</v>
      </c>
      <c r="C170" s="833" t="s">
        <v>3468</v>
      </c>
      <c r="D170" s="833" t="s">
        <v>3892</v>
      </c>
      <c r="E170" s="833" t="s">
        <v>3893</v>
      </c>
      <c r="F170" s="850">
        <v>22</v>
      </c>
      <c r="G170" s="850">
        <v>24112</v>
      </c>
      <c r="H170" s="850">
        <v>0.99727024567788902</v>
      </c>
      <c r="I170" s="850">
        <v>1096</v>
      </c>
      <c r="J170" s="850">
        <v>22</v>
      </c>
      <c r="K170" s="850">
        <v>24178</v>
      </c>
      <c r="L170" s="850">
        <v>1</v>
      </c>
      <c r="M170" s="850">
        <v>1099</v>
      </c>
      <c r="N170" s="850">
        <v>27</v>
      </c>
      <c r="O170" s="850">
        <v>29889</v>
      </c>
      <c r="P170" s="838">
        <v>1.2362064686905452</v>
      </c>
      <c r="Q170" s="851">
        <v>1107</v>
      </c>
    </row>
    <row r="171" spans="1:17" ht="14.45" customHeight="1" x14ac:dyDescent="0.2">
      <c r="A171" s="832" t="s">
        <v>572</v>
      </c>
      <c r="B171" s="833" t="s">
        <v>3689</v>
      </c>
      <c r="C171" s="833" t="s">
        <v>3468</v>
      </c>
      <c r="D171" s="833" t="s">
        <v>3894</v>
      </c>
      <c r="E171" s="833" t="s">
        <v>3563</v>
      </c>
      <c r="F171" s="850">
        <v>7</v>
      </c>
      <c r="G171" s="850">
        <v>1491</v>
      </c>
      <c r="H171" s="850">
        <v>1.3934579439252337</v>
      </c>
      <c r="I171" s="850">
        <v>213</v>
      </c>
      <c r="J171" s="850">
        <v>5</v>
      </c>
      <c r="K171" s="850">
        <v>1070</v>
      </c>
      <c r="L171" s="850">
        <v>1</v>
      </c>
      <c r="M171" s="850">
        <v>214</v>
      </c>
      <c r="N171" s="850">
        <v>17</v>
      </c>
      <c r="O171" s="850">
        <v>3672</v>
      </c>
      <c r="P171" s="838">
        <v>3.4317757009345793</v>
      </c>
      <c r="Q171" s="851">
        <v>216</v>
      </c>
    </row>
    <row r="172" spans="1:17" ht="14.45" customHeight="1" x14ac:dyDescent="0.2">
      <c r="A172" s="832" t="s">
        <v>572</v>
      </c>
      <c r="B172" s="833" t="s">
        <v>3689</v>
      </c>
      <c r="C172" s="833" t="s">
        <v>3468</v>
      </c>
      <c r="D172" s="833" t="s">
        <v>3609</v>
      </c>
      <c r="E172" s="833" t="s">
        <v>3610</v>
      </c>
      <c r="F172" s="850">
        <v>46</v>
      </c>
      <c r="G172" s="850">
        <v>34546</v>
      </c>
      <c r="H172" s="850">
        <v>0.66489597166888004</v>
      </c>
      <c r="I172" s="850">
        <v>751</v>
      </c>
      <c r="J172" s="850">
        <v>69</v>
      </c>
      <c r="K172" s="850">
        <v>51957</v>
      </c>
      <c r="L172" s="850">
        <v>1</v>
      </c>
      <c r="M172" s="850">
        <v>753</v>
      </c>
      <c r="N172" s="850">
        <v>51</v>
      </c>
      <c r="O172" s="850">
        <v>38709</v>
      </c>
      <c r="P172" s="838">
        <v>0.7450199203187251</v>
      </c>
      <c r="Q172" s="851">
        <v>759</v>
      </c>
    </row>
    <row r="173" spans="1:17" ht="14.45" customHeight="1" x14ac:dyDescent="0.2">
      <c r="A173" s="832" t="s">
        <v>572</v>
      </c>
      <c r="B173" s="833" t="s">
        <v>3689</v>
      </c>
      <c r="C173" s="833" t="s">
        <v>3468</v>
      </c>
      <c r="D173" s="833" t="s">
        <v>3895</v>
      </c>
      <c r="E173" s="833" t="s">
        <v>3896</v>
      </c>
      <c r="F173" s="850">
        <v>27</v>
      </c>
      <c r="G173" s="850">
        <v>18954</v>
      </c>
      <c r="H173" s="850">
        <v>0.84015957446808509</v>
      </c>
      <c r="I173" s="850">
        <v>702</v>
      </c>
      <c r="J173" s="850">
        <v>32</v>
      </c>
      <c r="K173" s="850">
        <v>22560</v>
      </c>
      <c r="L173" s="850">
        <v>1</v>
      </c>
      <c r="M173" s="850">
        <v>705</v>
      </c>
      <c r="N173" s="850">
        <v>21</v>
      </c>
      <c r="O173" s="850">
        <v>14973</v>
      </c>
      <c r="P173" s="838">
        <v>0.66369680851063828</v>
      </c>
      <c r="Q173" s="851">
        <v>713</v>
      </c>
    </row>
    <row r="174" spans="1:17" ht="14.45" customHeight="1" x14ac:dyDescent="0.2">
      <c r="A174" s="832" t="s">
        <v>572</v>
      </c>
      <c r="B174" s="833" t="s">
        <v>3689</v>
      </c>
      <c r="C174" s="833" t="s">
        <v>3468</v>
      </c>
      <c r="D174" s="833" t="s">
        <v>3897</v>
      </c>
      <c r="E174" s="833" t="s">
        <v>3898</v>
      </c>
      <c r="F174" s="850">
        <v>2</v>
      </c>
      <c r="G174" s="850">
        <v>1570</v>
      </c>
      <c r="H174" s="850">
        <v>1.9923857868020305</v>
      </c>
      <c r="I174" s="850">
        <v>785</v>
      </c>
      <c r="J174" s="850">
        <v>1</v>
      </c>
      <c r="K174" s="850">
        <v>788</v>
      </c>
      <c r="L174" s="850">
        <v>1</v>
      </c>
      <c r="M174" s="850">
        <v>788</v>
      </c>
      <c r="N174" s="850">
        <v>8</v>
      </c>
      <c r="O174" s="850">
        <v>6376</v>
      </c>
      <c r="P174" s="838">
        <v>8.091370558375635</v>
      </c>
      <c r="Q174" s="851">
        <v>797</v>
      </c>
    </row>
    <row r="175" spans="1:17" ht="14.45" customHeight="1" x14ac:dyDescent="0.2">
      <c r="A175" s="832" t="s">
        <v>572</v>
      </c>
      <c r="B175" s="833" t="s">
        <v>3689</v>
      </c>
      <c r="C175" s="833" t="s">
        <v>3468</v>
      </c>
      <c r="D175" s="833" t="s">
        <v>3899</v>
      </c>
      <c r="E175" s="833" t="s">
        <v>3900</v>
      </c>
      <c r="F175" s="850">
        <v>8</v>
      </c>
      <c r="G175" s="850">
        <v>9280</v>
      </c>
      <c r="H175" s="850">
        <v>1.5958727429062769</v>
      </c>
      <c r="I175" s="850">
        <v>1160</v>
      </c>
      <c r="J175" s="850">
        <v>5</v>
      </c>
      <c r="K175" s="850">
        <v>5815</v>
      </c>
      <c r="L175" s="850">
        <v>1</v>
      </c>
      <c r="M175" s="850">
        <v>1163</v>
      </c>
      <c r="N175" s="850">
        <v>9</v>
      </c>
      <c r="O175" s="850">
        <v>10548</v>
      </c>
      <c r="P175" s="838">
        <v>1.8139294926913156</v>
      </c>
      <c r="Q175" s="851">
        <v>1172</v>
      </c>
    </row>
    <row r="176" spans="1:17" ht="14.45" customHeight="1" x14ac:dyDescent="0.2">
      <c r="A176" s="832" t="s">
        <v>572</v>
      </c>
      <c r="B176" s="833" t="s">
        <v>3689</v>
      </c>
      <c r="C176" s="833" t="s">
        <v>3468</v>
      </c>
      <c r="D176" s="833" t="s">
        <v>3658</v>
      </c>
      <c r="E176" s="833" t="s">
        <v>3659</v>
      </c>
      <c r="F176" s="850">
        <v>103</v>
      </c>
      <c r="G176" s="850">
        <v>197142</v>
      </c>
      <c r="H176" s="850">
        <v>0.96967163121962741</v>
      </c>
      <c r="I176" s="850">
        <v>1914</v>
      </c>
      <c r="J176" s="850">
        <v>106</v>
      </c>
      <c r="K176" s="850">
        <v>203308</v>
      </c>
      <c r="L176" s="850">
        <v>1</v>
      </c>
      <c r="M176" s="850">
        <v>1918</v>
      </c>
      <c r="N176" s="850">
        <v>129</v>
      </c>
      <c r="O176" s="850">
        <v>249357</v>
      </c>
      <c r="P176" s="838">
        <v>1.2264987113148524</v>
      </c>
      <c r="Q176" s="851">
        <v>1933</v>
      </c>
    </row>
    <row r="177" spans="1:17" ht="14.45" customHeight="1" x14ac:dyDescent="0.2">
      <c r="A177" s="832" t="s">
        <v>572</v>
      </c>
      <c r="B177" s="833" t="s">
        <v>3689</v>
      </c>
      <c r="C177" s="833" t="s">
        <v>3468</v>
      </c>
      <c r="D177" s="833" t="s">
        <v>3611</v>
      </c>
      <c r="E177" s="833" t="s">
        <v>3612</v>
      </c>
      <c r="F177" s="850">
        <v>17</v>
      </c>
      <c r="G177" s="850">
        <v>6154</v>
      </c>
      <c r="H177" s="850">
        <v>0.99724517906336085</v>
      </c>
      <c r="I177" s="850">
        <v>362</v>
      </c>
      <c r="J177" s="850">
        <v>17</v>
      </c>
      <c r="K177" s="850">
        <v>6171</v>
      </c>
      <c r="L177" s="850">
        <v>1</v>
      </c>
      <c r="M177" s="850">
        <v>363</v>
      </c>
      <c r="N177" s="850">
        <v>8</v>
      </c>
      <c r="O177" s="850">
        <v>2936</v>
      </c>
      <c r="P177" s="838">
        <v>0.47577378058661479</v>
      </c>
      <c r="Q177" s="851">
        <v>367</v>
      </c>
    </row>
    <row r="178" spans="1:17" ht="14.45" customHeight="1" x14ac:dyDescent="0.2">
      <c r="A178" s="832" t="s">
        <v>572</v>
      </c>
      <c r="B178" s="833" t="s">
        <v>3689</v>
      </c>
      <c r="C178" s="833" t="s">
        <v>3468</v>
      </c>
      <c r="D178" s="833" t="s">
        <v>3901</v>
      </c>
      <c r="E178" s="833" t="s">
        <v>3902</v>
      </c>
      <c r="F178" s="850">
        <v>3</v>
      </c>
      <c r="G178" s="850">
        <v>1110</v>
      </c>
      <c r="H178" s="850">
        <v>2.9919137466307277</v>
      </c>
      <c r="I178" s="850">
        <v>370</v>
      </c>
      <c r="J178" s="850">
        <v>1</v>
      </c>
      <c r="K178" s="850">
        <v>371</v>
      </c>
      <c r="L178" s="850">
        <v>1</v>
      </c>
      <c r="M178" s="850">
        <v>371</v>
      </c>
      <c r="N178" s="850">
        <v>7</v>
      </c>
      <c r="O178" s="850">
        <v>2625</v>
      </c>
      <c r="P178" s="838">
        <v>7.0754716981132075</v>
      </c>
      <c r="Q178" s="851">
        <v>375</v>
      </c>
    </row>
    <row r="179" spans="1:17" ht="14.45" customHeight="1" x14ac:dyDescent="0.2">
      <c r="A179" s="832" t="s">
        <v>572</v>
      </c>
      <c r="B179" s="833" t="s">
        <v>3689</v>
      </c>
      <c r="C179" s="833" t="s">
        <v>3468</v>
      </c>
      <c r="D179" s="833" t="s">
        <v>3903</v>
      </c>
      <c r="E179" s="833" t="s">
        <v>3904</v>
      </c>
      <c r="F179" s="850">
        <v>5</v>
      </c>
      <c r="G179" s="850">
        <v>4900</v>
      </c>
      <c r="H179" s="850">
        <v>2.494908350305499</v>
      </c>
      <c r="I179" s="850">
        <v>980</v>
      </c>
      <c r="J179" s="850">
        <v>2</v>
      </c>
      <c r="K179" s="850">
        <v>1964</v>
      </c>
      <c r="L179" s="850">
        <v>1</v>
      </c>
      <c r="M179" s="850">
        <v>982</v>
      </c>
      <c r="N179" s="850">
        <v>9</v>
      </c>
      <c r="O179" s="850">
        <v>8901</v>
      </c>
      <c r="P179" s="838">
        <v>4.5320773930753564</v>
      </c>
      <c r="Q179" s="851">
        <v>989</v>
      </c>
    </row>
    <row r="180" spans="1:17" ht="14.45" customHeight="1" x14ac:dyDescent="0.2">
      <c r="A180" s="832" t="s">
        <v>572</v>
      </c>
      <c r="B180" s="833" t="s">
        <v>3689</v>
      </c>
      <c r="C180" s="833" t="s">
        <v>3468</v>
      </c>
      <c r="D180" s="833" t="s">
        <v>3905</v>
      </c>
      <c r="E180" s="833" t="s">
        <v>3906</v>
      </c>
      <c r="F180" s="850">
        <v>28</v>
      </c>
      <c r="G180" s="850">
        <v>43036</v>
      </c>
      <c r="H180" s="850">
        <v>1.0748251748251749</v>
      </c>
      <c r="I180" s="850">
        <v>1537</v>
      </c>
      <c r="J180" s="850">
        <v>26</v>
      </c>
      <c r="K180" s="850">
        <v>40040</v>
      </c>
      <c r="L180" s="850">
        <v>1</v>
      </c>
      <c r="M180" s="850">
        <v>1540</v>
      </c>
      <c r="N180" s="850">
        <v>29</v>
      </c>
      <c r="O180" s="850">
        <v>45008</v>
      </c>
      <c r="P180" s="838">
        <v>1.1240759240759242</v>
      </c>
      <c r="Q180" s="851">
        <v>1552</v>
      </c>
    </row>
    <row r="181" spans="1:17" ht="14.45" customHeight="1" x14ac:dyDescent="0.2">
      <c r="A181" s="832" t="s">
        <v>572</v>
      </c>
      <c r="B181" s="833" t="s">
        <v>3689</v>
      </c>
      <c r="C181" s="833" t="s">
        <v>3468</v>
      </c>
      <c r="D181" s="833" t="s">
        <v>3907</v>
      </c>
      <c r="E181" s="833" t="s">
        <v>3908</v>
      </c>
      <c r="F181" s="850">
        <v>14</v>
      </c>
      <c r="G181" s="850">
        <v>21938</v>
      </c>
      <c r="H181" s="850">
        <v>0.60739797330970702</v>
      </c>
      <c r="I181" s="850">
        <v>1567</v>
      </c>
      <c r="J181" s="850">
        <v>23</v>
      </c>
      <c r="K181" s="850">
        <v>36118</v>
      </c>
      <c r="L181" s="850">
        <v>1</v>
      </c>
      <c r="M181" s="850">
        <v>1570.3478260869565</v>
      </c>
      <c r="N181" s="850">
        <v>23</v>
      </c>
      <c r="O181" s="850">
        <v>36409</v>
      </c>
      <c r="P181" s="838">
        <v>1.0080569245251676</v>
      </c>
      <c r="Q181" s="851">
        <v>1583</v>
      </c>
    </row>
    <row r="182" spans="1:17" ht="14.45" customHeight="1" x14ac:dyDescent="0.2">
      <c r="A182" s="832" t="s">
        <v>572</v>
      </c>
      <c r="B182" s="833" t="s">
        <v>3689</v>
      </c>
      <c r="C182" s="833" t="s">
        <v>3468</v>
      </c>
      <c r="D182" s="833" t="s">
        <v>3909</v>
      </c>
      <c r="E182" s="833" t="s">
        <v>3910</v>
      </c>
      <c r="F182" s="850">
        <v>7</v>
      </c>
      <c r="G182" s="850">
        <v>10731</v>
      </c>
      <c r="H182" s="850">
        <v>1.74658203125</v>
      </c>
      <c r="I182" s="850">
        <v>1533</v>
      </c>
      <c r="J182" s="850">
        <v>4</v>
      </c>
      <c r="K182" s="850">
        <v>6144</v>
      </c>
      <c r="L182" s="850">
        <v>1</v>
      </c>
      <c r="M182" s="850">
        <v>1536</v>
      </c>
      <c r="N182" s="850">
        <v>3</v>
      </c>
      <c r="O182" s="850">
        <v>4644</v>
      </c>
      <c r="P182" s="838">
        <v>0.755859375</v>
      </c>
      <c r="Q182" s="851">
        <v>1548</v>
      </c>
    </row>
    <row r="183" spans="1:17" ht="14.45" customHeight="1" x14ac:dyDescent="0.2">
      <c r="A183" s="832" t="s">
        <v>572</v>
      </c>
      <c r="B183" s="833" t="s">
        <v>3689</v>
      </c>
      <c r="C183" s="833" t="s">
        <v>3468</v>
      </c>
      <c r="D183" s="833" t="s">
        <v>3613</v>
      </c>
      <c r="E183" s="833" t="s">
        <v>3614</v>
      </c>
      <c r="F183" s="850">
        <v>50</v>
      </c>
      <c r="G183" s="850">
        <v>19000</v>
      </c>
      <c r="H183" s="850">
        <v>0.80348458578255166</v>
      </c>
      <c r="I183" s="850">
        <v>380</v>
      </c>
      <c r="J183" s="850">
        <v>62</v>
      </c>
      <c r="K183" s="850">
        <v>23647</v>
      </c>
      <c r="L183" s="850">
        <v>1</v>
      </c>
      <c r="M183" s="850">
        <v>381.40322580645159</v>
      </c>
      <c r="N183" s="850">
        <v>82</v>
      </c>
      <c r="O183" s="850">
        <v>31570</v>
      </c>
      <c r="P183" s="838">
        <v>1.3350530722713241</v>
      </c>
      <c r="Q183" s="851">
        <v>385</v>
      </c>
    </row>
    <row r="184" spans="1:17" ht="14.45" customHeight="1" x14ac:dyDescent="0.2">
      <c r="A184" s="832" t="s">
        <v>572</v>
      </c>
      <c r="B184" s="833" t="s">
        <v>3689</v>
      </c>
      <c r="C184" s="833" t="s">
        <v>3468</v>
      </c>
      <c r="D184" s="833" t="s">
        <v>3615</v>
      </c>
      <c r="E184" s="833" t="s">
        <v>3616</v>
      </c>
      <c r="F184" s="850"/>
      <c r="G184" s="850"/>
      <c r="H184" s="850"/>
      <c r="I184" s="850"/>
      <c r="J184" s="850">
        <v>1</v>
      </c>
      <c r="K184" s="850">
        <v>164</v>
      </c>
      <c r="L184" s="850">
        <v>1</v>
      </c>
      <c r="M184" s="850">
        <v>164</v>
      </c>
      <c r="N184" s="850">
        <v>2</v>
      </c>
      <c r="O184" s="850">
        <v>332</v>
      </c>
      <c r="P184" s="838">
        <v>2.024390243902439</v>
      </c>
      <c r="Q184" s="851">
        <v>166</v>
      </c>
    </row>
    <row r="185" spans="1:17" ht="14.45" customHeight="1" x14ac:dyDescent="0.2">
      <c r="A185" s="832" t="s">
        <v>572</v>
      </c>
      <c r="B185" s="833" t="s">
        <v>3689</v>
      </c>
      <c r="C185" s="833" t="s">
        <v>3468</v>
      </c>
      <c r="D185" s="833" t="s">
        <v>3617</v>
      </c>
      <c r="E185" s="833" t="s">
        <v>3618</v>
      </c>
      <c r="F185" s="850">
        <v>530</v>
      </c>
      <c r="G185" s="850">
        <v>86920</v>
      </c>
      <c r="H185" s="850">
        <v>1.1804008908685968</v>
      </c>
      <c r="I185" s="850">
        <v>164</v>
      </c>
      <c r="J185" s="850">
        <v>449</v>
      </c>
      <c r="K185" s="850">
        <v>73636</v>
      </c>
      <c r="L185" s="850">
        <v>1</v>
      </c>
      <c r="M185" s="850">
        <v>164</v>
      </c>
      <c r="N185" s="850">
        <v>616</v>
      </c>
      <c r="O185" s="850">
        <v>102256</v>
      </c>
      <c r="P185" s="838">
        <v>1.3886685860177088</v>
      </c>
      <c r="Q185" s="851">
        <v>166</v>
      </c>
    </row>
    <row r="186" spans="1:17" ht="14.45" customHeight="1" x14ac:dyDescent="0.2">
      <c r="A186" s="832" t="s">
        <v>572</v>
      </c>
      <c r="B186" s="833" t="s">
        <v>3689</v>
      </c>
      <c r="C186" s="833" t="s">
        <v>3468</v>
      </c>
      <c r="D186" s="833" t="s">
        <v>3911</v>
      </c>
      <c r="E186" s="833" t="s">
        <v>3912</v>
      </c>
      <c r="F186" s="850">
        <v>26</v>
      </c>
      <c r="G186" s="850">
        <v>5096</v>
      </c>
      <c r="H186" s="850">
        <v>0.8666666666666667</v>
      </c>
      <c r="I186" s="850">
        <v>196</v>
      </c>
      <c r="J186" s="850">
        <v>30</v>
      </c>
      <c r="K186" s="850">
        <v>5880</v>
      </c>
      <c r="L186" s="850">
        <v>1</v>
      </c>
      <c r="M186" s="850">
        <v>196</v>
      </c>
      <c r="N186" s="850">
        <v>19</v>
      </c>
      <c r="O186" s="850">
        <v>3781</v>
      </c>
      <c r="P186" s="838">
        <v>0.64302721088435377</v>
      </c>
      <c r="Q186" s="851">
        <v>199</v>
      </c>
    </row>
    <row r="187" spans="1:17" ht="14.45" customHeight="1" x14ac:dyDescent="0.2">
      <c r="A187" s="832" t="s">
        <v>572</v>
      </c>
      <c r="B187" s="833" t="s">
        <v>3689</v>
      </c>
      <c r="C187" s="833" t="s">
        <v>3468</v>
      </c>
      <c r="D187" s="833" t="s">
        <v>3913</v>
      </c>
      <c r="E187" s="833" t="s">
        <v>3914</v>
      </c>
      <c r="F187" s="850">
        <v>83</v>
      </c>
      <c r="G187" s="850">
        <v>41583</v>
      </c>
      <c r="H187" s="850">
        <v>1.3579452681078963</v>
      </c>
      <c r="I187" s="850">
        <v>501</v>
      </c>
      <c r="J187" s="850">
        <v>61</v>
      </c>
      <c r="K187" s="850">
        <v>30622</v>
      </c>
      <c r="L187" s="850">
        <v>1</v>
      </c>
      <c r="M187" s="850">
        <v>502</v>
      </c>
      <c r="N187" s="850">
        <v>76</v>
      </c>
      <c r="O187" s="850">
        <v>38304</v>
      </c>
      <c r="P187" s="838">
        <v>1.2508653908954346</v>
      </c>
      <c r="Q187" s="851">
        <v>504</v>
      </c>
    </row>
    <row r="188" spans="1:17" ht="14.45" customHeight="1" x14ac:dyDescent="0.2">
      <c r="A188" s="832" t="s">
        <v>572</v>
      </c>
      <c r="B188" s="833" t="s">
        <v>3689</v>
      </c>
      <c r="C188" s="833" t="s">
        <v>3468</v>
      </c>
      <c r="D188" s="833" t="s">
        <v>3627</v>
      </c>
      <c r="E188" s="833" t="s">
        <v>3628</v>
      </c>
      <c r="F188" s="850">
        <v>74</v>
      </c>
      <c r="G188" s="850">
        <v>76368</v>
      </c>
      <c r="H188" s="850">
        <v>1.2957345006617123</v>
      </c>
      <c r="I188" s="850">
        <v>1032</v>
      </c>
      <c r="J188" s="850">
        <v>57</v>
      </c>
      <c r="K188" s="850">
        <v>58938</v>
      </c>
      <c r="L188" s="850">
        <v>1</v>
      </c>
      <c r="M188" s="850">
        <v>1034</v>
      </c>
      <c r="N188" s="850">
        <v>69</v>
      </c>
      <c r="O188" s="850">
        <v>71760</v>
      </c>
      <c r="P188" s="838">
        <v>1.2175506464420238</v>
      </c>
      <c r="Q188" s="851">
        <v>1040</v>
      </c>
    </row>
    <row r="189" spans="1:17" ht="14.45" customHeight="1" x14ac:dyDescent="0.2">
      <c r="A189" s="832" t="s">
        <v>572</v>
      </c>
      <c r="B189" s="833" t="s">
        <v>3689</v>
      </c>
      <c r="C189" s="833" t="s">
        <v>3468</v>
      </c>
      <c r="D189" s="833" t="s">
        <v>3660</v>
      </c>
      <c r="E189" s="833" t="s">
        <v>3661</v>
      </c>
      <c r="F189" s="850">
        <v>11</v>
      </c>
      <c r="G189" s="850">
        <v>23100</v>
      </c>
      <c r="H189" s="850">
        <v>0.54921540656205425</v>
      </c>
      <c r="I189" s="850">
        <v>2100</v>
      </c>
      <c r="J189" s="850">
        <v>20</v>
      </c>
      <c r="K189" s="850">
        <v>42060</v>
      </c>
      <c r="L189" s="850">
        <v>1</v>
      </c>
      <c r="M189" s="850">
        <v>2103</v>
      </c>
      <c r="N189" s="850">
        <v>22</v>
      </c>
      <c r="O189" s="850">
        <v>46464</v>
      </c>
      <c r="P189" s="838">
        <v>1.1047075606276748</v>
      </c>
      <c r="Q189" s="851">
        <v>2112</v>
      </c>
    </row>
    <row r="190" spans="1:17" ht="14.45" customHeight="1" x14ac:dyDescent="0.2">
      <c r="A190" s="832" t="s">
        <v>572</v>
      </c>
      <c r="B190" s="833" t="s">
        <v>3689</v>
      </c>
      <c r="C190" s="833" t="s">
        <v>3468</v>
      </c>
      <c r="D190" s="833" t="s">
        <v>3915</v>
      </c>
      <c r="E190" s="833" t="s">
        <v>3916</v>
      </c>
      <c r="F190" s="850"/>
      <c r="G190" s="850"/>
      <c r="H190" s="850"/>
      <c r="I190" s="850"/>
      <c r="J190" s="850"/>
      <c r="K190" s="850"/>
      <c r="L190" s="850"/>
      <c r="M190" s="850"/>
      <c r="N190" s="850">
        <v>2</v>
      </c>
      <c r="O190" s="850">
        <v>8466</v>
      </c>
      <c r="P190" s="838"/>
      <c r="Q190" s="851">
        <v>4233</v>
      </c>
    </row>
    <row r="191" spans="1:17" ht="14.45" customHeight="1" x14ac:dyDescent="0.2">
      <c r="A191" s="832" t="s">
        <v>572</v>
      </c>
      <c r="B191" s="833" t="s">
        <v>3689</v>
      </c>
      <c r="C191" s="833" t="s">
        <v>3468</v>
      </c>
      <c r="D191" s="833" t="s">
        <v>3917</v>
      </c>
      <c r="E191" s="833" t="s">
        <v>3918</v>
      </c>
      <c r="F191" s="850">
        <v>3</v>
      </c>
      <c r="G191" s="850">
        <v>64296</v>
      </c>
      <c r="H191" s="850">
        <v>0.37445837021851558</v>
      </c>
      <c r="I191" s="850">
        <v>21432</v>
      </c>
      <c r="J191" s="850">
        <v>8</v>
      </c>
      <c r="K191" s="850">
        <v>171704</v>
      </c>
      <c r="L191" s="850">
        <v>1</v>
      </c>
      <c r="M191" s="850">
        <v>21463</v>
      </c>
      <c r="N191" s="850">
        <v>7</v>
      </c>
      <c r="O191" s="850">
        <v>150983</v>
      </c>
      <c r="P191" s="838">
        <v>0.87932139029958534</v>
      </c>
      <c r="Q191" s="851">
        <v>21569</v>
      </c>
    </row>
    <row r="192" spans="1:17" ht="14.45" customHeight="1" x14ac:dyDescent="0.2">
      <c r="A192" s="832" t="s">
        <v>572</v>
      </c>
      <c r="B192" s="833" t="s">
        <v>3689</v>
      </c>
      <c r="C192" s="833" t="s">
        <v>3468</v>
      </c>
      <c r="D192" s="833" t="s">
        <v>3629</v>
      </c>
      <c r="E192" s="833" t="s">
        <v>3630</v>
      </c>
      <c r="F192" s="850">
        <v>970</v>
      </c>
      <c r="G192" s="850">
        <v>243470</v>
      </c>
      <c r="H192" s="850">
        <v>0.86417781185223042</v>
      </c>
      <c r="I192" s="850">
        <v>251</v>
      </c>
      <c r="J192" s="850">
        <v>1118</v>
      </c>
      <c r="K192" s="850">
        <v>281736</v>
      </c>
      <c r="L192" s="850">
        <v>1</v>
      </c>
      <c r="M192" s="850">
        <v>252</v>
      </c>
      <c r="N192" s="850">
        <v>1366</v>
      </c>
      <c r="O192" s="850">
        <v>346964</v>
      </c>
      <c r="P192" s="838">
        <v>1.2315217082658942</v>
      </c>
      <c r="Q192" s="851">
        <v>254</v>
      </c>
    </row>
    <row r="193" spans="1:17" ht="14.45" customHeight="1" x14ac:dyDescent="0.2">
      <c r="A193" s="832" t="s">
        <v>572</v>
      </c>
      <c r="B193" s="833" t="s">
        <v>3689</v>
      </c>
      <c r="C193" s="833" t="s">
        <v>3468</v>
      </c>
      <c r="D193" s="833" t="s">
        <v>3631</v>
      </c>
      <c r="E193" s="833" t="s">
        <v>3632</v>
      </c>
      <c r="F193" s="850"/>
      <c r="G193" s="850"/>
      <c r="H193" s="850"/>
      <c r="I193" s="850"/>
      <c r="J193" s="850"/>
      <c r="K193" s="850"/>
      <c r="L193" s="850"/>
      <c r="M193" s="850"/>
      <c r="N193" s="850">
        <v>1</v>
      </c>
      <c r="O193" s="850">
        <v>126</v>
      </c>
      <c r="P193" s="838"/>
      <c r="Q193" s="851">
        <v>126</v>
      </c>
    </row>
    <row r="194" spans="1:17" ht="14.45" customHeight="1" x14ac:dyDescent="0.2">
      <c r="A194" s="832" t="s">
        <v>572</v>
      </c>
      <c r="B194" s="833" t="s">
        <v>3689</v>
      </c>
      <c r="C194" s="833" t="s">
        <v>3468</v>
      </c>
      <c r="D194" s="833" t="s">
        <v>3919</v>
      </c>
      <c r="E194" s="833" t="s">
        <v>3920</v>
      </c>
      <c r="F194" s="850">
        <v>2</v>
      </c>
      <c r="G194" s="850">
        <v>14652</v>
      </c>
      <c r="H194" s="850">
        <v>1.9945548597876395</v>
      </c>
      <c r="I194" s="850">
        <v>7326</v>
      </c>
      <c r="J194" s="850">
        <v>1</v>
      </c>
      <c r="K194" s="850">
        <v>7346</v>
      </c>
      <c r="L194" s="850">
        <v>1</v>
      </c>
      <c r="M194" s="850">
        <v>7346</v>
      </c>
      <c r="N194" s="850"/>
      <c r="O194" s="850"/>
      <c r="P194" s="838"/>
      <c r="Q194" s="851"/>
    </row>
    <row r="195" spans="1:17" ht="14.45" customHeight="1" x14ac:dyDescent="0.2">
      <c r="A195" s="832" t="s">
        <v>572</v>
      </c>
      <c r="B195" s="833" t="s">
        <v>3689</v>
      </c>
      <c r="C195" s="833" t="s">
        <v>3468</v>
      </c>
      <c r="D195" s="833" t="s">
        <v>3921</v>
      </c>
      <c r="E195" s="833" t="s">
        <v>3922</v>
      </c>
      <c r="F195" s="850">
        <v>11</v>
      </c>
      <c r="G195" s="850">
        <v>27379</v>
      </c>
      <c r="H195" s="850">
        <v>1.5670215201465201</v>
      </c>
      <c r="I195" s="850">
        <v>2489</v>
      </c>
      <c r="J195" s="850">
        <v>7</v>
      </c>
      <c r="K195" s="850">
        <v>17472</v>
      </c>
      <c r="L195" s="850">
        <v>1</v>
      </c>
      <c r="M195" s="850">
        <v>2496</v>
      </c>
      <c r="N195" s="850">
        <v>5</v>
      </c>
      <c r="O195" s="850">
        <v>12605</v>
      </c>
      <c r="P195" s="838">
        <v>0.72144001831501836</v>
      </c>
      <c r="Q195" s="851">
        <v>2521</v>
      </c>
    </row>
    <row r="196" spans="1:17" ht="14.45" customHeight="1" x14ac:dyDescent="0.2">
      <c r="A196" s="832" t="s">
        <v>572</v>
      </c>
      <c r="B196" s="833" t="s">
        <v>3689</v>
      </c>
      <c r="C196" s="833" t="s">
        <v>3468</v>
      </c>
      <c r="D196" s="833" t="s">
        <v>3923</v>
      </c>
      <c r="E196" s="833" t="s">
        <v>3924</v>
      </c>
      <c r="F196" s="850">
        <v>2</v>
      </c>
      <c r="G196" s="850">
        <v>11212</v>
      </c>
      <c r="H196" s="850">
        <v>0.99733143568760008</v>
      </c>
      <c r="I196" s="850">
        <v>5606</v>
      </c>
      <c r="J196" s="850">
        <v>2</v>
      </c>
      <c r="K196" s="850">
        <v>11242</v>
      </c>
      <c r="L196" s="850">
        <v>1</v>
      </c>
      <c r="M196" s="850">
        <v>5621</v>
      </c>
      <c r="N196" s="850"/>
      <c r="O196" s="850"/>
      <c r="P196" s="838"/>
      <c r="Q196" s="851"/>
    </row>
    <row r="197" spans="1:17" ht="14.45" customHeight="1" x14ac:dyDescent="0.2">
      <c r="A197" s="832" t="s">
        <v>572</v>
      </c>
      <c r="B197" s="833" t="s">
        <v>3689</v>
      </c>
      <c r="C197" s="833" t="s">
        <v>3468</v>
      </c>
      <c r="D197" s="833" t="s">
        <v>3925</v>
      </c>
      <c r="E197" s="833" t="s">
        <v>3926</v>
      </c>
      <c r="F197" s="850">
        <v>18</v>
      </c>
      <c r="G197" s="850">
        <v>20574</v>
      </c>
      <c r="H197" s="850">
        <v>0.61852508793554395</v>
      </c>
      <c r="I197" s="850">
        <v>1143</v>
      </c>
      <c r="J197" s="850">
        <v>29</v>
      </c>
      <c r="K197" s="850">
        <v>33263</v>
      </c>
      <c r="L197" s="850">
        <v>1</v>
      </c>
      <c r="M197" s="850">
        <v>1147</v>
      </c>
      <c r="N197" s="850">
        <v>38</v>
      </c>
      <c r="O197" s="850">
        <v>44042</v>
      </c>
      <c r="P197" s="838">
        <v>1.3240537534197157</v>
      </c>
      <c r="Q197" s="851">
        <v>1159</v>
      </c>
    </row>
    <row r="198" spans="1:17" ht="14.45" customHeight="1" x14ac:dyDescent="0.2">
      <c r="A198" s="832" t="s">
        <v>572</v>
      </c>
      <c r="B198" s="833" t="s">
        <v>3689</v>
      </c>
      <c r="C198" s="833" t="s">
        <v>3468</v>
      </c>
      <c r="D198" s="833" t="s">
        <v>3927</v>
      </c>
      <c r="E198" s="833" t="s">
        <v>3928</v>
      </c>
      <c r="F198" s="850">
        <v>47</v>
      </c>
      <c r="G198" s="850">
        <v>57058</v>
      </c>
      <c r="H198" s="850">
        <v>1.201170477032546</v>
      </c>
      <c r="I198" s="850">
        <v>1214</v>
      </c>
      <c r="J198" s="850">
        <v>39</v>
      </c>
      <c r="K198" s="850">
        <v>47502</v>
      </c>
      <c r="L198" s="850">
        <v>1</v>
      </c>
      <c r="M198" s="850">
        <v>1218</v>
      </c>
      <c r="N198" s="850">
        <v>42</v>
      </c>
      <c r="O198" s="850">
        <v>51660</v>
      </c>
      <c r="P198" s="838">
        <v>1.0875331564986737</v>
      </c>
      <c r="Q198" s="851">
        <v>1230</v>
      </c>
    </row>
    <row r="199" spans="1:17" ht="14.45" customHeight="1" x14ac:dyDescent="0.2">
      <c r="A199" s="832" t="s">
        <v>572</v>
      </c>
      <c r="B199" s="833" t="s">
        <v>3689</v>
      </c>
      <c r="C199" s="833" t="s">
        <v>3468</v>
      </c>
      <c r="D199" s="833" t="s">
        <v>3929</v>
      </c>
      <c r="E199" s="833" t="s">
        <v>3930</v>
      </c>
      <c r="F199" s="850">
        <v>44</v>
      </c>
      <c r="G199" s="850">
        <v>31328</v>
      </c>
      <c r="H199" s="850">
        <v>0.71929099508655925</v>
      </c>
      <c r="I199" s="850">
        <v>712</v>
      </c>
      <c r="J199" s="850">
        <v>61</v>
      </c>
      <c r="K199" s="850">
        <v>43554</v>
      </c>
      <c r="L199" s="850">
        <v>1</v>
      </c>
      <c r="M199" s="850">
        <v>714</v>
      </c>
      <c r="N199" s="850">
        <v>54</v>
      </c>
      <c r="O199" s="850">
        <v>38988</v>
      </c>
      <c r="P199" s="838">
        <v>0.89516462322633972</v>
      </c>
      <c r="Q199" s="851">
        <v>722</v>
      </c>
    </row>
    <row r="200" spans="1:17" ht="14.45" customHeight="1" x14ac:dyDescent="0.2">
      <c r="A200" s="832" t="s">
        <v>572</v>
      </c>
      <c r="B200" s="833" t="s">
        <v>3689</v>
      </c>
      <c r="C200" s="833" t="s">
        <v>3468</v>
      </c>
      <c r="D200" s="833" t="s">
        <v>3931</v>
      </c>
      <c r="E200" s="833" t="s">
        <v>3932</v>
      </c>
      <c r="F200" s="850">
        <v>2</v>
      </c>
      <c r="G200" s="850">
        <v>9696</v>
      </c>
      <c r="H200" s="850">
        <v>1.9938309685379396</v>
      </c>
      <c r="I200" s="850">
        <v>4848</v>
      </c>
      <c r="J200" s="850">
        <v>1</v>
      </c>
      <c r="K200" s="850">
        <v>4863</v>
      </c>
      <c r="L200" s="850">
        <v>1</v>
      </c>
      <c r="M200" s="850">
        <v>4863</v>
      </c>
      <c r="N200" s="850">
        <v>5</v>
      </c>
      <c r="O200" s="850">
        <v>24555</v>
      </c>
      <c r="P200" s="838">
        <v>5.0493522516964839</v>
      </c>
      <c r="Q200" s="851">
        <v>4911</v>
      </c>
    </row>
    <row r="201" spans="1:17" ht="14.45" customHeight="1" x14ac:dyDescent="0.2">
      <c r="A201" s="832" t="s">
        <v>572</v>
      </c>
      <c r="B201" s="833" t="s">
        <v>3689</v>
      </c>
      <c r="C201" s="833" t="s">
        <v>3468</v>
      </c>
      <c r="D201" s="833" t="s">
        <v>3933</v>
      </c>
      <c r="E201" s="833" t="s">
        <v>3934</v>
      </c>
      <c r="F201" s="850">
        <v>4</v>
      </c>
      <c r="G201" s="850">
        <v>8164</v>
      </c>
      <c r="H201" s="850">
        <v>0.5697536464512527</v>
      </c>
      <c r="I201" s="850">
        <v>2041</v>
      </c>
      <c r="J201" s="850">
        <v>7</v>
      </c>
      <c r="K201" s="850">
        <v>14329</v>
      </c>
      <c r="L201" s="850">
        <v>1</v>
      </c>
      <c r="M201" s="850">
        <v>2047</v>
      </c>
      <c r="N201" s="850">
        <v>15</v>
      </c>
      <c r="O201" s="850">
        <v>31005</v>
      </c>
      <c r="P201" s="838">
        <v>2.1637937050736271</v>
      </c>
      <c r="Q201" s="851">
        <v>2067</v>
      </c>
    </row>
    <row r="202" spans="1:17" ht="14.45" customHeight="1" x14ac:dyDescent="0.2">
      <c r="A202" s="832" t="s">
        <v>572</v>
      </c>
      <c r="B202" s="833" t="s">
        <v>3689</v>
      </c>
      <c r="C202" s="833" t="s">
        <v>3468</v>
      </c>
      <c r="D202" s="833" t="s">
        <v>3935</v>
      </c>
      <c r="E202" s="833" t="s">
        <v>3936</v>
      </c>
      <c r="F202" s="850">
        <v>1</v>
      </c>
      <c r="G202" s="850">
        <v>418</v>
      </c>
      <c r="H202" s="850">
        <v>0.99523809523809526</v>
      </c>
      <c r="I202" s="850">
        <v>418</v>
      </c>
      <c r="J202" s="850">
        <v>1</v>
      </c>
      <c r="K202" s="850">
        <v>420</v>
      </c>
      <c r="L202" s="850">
        <v>1</v>
      </c>
      <c r="M202" s="850">
        <v>420</v>
      </c>
      <c r="N202" s="850">
        <v>3</v>
      </c>
      <c r="O202" s="850">
        <v>1266</v>
      </c>
      <c r="P202" s="838">
        <v>3.0142857142857142</v>
      </c>
      <c r="Q202" s="851">
        <v>422</v>
      </c>
    </row>
    <row r="203" spans="1:17" ht="14.45" customHeight="1" x14ac:dyDescent="0.2">
      <c r="A203" s="832" t="s">
        <v>572</v>
      </c>
      <c r="B203" s="833" t="s">
        <v>3689</v>
      </c>
      <c r="C203" s="833" t="s">
        <v>3468</v>
      </c>
      <c r="D203" s="833" t="s">
        <v>3937</v>
      </c>
      <c r="E203" s="833" t="s">
        <v>3938</v>
      </c>
      <c r="F203" s="850">
        <v>20</v>
      </c>
      <c r="G203" s="850">
        <v>39660</v>
      </c>
      <c r="H203" s="850">
        <v>1.0494562197348576</v>
      </c>
      <c r="I203" s="850">
        <v>1983</v>
      </c>
      <c r="J203" s="850">
        <v>19</v>
      </c>
      <c r="K203" s="850">
        <v>37791</v>
      </c>
      <c r="L203" s="850">
        <v>1</v>
      </c>
      <c r="M203" s="850">
        <v>1989</v>
      </c>
      <c r="N203" s="850">
        <v>32</v>
      </c>
      <c r="O203" s="850">
        <v>64352</v>
      </c>
      <c r="P203" s="838">
        <v>1.7028393003625202</v>
      </c>
      <c r="Q203" s="851">
        <v>2011</v>
      </c>
    </row>
    <row r="204" spans="1:17" ht="14.45" customHeight="1" x14ac:dyDescent="0.2">
      <c r="A204" s="832" t="s">
        <v>572</v>
      </c>
      <c r="B204" s="833" t="s">
        <v>3689</v>
      </c>
      <c r="C204" s="833" t="s">
        <v>3468</v>
      </c>
      <c r="D204" s="833" t="s">
        <v>3939</v>
      </c>
      <c r="E204" s="833" t="s">
        <v>3940</v>
      </c>
      <c r="F204" s="850">
        <v>11</v>
      </c>
      <c r="G204" s="850">
        <v>9207</v>
      </c>
      <c r="H204" s="850">
        <v>3.6579261025029797</v>
      </c>
      <c r="I204" s="850">
        <v>837</v>
      </c>
      <c r="J204" s="850">
        <v>3</v>
      </c>
      <c r="K204" s="850">
        <v>2517</v>
      </c>
      <c r="L204" s="850">
        <v>1</v>
      </c>
      <c r="M204" s="850">
        <v>839</v>
      </c>
      <c r="N204" s="850">
        <v>10</v>
      </c>
      <c r="O204" s="850">
        <v>8460</v>
      </c>
      <c r="P204" s="838">
        <v>3.3611442193087009</v>
      </c>
      <c r="Q204" s="851">
        <v>846</v>
      </c>
    </row>
    <row r="205" spans="1:17" ht="14.45" customHeight="1" x14ac:dyDescent="0.2">
      <c r="A205" s="832" t="s">
        <v>572</v>
      </c>
      <c r="B205" s="833" t="s">
        <v>3689</v>
      </c>
      <c r="C205" s="833" t="s">
        <v>3468</v>
      </c>
      <c r="D205" s="833" t="s">
        <v>3941</v>
      </c>
      <c r="E205" s="833" t="s">
        <v>3942</v>
      </c>
      <c r="F205" s="850">
        <v>27</v>
      </c>
      <c r="G205" s="850">
        <v>67527</v>
      </c>
      <c r="H205" s="850">
        <v>0.79253321440307967</v>
      </c>
      <c r="I205" s="850">
        <v>2501</v>
      </c>
      <c r="J205" s="850">
        <v>34</v>
      </c>
      <c r="K205" s="850">
        <v>85204</v>
      </c>
      <c r="L205" s="850">
        <v>1</v>
      </c>
      <c r="M205" s="850">
        <v>2506</v>
      </c>
      <c r="N205" s="850">
        <v>35</v>
      </c>
      <c r="O205" s="850">
        <v>88270</v>
      </c>
      <c r="P205" s="838">
        <v>1.0359842260926717</v>
      </c>
      <c r="Q205" s="851">
        <v>2522</v>
      </c>
    </row>
    <row r="206" spans="1:17" ht="14.45" customHeight="1" x14ac:dyDescent="0.2">
      <c r="A206" s="832" t="s">
        <v>572</v>
      </c>
      <c r="B206" s="833" t="s">
        <v>3689</v>
      </c>
      <c r="C206" s="833" t="s">
        <v>3468</v>
      </c>
      <c r="D206" s="833" t="s">
        <v>3943</v>
      </c>
      <c r="E206" s="833" t="s">
        <v>3944</v>
      </c>
      <c r="F206" s="850">
        <v>9</v>
      </c>
      <c r="G206" s="850">
        <v>12231</v>
      </c>
      <c r="H206" s="850">
        <v>2.2442201834862385</v>
      </c>
      <c r="I206" s="850">
        <v>1359</v>
      </c>
      <c r="J206" s="850">
        <v>4</v>
      </c>
      <c r="K206" s="850">
        <v>5450</v>
      </c>
      <c r="L206" s="850">
        <v>1</v>
      </c>
      <c r="M206" s="850">
        <v>1362.5</v>
      </c>
      <c r="N206" s="850">
        <v>16</v>
      </c>
      <c r="O206" s="850">
        <v>21984</v>
      </c>
      <c r="P206" s="838">
        <v>4.0337614678899083</v>
      </c>
      <c r="Q206" s="851">
        <v>1374</v>
      </c>
    </row>
    <row r="207" spans="1:17" ht="14.45" customHeight="1" x14ac:dyDescent="0.2">
      <c r="A207" s="832" t="s">
        <v>572</v>
      </c>
      <c r="B207" s="833" t="s">
        <v>3689</v>
      </c>
      <c r="C207" s="833" t="s">
        <v>3468</v>
      </c>
      <c r="D207" s="833" t="s">
        <v>3945</v>
      </c>
      <c r="E207" s="833" t="s">
        <v>3946</v>
      </c>
      <c r="F207" s="850"/>
      <c r="G207" s="850"/>
      <c r="H207" s="850"/>
      <c r="I207" s="850"/>
      <c r="J207" s="850"/>
      <c r="K207" s="850"/>
      <c r="L207" s="850"/>
      <c r="M207" s="850"/>
      <c r="N207" s="850">
        <v>2</v>
      </c>
      <c r="O207" s="850">
        <v>5706</v>
      </c>
      <c r="P207" s="838"/>
      <c r="Q207" s="851">
        <v>2853</v>
      </c>
    </row>
    <row r="208" spans="1:17" ht="14.45" customHeight="1" x14ac:dyDescent="0.2">
      <c r="A208" s="832" t="s">
        <v>572</v>
      </c>
      <c r="B208" s="833" t="s">
        <v>3689</v>
      </c>
      <c r="C208" s="833" t="s">
        <v>3468</v>
      </c>
      <c r="D208" s="833" t="s">
        <v>3947</v>
      </c>
      <c r="E208" s="833" t="s">
        <v>3948</v>
      </c>
      <c r="F208" s="850">
        <v>8</v>
      </c>
      <c r="G208" s="850">
        <v>4480</v>
      </c>
      <c r="H208" s="850">
        <v>1.32858837485172</v>
      </c>
      <c r="I208" s="850">
        <v>560</v>
      </c>
      <c r="J208" s="850">
        <v>6</v>
      </c>
      <c r="K208" s="850">
        <v>3372</v>
      </c>
      <c r="L208" s="850">
        <v>1</v>
      </c>
      <c r="M208" s="850">
        <v>562</v>
      </c>
      <c r="N208" s="850">
        <v>2</v>
      </c>
      <c r="O208" s="850">
        <v>1136</v>
      </c>
      <c r="P208" s="838">
        <v>0.33689205219454332</v>
      </c>
      <c r="Q208" s="851">
        <v>568</v>
      </c>
    </row>
    <row r="209" spans="1:17" ht="14.45" customHeight="1" x14ac:dyDescent="0.2">
      <c r="A209" s="832" t="s">
        <v>572</v>
      </c>
      <c r="B209" s="833" t="s">
        <v>3689</v>
      </c>
      <c r="C209" s="833" t="s">
        <v>3468</v>
      </c>
      <c r="D209" s="833" t="s">
        <v>3949</v>
      </c>
      <c r="E209" s="833" t="s">
        <v>3950</v>
      </c>
      <c r="F209" s="850"/>
      <c r="G209" s="850"/>
      <c r="H209" s="850"/>
      <c r="I209" s="850"/>
      <c r="J209" s="850">
        <v>1</v>
      </c>
      <c r="K209" s="850">
        <v>5753</v>
      </c>
      <c r="L209" s="850">
        <v>1</v>
      </c>
      <c r="M209" s="850">
        <v>5753</v>
      </c>
      <c r="N209" s="850"/>
      <c r="O209" s="850"/>
      <c r="P209" s="838"/>
      <c r="Q209" s="851"/>
    </row>
    <row r="210" spans="1:17" ht="14.45" customHeight="1" x14ac:dyDescent="0.2">
      <c r="A210" s="832" t="s">
        <v>572</v>
      </c>
      <c r="B210" s="833" t="s">
        <v>3689</v>
      </c>
      <c r="C210" s="833" t="s">
        <v>3468</v>
      </c>
      <c r="D210" s="833" t="s">
        <v>3951</v>
      </c>
      <c r="E210" s="833" t="s">
        <v>3952</v>
      </c>
      <c r="F210" s="850"/>
      <c r="G210" s="850"/>
      <c r="H210" s="850"/>
      <c r="I210" s="850"/>
      <c r="J210" s="850">
        <v>2</v>
      </c>
      <c r="K210" s="850">
        <v>10950</v>
      </c>
      <c r="L210" s="850">
        <v>1</v>
      </c>
      <c r="M210" s="850">
        <v>5475</v>
      </c>
      <c r="N210" s="850"/>
      <c r="O210" s="850"/>
      <c r="P210" s="838"/>
      <c r="Q210" s="851"/>
    </row>
    <row r="211" spans="1:17" ht="14.45" customHeight="1" x14ac:dyDescent="0.2">
      <c r="A211" s="832" t="s">
        <v>572</v>
      </c>
      <c r="B211" s="833" t="s">
        <v>3689</v>
      </c>
      <c r="C211" s="833" t="s">
        <v>3468</v>
      </c>
      <c r="D211" s="833" t="s">
        <v>3953</v>
      </c>
      <c r="E211" s="833" t="s">
        <v>3954</v>
      </c>
      <c r="F211" s="850">
        <v>1</v>
      </c>
      <c r="G211" s="850">
        <v>1780</v>
      </c>
      <c r="H211" s="850">
        <v>0.14261677750180274</v>
      </c>
      <c r="I211" s="850">
        <v>1780</v>
      </c>
      <c r="J211" s="850">
        <v>7</v>
      </c>
      <c r="K211" s="850">
        <v>12481</v>
      </c>
      <c r="L211" s="850">
        <v>1</v>
      </c>
      <c r="M211" s="850">
        <v>1783</v>
      </c>
      <c r="N211" s="850">
        <v>6</v>
      </c>
      <c r="O211" s="850">
        <v>10764</v>
      </c>
      <c r="P211" s="838">
        <v>0.86243089496033976</v>
      </c>
      <c r="Q211" s="851">
        <v>1794</v>
      </c>
    </row>
    <row r="212" spans="1:17" ht="14.45" customHeight="1" x14ac:dyDescent="0.2">
      <c r="A212" s="832" t="s">
        <v>572</v>
      </c>
      <c r="B212" s="833" t="s">
        <v>3689</v>
      </c>
      <c r="C212" s="833" t="s">
        <v>3468</v>
      </c>
      <c r="D212" s="833" t="s">
        <v>3955</v>
      </c>
      <c r="E212" s="833" t="s">
        <v>3956</v>
      </c>
      <c r="F212" s="850">
        <v>2</v>
      </c>
      <c r="G212" s="850">
        <v>326</v>
      </c>
      <c r="H212" s="850">
        <v>1.9878048780487805</v>
      </c>
      <c r="I212" s="850">
        <v>163</v>
      </c>
      <c r="J212" s="850">
        <v>1</v>
      </c>
      <c r="K212" s="850">
        <v>164</v>
      </c>
      <c r="L212" s="850">
        <v>1</v>
      </c>
      <c r="M212" s="850">
        <v>164</v>
      </c>
      <c r="N212" s="850">
        <v>2</v>
      </c>
      <c r="O212" s="850">
        <v>328</v>
      </c>
      <c r="P212" s="838">
        <v>2</v>
      </c>
      <c r="Q212" s="851">
        <v>164</v>
      </c>
    </row>
    <row r="213" spans="1:17" ht="14.45" customHeight="1" x14ac:dyDescent="0.2">
      <c r="A213" s="832" t="s">
        <v>572</v>
      </c>
      <c r="B213" s="833" t="s">
        <v>3689</v>
      </c>
      <c r="C213" s="833" t="s">
        <v>3468</v>
      </c>
      <c r="D213" s="833" t="s">
        <v>3957</v>
      </c>
      <c r="E213" s="833" t="s">
        <v>3958</v>
      </c>
      <c r="F213" s="850"/>
      <c r="G213" s="850"/>
      <c r="H213" s="850"/>
      <c r="I213" s="850"/>
      <c r="J213" s="850"/>
      <c r="K213" s="850"/>
      <c r="L213" s="850"/>
      <c r="M213" s="850"/>
      <c r="N213" s="850">
        <v>1</v>
      </c>
      <c r="O213" s="850">
        <v>1730</v>
      </c>
      <c r="P213" s="838"/>
      <c r="Q213" s="851">
        <v>1730</v>
      </c>
    </row>
    <row r="214" spans="1:17" ht="14.45" customHeight="1" x14ac:dyDescent="0.2">
      <c r="A214" s="832" t="s">
        <v>572</v>
      </c>
      <c r="B214" s="833" t="s">
        <v>3689</v>
      </c>
      <c r="C214" s="833" t="s">
        <v>3468</v>
      </c>
      <c r="D214" s="833" t="s">
        <v>3959</v>
      </c>
      <c r="E214" s="833" t="s">
        <v>3960</v>
      </c>
      <c r="F214" s="850"/>
      <c r="G214" s="850"/>
      <c r="H214" s="850"/>
      <c r="I214" s="850"/>
      <c r="J214" s="850">
        <v>3</v>
      </c>
      <c r="K214" s="850">
        <v>6573</v>
      </c>
      <c r="L214" s="850">
        <v>1</v>
      </c>
      <c r="M214" s="850">
        <v>2191</v>
      </c>
      <c r="N214" s="850"/>
      <c r="O214" s="850"/>
      <c r="P214" s="838"/>
      <c r="Q214" s="851"/>
    </row>
    <row r="215" spans="1:17" ht="14.45" customHeight="1" x14ac:dyDescent="0.2">
      <c r="A215" s="832" t="s">
        <v>572</v>
      </c>
      <c r="B215" s="833" t="s">
        <v>3689</v>
      </c>
      <c r="C215" s="833" t="s">
        <v>3468</v>
      </c>
      <c r="D215" s="833" t="s">
        <v>3961</v>
      </c>
      <c r="E215" s="833" t="s">
        <v>3962</v>
      </c>
      <c r="F215" s="850">
        <v>8</v>
      </c>
      <c r="G215" s="850">
        <v>2288</v>
      </c>
      <c r="H215" s="850">
        <v>3.986062717770035</v>
      </c>
      <c r="I215" s="850">
        <v>286</v>
      </c>
      <c r="J215" s="850">
        <v>2</v>
      </c>
      <c r="K215" s="850">
        <v>574</v>
      </c>
      <c r="L215" s="850">
        <v>1</v>
      </c>
      <c r="M215" s="850">
        <v>287</v>
      </c>
      <c r="N215" s="850">
        <v>4</v>
      </c>
      <c r="O215" s="850">
        <v>1160</v>
      </c>
      <c r="P215" s="838">
        <v>2.0209059233449476</v>
      </c>
      <c r="Q215" s="851">
        <v>290</v>
      </c>
    </row>
    <row r="216" spans="1:17" ht="14.45" customHeight="1" x14ac:dyDescent="0.2">
      <c r="A216" s="832" t="s">
        <v>572</v>
      </c>
      <c r="B216" s="833" t="s">
        <v>3689</v>
      </c>
      <c r="C216" s="833" t="s">
        <v>3468</v>
      </c>
      <c r="D216" s="833" t="s">
        <v>3963</v>
      </c>
      <c r="E216" s="833" t="s">
        <v>3964</v>
      </c>
      <c r="F216" s="850">
        <v>5</v>
      </c>
      <c r="G216" s="850">
        <v>3605</v>
      </c>
      <c r="H216" s="850">
        <v>0.62327109266943292</v>
      </c>
      <c r="I216" s="850">
        <v>721</v>
      </c>
      <c r="J216" s="850">
        <v>8</v>
      </c>
      <c r="K216" s="850">
        <v>5784</v>
      </c>
      <c r="L216" s="850">
        <v>1</v>
      </c>
      <c r="M216" s="850">
        <v>723</v>
      </c>
      <c r="N216" s="850">
        <v>1</v>
      </c>
      <c r="O216" s="850">
        <v>728</v>
      </c>
      <c r="P216" s="838">
        <v>0.12586445366528354</v>
      </c>
      <c r="Q216" s="851">
        <v>728</v>
      </c>
    </row>
    <row r="217" spans="1:17" ht="14.45" customHeight="1" x14ac:dyDescent="0.2">
      <c r="A217" s="832" t="s">
        <v>572</v>
      </c>
      <c r="B217" s="833" t="s">
        <v>3689</v>
      </c>
      <c r="C217" s="833" t="s">
        <v>3468</v>
      </c>
      <c r="D217" s="833" t="s">
        <v>3965</v>
      </c>
      <c r="E217" s="833" t="s">
        <v>3966</v>
      </c>
      <c r="F217" s="850">
        <v>1</v>
      </c>
      <c r="G217" s="850">
        <v>6127</v>
      </c>
      <c r="H217" s="850"/>
      <c r="I217" s="850">
        <v>6127</v>
      </c>
      <c r="J217" s="850"/>
      <c r="K217" s="850"/>
      <c r="L217" s="850"/>
      <c r="M217" s="850"/>
      <c r="N217" s="850">
        <v>1</v>
      </c>
      <c r="O217" s="850">
        <v>6200</v>
      </c>
      <c r="P217" s="838"/>
      <c r="Q217" s="851">
        <v>6200</v>
      </c>
    </row>
    <row r="218" spans="1:17" ht="14.45" customHeight="1" x14ac:dyDescent="0.2">
      <c r="A218" s="832" t="s">
        <v>572</v>
      </c>
      <c r="B218" s="833" t="s">
        <v>3689</v>
      </c>
      <c r="C218" s="833" t="s">
        <v>3468</v>
      </c>
      <c r="D218" s="833" t="s">
        <v>3967</v>
      </c>
      <c r="E218" s="833" t="s">
        <v>3968</v>
      </c>
      <c r="F218" s="850">
        <v>5</v>
      </c>
      <c r="G218" s="850">
        <v>15395</v>
      </c>
      <c r="H218" s="850"/>
      <c r="I218" s="850">
        <v>3079</v>
      </c>
      <c r="J218" s="850"/>
      <c r="K218" s="850"/>
      <c r="L218" s="850"/>
      <c r="M218" s="850"/>
      <c r="N218" s="850">
        <v>2</v>
      </c>
      <c r="O218" s="850">
        <v>6220</v>
      </c>
      <c r="P218" s="838"/>
      <c r="Q218" s="851">
        <v>3110</v>
      </c>
    </row>
    <row r="219" spans="1:17" ht="14.45" customHeight="1" x14ac:dyDescent="0.2">
      <c r="A219" s="832" t="s">
        <v>572</v>
      </c>
      <c r="B219" s="833" t="s">
        <v>3689</v>
      </c>
      <c r="C219" s="833" t="s">
        <v>3468</v>
      </c>
      <c r="D219" s="833" t="s">
        <v>3969</v>
      </c>
      <c r="E219" s="833" t="s">
        <v>3970</v>
      </c>
      <c r="F219" s="850">
        <v>0</v>
      </c>
      <c r="G219" s="850">
        <v>0</v>
      </c>
      <c r="H219" s="850"/>
      <c r="I219" s="850"/>
      <c r="J219" s="850">
        <v>0</v>
      </c>
      <c r="K219" s="850">
        <v>0</v>
      </c>
      <c r="L219" s="850"/>
      <c r="M219" s="850"/>
      <c r="N219" s="850">
        <v>0</v>
      </c>
      <c r="O219" s="850">
        <v>0</v>
      </c>
      <c r="P219" s="838"/>
      <c r="Q219" s="851"/>
    </row>
    <row r="220" spans="1:17" ht="14.45" customHeight="1" x14ac:dyDescent="0.2">
      <c r="A220" s="832" t="s">
        <v>572</v>
      </c>
      <c r="B220" s="833" t="s">
        <v>3689</v>
      </c>
      <c r="C220" s="833" t="s">
        <v>3468</v>
      </c>
      <c r="D220" s="833" t="s">
        <v>3971</v>
      </c>
      <c r="E220" s="833" t="s">
        <v>3972</v>
      </c>
      <c r="F220" s="850">
        <v>177</v>
      </c>
      <c r="G220" s="850">
        <v>0</v>
      </c>
      <c r="H220" s="850"/>
      <c r="I220" s="850">
        <v>0</v>
      </c>
      <c r="J220" s="850">
        <v>400</v>
      </c>
      <c r="K220" s="850">
        <v>0</v>
      </c>
      <c r="L220" s="850"/>
      <c r="M220" s="850">
        <v>0</v>
      </c>
      <c r="N220" s="850">
        <v>244</v>
      </c>
      <c r="O220" s="850">
        <v>0</v>
      </c>
      <c r="P220" s="838"/>
      <c r="Q220" s="851">
        <v>0</v>
      </c>
    </row>
    <row r="221" spans="1:17" ht="14.45" customHeight="1" x14ac:dyDescent="0.2">
      <c r="A221" s="832" t="s">
        <v>572</v>
      </c>
      <c r="B221" s="833" t="s">
        <v>3689</v>
      </c>
      <c r="C221" s="833" t="s">
        <v>3468</v>
      </c>
      <c r="D221" s="833" t="s">
        <v>3973</v>
      </c>
      <c r="E221" s="833" t="s">
        <v>3974</v>
      </c>
      <c r="F221" s="850">
        <v>72</v>
      </c>
      <c r="G221" s="850">
        <v>0</v>
      </c>
      <c r="H221" s="850"/>
      <c r="I221" s="850">
        <v>0</v>
      </c>
      <c r="J221" s="850">
        <v>63</v>
      </c>
      <c r="K221" s="850">
        <v>0</v>
      </c>
      <c r="L221" s="850"/>
      <c r="M221" s="850">
        <v>0</v>
      </c>
      <c r="N221" s="850">
        <v>89</v>
      </c>
      <c r="O221" s="850">
        <v>0</v>
      </c>
      <c r="P221" s="838"/>
      <c r="Q221" s="851">
        <v>0</v>
      </c>
    </row>
    <row r="222" spans="1:17" ht="14.45" customHeight="1" x14ac:dyDescent="0.2">
      <c r="A222" s="832" t="s">
        <v>572</v>
      </c>
      <c r="B222" s="833" t="s">
        <v>3689</v>
      </c>
      <c r="C222" s="833" t="s">
        <v>3468</v>
      </c>
      <c r="D222" s="833" t="s">
        <v>3975</v>
      </c>
      <c r="E222" s="833" t="s">
        <v>3976</v>
      </c>
      <c r="F222" s="850">
        <v>1</v>
      </c>
      <c r="G222" s="850">
        <v>125</v>
      </c>
      <c r="H222" s="850"/>
      <c r="I222" s="850">
        <v>125</v>
      </c>
      <c r="J222" s="850"/>
      <c r="K222" s="850"/>
      <c r="L222" s="850"/>
      <c r="M222" s="850"/>
      <c r="N222" s="850">
        <v>2</v>
      </c>
      <c r="O222" s="850">
        <v>254</v>
      </c>
      <c r="P222" s="838"/>
      <c r="Q222" s="851">
        <v>127</v>
      </c>
    </row>
    <row r="223" spans="1:17" ht="14.45" customHeight="1" x14ac:dyDescent="0.2">
      <c r="A223" s="832" t="s">
        <v>572</v>
      </c>
      <c r="B223" s="833" t="s">
        <v>3689</v>
      </c>
      <c r="C223" s="833" t="s">
        <v>3468</v>
      </c>
      <c r="D223" s="833" t="s">
        <v>3635</v>
      </c>
      <c r="E223" s="833" t="s">
        <v>3636</v>
      </c>
      <c r="F223" s="850">
        <v>99</v>
      </c>
      <c r="G223" s="850">
        <v>8514</v>
      </c>
      <c r="H223" s="850">
        <v>1</v>
      </c>
      <c r="I223" s="850">
        <v>86</v>
      </c>
      <c r="J223" s="850">
        <v>99</v>
      </c>
      <c r="K223" s="850">
        <v>8514</v>
      </c>
      <c r="L223" s="850">
        <v>1</v>
      </c>
      <c r="M223" s="850">
        <v>86</v>
      </c>
      <c r="N223" s="850">
        <v>109</v>
      </c>
      <c r="O223" s="850">
        <v>9483</v>
      </c>
      <c r="P223" s="838">
        <v>1.1138125440451021</v>
      </c>
      <c r="Q223" s="851">
        <v>87</v>
      </c>
    </row>
    <row r="224" spans="1:17" ht="14.45" customHeight="1" x14ac:dyDescent="0.2">
      <c r="A224" s="832" t="s">
        <v>572</v>
      </c>
      <c r="B224" s="833" t="s">
        <v>3689</v>
      </c>
      <c r="C224" s="833" t="s">
        <v>3468</v>
      </c>
      <c r="D224" s="833" t="s">
        <v>3977</v>
      </c>
      <c r="E224" s="833" t="s">
        <v>3978</v>
      </c>
      <c r="F224" s="850">
        <v>2733</v>
      </c>
      <c r="G224" s="850">
        <v>2960286</v>
      </c>
      <c r="H224" s="850">
        <v>0.89844895952362525</v>
      </c>
      <c r="I224" s="850">
        <v>1083.1635565312843</v>
      </c>
      <c r="J224" s="850">
        <v>3091</v>
      </c>
      <c r="K224" s="850">
        <v>3294885</v>
      </c>
      <c r="L224" s="850">
        <v>1</v>
      </c>
      <c r="M224" s="850">
        <v>1065.9608540925267</v>
      </c>
      <c r="N224" s="850">
        <v>3523</v>
      </c>
      <c r="O224" s="850">
        <v>3895614</v>
      </c>
      <c r="P224" s="838">
        <v>1.182321689527859</v>
      </c>
      <c r="Q224" s="851">
        <v>1105.7661084303152</v>
      </c>
    </row>
    <row r="225" spans="1:17" ht="14.45" customHeight="1" x14ac:dyDescent="0.2">
      <c r="A225" s="832" t="s">
        <v>572</v>
      </c>
      <c r="B225" s="833" t="s">
        <v>3689</v>
      </c>
      <c r="C225" s="833" t="s">
        <v>3468</v>
      </c>
      <c r="D225" s="833" t="s">
        <v>3979</v>
      </c>
      <c r="E225" s="833" t="s">
        <v>3980</v>
      </c>
      <c r="F225" s="850">
        <v>40</v>
      </c>
      <c r="G225" s="850">
        <v>0</v>
      </c>
      <c r="H225" s="850"/>
      <c r="I225" s="850">
        <v>0</v>
      </c>
      <c r="J225" s="850">
        <v>7</v>
      </c>
      <c r="K225" s="850">
        <v>0</v>
      </c>
      <c r="L225" s="850"/>
      <c r="M225" s="850">
        <v>0</v>
      </c>
      <c r="N225" s="850">
        <v>10</v>
      </c>
      <c r="O225" s="850">
        <v>0</v>
      </c>
      <c r="P225" s="838"/>
      <c r="Q225" s="851">
        <v>0</v>
      </c>
    </row>
    <row r="226" spans="1:17" ht="14.45" customHeight="1" x14ac:dyDescent="0.2">
      <c r="A226" s="832" t="s">
        <v>572</v>
      </c>
      <c r="B226" s="833" t="s">
        <v>3689</v>
      </c>
      <c r="C226" s="833" t="s">
        <v>3468</v>
      </c>
      <c r="D226" s="833" t="s">
        <v>3981</v>
      </c>
      <c r="E226" s="833" t="s">
        <v>3982</v>
      </c>
      <c r="F226" s="850">
        <v>1</v>
      </c>
      <c r="G226" s="850">
        <v>25204</v>
      </c>
      <c r="H226" s="850"/>
      <c r="I226" s="850">
        <v>25204</v>
      </c>
      <c r="J226" s="850"/>
      <c r="K226" s="850"/>
      <c r="L226" s="850"/>
      <c r="M226" s="850"/>
      <c r="N226" s="850"/>
      <c r="O226" s="850"/>
      <c r="P226" s="838"/>
      <c r="Q226" s="851"/>
    </row>
    <row r="227" spans="1:17" ht="14.45" customHeight="1" x14ac:dyDescent="0.2">
      <c r="A227" s="832" t="s">
        <v>572</v>
      </c>
      <c r="B227" s="833" t="s">
        <v>3689</v>
      </c>
      <c r="C227" s="833" t="s">
        <v>3468</v>
      </c>
      <c r="D227" s="833" t="s">
        <v>3983</v>
      </c>
      <c r="E227" s="833" t="s">
        <v>3984</v>
      </c>
      <c r="F227" s="850">
        <v>2</v>
      </c>
      <c r="G227" s="850">
        <v>3924</v>
      </c>
      <c r="H227" s="850">
        <v>0.66497203863751908</v>
      </c>
      <c r="I227" s="850">
        <v>1962</v>
      </c>
      <c r="J227" s="850">
        <v>3</v>
      </c>
      <c r="K227" s="850">
        <v>5901</v>
      </c>
      <c r="L227" s="850">
        <v>1</v>
      </c>
      <c r="M227" s="850">
        <v>1967</v>
      </c>
      <c r="N227" s="850">
        <v>5</v>
      </c>
      <c r="O227" s="850">
        <v>9915</v>
      </c>
      <c r="P227" s="838">
        <v>1.6802236908998476</v>
      </c>
      <c r="Q227" s="851">
        <v>1983</v>
      </c>
    </row>
    <row r="228" spans="1:17" ht="14.45" customHeight="1" x14ac:dyDescent="0.2">
      <c r="A228" s="832" t="s">
        <v>572</v>
      </c>
      <c r="B228" s="833" t="s">
        <v>3689</v>
      </c>
      <c r="C228" s="833" t="s">
        <v>3468</v>
      </c>
      <c r="D228" s="833" t="s">
        <v>3985</v>
      </c>
      <c r="E228" s="833" t="s">
        <v>3986</v>
      </c>
      <c r="F228" s="850">
        <v>10</v>
      </c>
      <c r="G228" s="850">
        <v>7160</v>
      </c>
      <c r="H228" s="850">
        <v>0.62412831241283129</v>
      </c>
      <c r="I228" s="850">
        <v>716</v>
      </c>
      <c r="J228" s="850">
        <v>16</v>
      </c>
      <c r="K228" s="850">
        <v>11472</v>
      </c>
      <c r="L228" s="850">
        <v>1</v>
      </c>
      <c r="M228" s="850">
        <v>717</v>
      </c>
      <c r="N228" s="850">
        <v>15</v>
      </c>
      <c r="O228" s="850">
        <v>10830</v>
      </c>
      <c r="P228" s="838">
        <v>0.94403765690376573</v>
      </c>
      <c r="Q228" s="851">
        <v>722</v>
      </c>
    </row>
    <row r="229" spans="1:17" ht="14.45" customHeight="1" x14ac:dyDescent="0.2">
      <c r="A229" s="832" t="s">
        <v>572</v>
      </c>
      <c r="B229" s="833" t="s">
        <v>3689</v>
      </c>
      <c r="C229" s="833" t="s">
        <v>3468</v>
      </c>
      <c r="D229" s="833" t="s">
        <v>3987</v>
      </c>
      <c r="E229" s="833" t="s">
        <v>3988</v>
      </c>
      <c r="F229" s="850">
        <v>3</v>
      </c>
      <c r="G229" s="850">
        <v>9087</v>
      </c>
      <c r="H229" s="850">
        <v>2.9940691927512355</v>
      </c>
      <c r="I229" s="850">
        <v>3029</v>
      </c>
      <c r="J229" s="850">
        <v>1</v>
      </c>
      <c r="K229" s="850">
        <v>3035</v>
      </c>
      <c r="L229" s="850">
        <v>1</v>
      </c>
      <c r="M229" s="850">
        <v>3035</v>
      </c>
      <c r="N229" s="850">
        <v>3</v>
      </c>
      <c r="O229" s="850">
        <v>9171</v>
      </c>
      <c r="P229" s="838">
        <v>3.0217462932454695</v>
      </c>
      <c r="Q229" s="851">
        <v>3057</v>
      </c>
    </row>
    <row r="230" spans="1:17" ht="14.45" customHeight="1" x14ac:dyDescent="0.2">
      <c r="A230" s="832" t="s">
        <v>572</v>
      </c>
      <c r="B230" s="833" t="s">
        <v>3689</v>
      </c>
      <c r="C230" s="833" t="s">
        <v>3468</v>
      </c>
      <c r="D230" s="833" t="s">
        <v>3989</v>
      </c>
      <c r="E230" s="833" t="s">
        <v>3990</v>
      </c>
      <c r="F230" s="850">
        <v>2</v>
      </c>
      <c r="G230" s="850">
        <v>0</v>
      </c>
      <c r="H230" s="850"/>
      <c r="I230" s="850">
        <v>0</v>
      </c>
      <c r="J230" s="850"/>
      <c r="K230" s="850"/>
      <c r="L230" s="850"/>
      <c r="M230" s="850"/>
      <c r="N230" s="850"/>
      <c r="O230" s="850"/>
      <c r="P230" s="838"/>
      <c r="Q230" s="851"/>
    </row>
    <row r="231" spans="1:17" ht="14.45" customHeight="1" x14ac:dyDescent="0.2">
      <c r="A231" s="832" t="s">
        <v>572</v>
      </c>
      <c r="B231" s="833" t="s">
        <v>3689</v>
      </c>
      <c r="C231" s="833" t="s">
        <v>3468</v>
      </c>
      <c r="D231" s="833" t="s">
        <v>3664</v>
      </c>
      <c r="E231" s="833" t="s">
        <v>3665</v>
      </c>
      <c r="F231" s="850">
        <v>4</v>
      </c>
      <c r="G231" s="850">
        <v>11048</v>
      </c>
      <c r="H231" s="850">
        <v>0.44403359993569391</v>
      </c>
      <c r="I231" s="850">
        <v>2762</v>
      </c>
      <c r="J231" s="850">
        <v>9</v>
      </c>
      <c r="K231" s="850">
        <v>24881</v>
      </c>
      <c r="L231" s="850">
        <v>1</v>
      </c>
      <c r="M231" s="850">
        <v>2764.5555555555557</v>
      </c>
      <c r="N231" s="850">
        <v>3</v>
      </c>
      <c r="O231" s="850">
        <v>8331</v>
      </c>
      <c r="P231" s="838">
        <v>0.33483380893050924</v>
      </c>
      <c r="Q231" s="851">
        <v>2777</v>
      </c>
    </row>
    <row r="232" spans="1:17" ht="14.45" customHeight="1" x14ac:dyDescent="0.2">
      <c r="A232" s="832" t="s">
        <v>572</v>
      </c>
      <c r="B232" s="833" t="s">
        <v>3689</v>
      </c>
      <c r="C232" s="833" t="s">
        <v>3468</v>
      </c>
      <c r="D232" s="833" t="s">
        <v>3991</v>
      </c>
      <c r="E232" s="833" t="s">
        <v>3992</v>
      </c>
      <c r="F232" s="850">
        <v>9</v>
      </c>
      <c r="G232" s="850">
        <v>23616</v>
      </c>
      <c r="H232" s="850">
        <v>0.59840364880273655</v>
      </c>
      <c r="I232" s="850">
        <v>2624</v>
      </c>
      <c r="J232" s="850">
        <v>15</v>
      </c>
      <c r="K232" s="850">
        <v>39465</v>
      </c>
      <c r="L232" s="850">
        <v>1</v>
      </c>
      <c r="M232" s="850">
        <v>2631</v>
      </c>
      <c r="N232" s="850">
        <v>4</v>
      </c>
      <c r="O232" s="850">
        <v>10624</v>
      </c>
      <c r="P232" s="838">
        <v>0.26920055745597365</v>
      </c>
      <c r="Q232" s="851">
        <v>2656</v>
      </c>
    </row>
    <row r="233" spans="1:17" ht="14.45" customHeight="1" x14ac:dyDescent="0.2">
      <c r="A233" s="832" t="s">
        <v>572</v>
      </c>
      <c r="B233" s="833" t="s">
        <v>3689</v>
      </c>
      <c r="C233" s="833" t="s">
        <v>3468</v>
      </c>
      <c r="D233" s="833" t="s">
        <v>3993</v>
      </c>
      <c r="E233" s="833" t="s">
        <v>3994</v>
      </c>
      <c r="F233" s="850">
        <v>1</v>
      </c>
      <c r="G233" s="850">
        <v>3298</v>
      </c>
      <c r="H233" s="850"/>
      <c r="I233" s="850">
        <v>3298</v>
      </c>
      <c r="J233" s="850"/>
      <c r="K233" s="850"/>
      <c r="L233" s="850"/>
      <c r="M233" s="850"/>
      <c r="N233" s="850">
        <v>1</v>
      </c>
      <c r="O233" s="850">
        <v>3312</v>
      </c>
      <c r="P233" s="838"/>
      <c r="Q233" s="851">
        <v>3312</v>
      </c>
    </row>
    <row r="234" spans="1:17" ht="14.45" customHeight="1" x14ac:dyDescent="0.2">
      <c r="A234" s="832" t="s">
        <v>572</v>
      </c>
      <c r="B234" s="833" t="s">
        <v>3689</v>
      </c>
      <c r="C234" s="833" t="s">
        <v>3468</v>
      </c>
      <c r="D234" s="833" t="s">
        <v>3995</v>
      </c>
      <c r="E234" s="833" t="s">
        <v>3996</v>
      </c>
      <c r="F234" s="850">
        <v>3</v>
      </c>
      <c r="G234" s="850">
        <v>16722</v>
      </c>
      <c r="H234" s="850">
        <v>2.9914132379248657</v>
      </c>
      <c r="I234" s="850">
        <v>5574</v>
      </c>
      <c r="J234" s="850">
        <v>1</v>
      </c>
      <c r="K234" s="850">
        <v>5590</v>
      </c>
      <c r="L234" s="850">
        <v>1</v>
      </c>
      <c r="M234" s="850">
        <v>5590</v>
      </c>
      <c r="N234" s="850"/>
      <c r="O234" s="850"/>
      <c r="P234" s="838"/>
      <c r="Q234" s="851"/>
    </row>
    <row r="235" spans="1:17" ht="14.45" customHeight="1" x14ac:dyDescent="0.2">
      <c r="A235" s="832" t="s">
        <v>572</v>
      </c>
      <c r="B235" s="833" t="s">
        <v>3689</v>
      </c>
      <c r="C235" s="833" t="s">
        <v>3468</v>
      </c>
      <c r="D235" s="833" t="s">
        <v>3997</v>
      </c>
      <c r="E235" s="833" t="s">
        <v>3998</v>
      </c>
      <c r="F235" s="850">
        <v>19</v>
      </c>
      <c r="G235" s="850">
        <v>44555</v>
      </c>
      <c r="H235" s="850">
        <v>1.3531448355452971</v>
      </c>
      <c r="I235" s="850">
        <v>2345</v>
      </c>
      <c r="J235" s="850">
        <v>14</v>
      </c>
      <c r="K235" s="850">
        <v>32927</v>
      </c>
      <c r="L235" s="850">
        <v>1</v>
      </c>
      <c r="M235" s="850">
        <v>2351.9285714285716</v>
      </c>
      <c r="N235" s="850">
        <v>22</v>
      </c>
      <c r="O235" s="850">
        <v>52272</v>
      </c>
      <c r="P235" s="838">
        <v>1.5875117684574969</v>
      </c>
      <c r="Q235" s="851">
        <v>2376</v>
      </c>
    </row>
    <row r="236" spans="1:17" ht="14.45" customHeight="1" x14ac:dyDescent="0.2">
      <c r="A236" s="832" t="s">
        <v>572</v>
      </c>
      <c r="B236" s="833" t="s">
        <v>3689</v>
      </c>
      <c r="C236" s="833" t="s">
        <v>3468</v>
      </c>
      <c r="D236" s="833" t="s">
        <v>3647</v>
      </c>
      <c r="E236" s="833" t="s">
        <v>3648</v>
      </c>
      <c r="F236" s="850">
        <v>1</v>
      </c>
      <c r="G236" s="850">
        <v>334</v>
      </c>
      <c r="H236" s="850">
        <v>0.9970149253731343</v>
      </c>
      <c r="I236" s="850">
        <v>334</v>
      </c>
      <c r="J236" s="850">
        <v>1</v>
      </c>
      <c r="K236" s="850">
        <v>335</v>
      </c>
      <c r="L236" s="850">
        <v>1</v>
      </c>
      <c r="M236" s="850">
        <v>335</v>
      </c>
      <c r="N236" s="850"/>
      <c r="O236" s="850"/>
      <c r="P236" s="838"/>
      <c r="Q236" s="851"/>
    </row>
    <row r="237" spans="1:17" ht="14.45" customHeight="1" x14ac:dyDescent="0.2">
      <c r="A237" s="832" t="s">
        <v>572</v>
      </c>
      <c r="B237" s="833" t="s">
        <v>3689</v>
      </c>
      <c r="C237" s="833" t="s">
        <v>3468</v>
      </c>
      <c r="D237" s="833" t="s">
        <v>3999</v>
      </c>
      <c r="E237" s="833" t="s">
        <v>4000</v>
      </c>
      <c r="F237" s="850">
        <v>733</v>
      </c>
      <c r="G237" s="850">
        <v>273409</v>
      </c>
      <c r="H237" s="850">
        <v>0.9002986627679157</v>
      </c>
      <c r="I237" s="850">
        <v>373</v>
      </c>
      <c r="J237" s="850">
        <v>812</v>
      </c>
      <c r="K237" s="850">
        <v>303687</v>
      </c>
      <c r="L237" s="850">
        <v>1</v>
      </c>
      <c r="M237" s="850">
        <v>373.99876847290642</v>
      </c>
      <c r="N237" s="850">
        <v>993</v>
      </c>
      <c r="O237" s="850">
        <v>373368</v>
      </c>
      <c r="P237" s="838">
        <v>1.2294500587776229</v>
      </c>
      <c r="Q237" s="851">
        <v>376</v>
      </c>
    </row>
    <row r="238" spans="1:17" ht="14.45" customHeight="1" x14ac:dyDescent="0.2">
      <c r="A238" s="832" t="s">
        <v>572</v>
      </c>
      <c r="B238" s="833" t="s">
        <v>3689</v>
      </c>
      <c r="C238" s="833" t="s">
        <v>3468</v>
      </c>
      <c r="D238" s="833" t="s">
        <v>4001</v>
      </c>
      <c r="E238" s="833" t="s">
        <v>4002</v>
      </c>
      <c r="F238" s="850">
        <v>11</v>
      </c>
      <c r="G238" s="850">
        <v>15741</v>
      </c>
      <c r="H238" s="850">
        <v>1.3721234309623431</v>
      </c>
      <c r="I238" s="850">
        <v>1431</v>
      </c>
      <c r="J238" s="850">
        <v>8</v>
      </c>
      <c r="K238" s="850">
        <v>11472</v>
      </c>
      <c r="L238" s="850">
        <v>1</v>
      </c>
      <c r="M238" s="850">
        <v>1434</v>
      </c>
      <c r="N238" s="850">
        <v>12</v>
      </c>
      <c r="O238" s="850">
        <v>17340</v>
      </c>
      <c r="P238" s="838">
        <v>1.5115062761506277</v>
      </c>
      <c r="Q238" s="851">
        <v>1445</v>
      </c>
    </row>
    <row r="239" spans="1:17" ht="14.45" customHeight="1" x14ac:dyDescent="0.2">
      <c r="A239" s="832" t="s">
        <v>572</v>
      </c>
      <c r="B239" s="833" t="s">
        <v>3689</v>
      </c>
      <c r="C239" s="833" t="s">
        <v>3468</v>
      </c>
      <c r="D239" s="833" t="s">
        <v>4003</v>
      </c>
      <c r="E239" s="833" t="s">
        <v>4004</v>
      </c>
      <c r="F239" s="850">
        <v>121</v>
      </c>
      <c r="G239" s="850">
        <v>310244</v>
      </c>
      <c r="H239" s="850">
        <v>0.7735292064346907</v>
      </c>
      <c r="I239" s="850">
        <v>2564</v>
      </c>
      <c r="J239" s="850">
        <v>156</v>
      </c>
      <c r="K239" s="850">
        <v>401076</v>
      </c>
      <c r="L239" s="850">
        <v>1</v>
      </c>
      <c r="M239" s="850">
        <v>2571</v>
      </c>
      <c r="N239" s="850">
        <v>194</v>
      </c>
      <c r="O239" s="850">
        <v>503624</v>
      </c>
      <c r="P239" s="838">
        <v>1.2556822148420748</v>
      </c>
      <c r="Q239" s="851">
        <v>2596</v>
      </c>
    </row>
    <row r="240" spans="1:17" ht="14.45" customHeight="1" x14ac:dyDescent="0.2">
      <c r="A240" s="832" t="s">
        <v>572</v>
      </c>
      <c r="B240" s="833" t="s">
        <v>3689</v>
      </c>
      <c r="C240" s="833" t="s">
        <v>3468</v>
      </c>
      <c r="D240" s="833" t="s">
        <v>4005</v>
      </c>
      <c r="E240" s="833" t="s">
        <v>4006</v>
      </c>
      <c r="F240" s="850"/>
      <c r="G240" s="850"/>
      <c r="H240" s="850"/>
      <c r="I240" s="850"/>
      <c r="J240" s="850">
        <v>7</v>
      </c>
      <c r="K240" s="850">
        <v>33950</v>
      </c>
      <c r="L240" s="850">
        <v>1</v>
      </c>
      <c r="M240" s="850">
        <v>4850</v>
      </c>
      <c r="N240" s="850">
        <v>3</v>
      </c>
      <c r="O240" s="850">
        <v>14694</v>
      </c>
      <c r="P240" s="838">
        <v>0.43281296023564064</v>
      </c>
      <c r="Q240" s="851">
        <v>4898</v>
      </c>
    </row>
    <row r="241" spans="1:17" ht="14.45" customHeight="1" x14ac:dyDescent="0.2">
      <c r="A241" s="832" t="s">
        <v>572</v>
      </c>
      <c r="B241" s="833" t="s">
        <v>3689</v>
      </c>
      <c r="C241" s="833" t="s">
        <v>3468</v>
      </c>
      <c r="D241" s="833" t="s">
        <v>4007</v>
      </c>
      <c r="E241" s="833" t="s">
        <v>4008</v>
      </c>
      <c r="F241" s="850">
        <v>11</v>
      </c>
      <c r="G241" s="850">
        <v>59653</v>
      </c>
      <c r="H241" s="850">
        <v>0.73131053083241393</v>
      </c>
      <c r="I241" s="850">
        <v>5423</v>
      </c>
      <c r="J241" s="850">
        <v>15</v>
      </c>
      <c r="K241" s="850">
        <v>81570</v>
      </c>
      <c r="L241" s="850">
        <v>1</v>
      </c>
      <c r="M241" s="850">
        <v>5438</v>
      </c>
      <c r="N241" s="850">
        <v>22</v>
      </c>
      <c r="O241" s="850">
        <v>120692</v>
      </c>
      <c r="P241" s="838">
        <v>1.4796126026725511</v>
      </c>
      <c r="Q241" s="851">
        <v>5486</v>
      </c>
    </row>
    <row r="242" spans="1:17" ht="14.45" customHeight="1" x14ac:dyDescent="0.2">
      <c r="A242" s="832" t="s">
        <v>572</v>
      </c>
      <c r="B242" s="833" t="s">
        <v>3689</v>
      </c>
      <c r="C242" s="833" t="s">
        <v>3468</v>
      </c>
      <c r="D242" s="833" t="s">
        <v>4009</v>
      </c>
      <c r="E242" s="833" t="s">
        <v>4010</v>
      </c>
      <c r="F242" s="850">
        <v>3</v>
      </c>
      <c r="G242" s="850">
        <v>9363</v>
      </c>
      <c r="H242" s="850">
        <v>0.74784345047923317</v>
      </c>
      <c r="I242" s="850">
        <v>3121</v>
      </c>
      <c r="J242" s="850">
        <v>4</v>
      </c>
      <c r="K242" s="850">
        <v>12520</v>
      </c>
      <c r="L242" s="850">
        <v>1</v>
      </c>
      <c r="M242" s="850">
        <v>3130</v>
      </c>
      <c r="N242" s="850">
        <v>3</v>
      </c>
      <c r="O242" s="850">
        <v>9489</v>
      </c>
      <c r="P242" s="838">
        <v>0.75790734824281147</v>
      </c>
      <c r="Q242" s="851">
        <v>3163</v>
      </c>
    </row>
    <row r="243" spans="1:17" ht="14.45" customHeight="1" x14ac:dyDescent="0.2">
      <c r="A243" s="832" t="s">
        <v>572</v>
      </c>
      <c r="B243" s="833" t="s">
        <v>3689</v>
      </c>
      <c r="C243" s="833" t="s">
        <v>3468</v>
      </c>
      <c r="D243" s="833" t="s">
        <v>4011</v>
      </c>
      <c r="E243" s="833" t="s">
        <v>4012</v>
      </c>
      <c r="F243" s="850">
        <v>2</v>
      </c>
      <c r="G243" s="850">
        <v>2658</v>
      </c>
      <c r="H243" s="850">
        <v>0.66466616654163546</v>
      </c>
      <c r="I243" s="850">
        <v>1329</v>
      </c>
      <c r="J243" s="850">
        <v>3</v>
      </c>
      <c r="K243" s="850">
        <v>3999</v>
      </c>
      <c r="L243" s="850">
        <v>1</v>
      </c>
      <c r="M243" s="850">
        <v>1333</v>
      </c>
      <c r="N243" s="850">
        <v>1</v>
      </c>
      <c r="O243" s="850">
        <v>1345</v>
      </c>
      <c r="P243" s="838">
        <v>0.33633408352088023</v>
      </c>
      <c r="Q243" s="851">
        <v>1345</v>
      </c>
    </row>
    <row r="244" spans="1:17" ht="14.45" customHeight="1" x14ac:dyDescent="0.2">
      <c r="A244" s="832" t="s">
        <v>572</v>
      </c>
      <c r="B244" s="833" t="s">
        <v>3689</v>
      </c>
      <c r="C244" s="833" t="s">
        <v>3468</v>
      </c>
      <c r="D244" s="833" t="s">
        <v>4013</v>
      </c>
      <c r="E244" s="833" t="s">
        <v>4014</v>
      </c>
      <c r="F244" s="850">
        <v>22</v>
      </c>
      <c r="G244" s="850">
        <v>14190</v>
      </c>
      <c r="H244" s="850">
        <v>1.0965996908809892</v>
      </c>
      <c r="I244" s="850">
        <v>645</v>
      </c>
      <c r="J244" s="850">
        <v>20</v>
      </c>
      <c r="K244" s="850">
        <v>12940</v>
      </c>
      <c r="L244" s="850">
        <v>1</v>
      </c>
      <c r="M244" s="850">
        <v>647</v>
      </c>
      <c r="N244" s="850">
        <v>26</v>
      </c>
      <c r="O244" s="850">
        <v>16978</v>
      </c>
      <c r="P244" s="838">
        <v>1.3120556414219475</v>
      </c>
      <c r="Q244" s="851">
        <v>653</v>
      </c>
    </row>
    <row r="245" spans="1:17" ht="14.45" customHeight="1" x14ac:dyDescent="0.2">
      <c r="A245" s="832" t="s">
        <v>572</v>
      </c>
      <c r="B245" s="833" t="s">
        <v>3689</v>
      </c>
      <c r="C245" s="833" t="s">
        <v>3468</v>
      </c>
      <c r="D245" s="833" t="s">
        <v>4015</v>
      </c>
      <c r="E245" s="833" t="s">
        <v>4016</v>
      </c>
      <c r="F245" s="850">
        <v>35</v>
      </c>
      <c r="G245" s="850">
        <v>54215</v>
      </c>
      <c r="H245" s="850">
        <v>1.0571935571935571</v>
      </c>
      <c r="I245" s="850">
        <v>1549</v>
      </c>
      <c r="J245" s="850">
        <v>33</v>
      </c>
      <c r="K245" s="850">
        <v>51282</v>
      </c>
      <c r="L245" s="850">
        <v>1</v>
      </c>
      <c r="M245" s="850">
        <v>1554</v>
      </c>
      <c r="N245" s="850">
        <v>38</v>
      </c>
      <c r="O245" s="850">
        <v>59660</v>
      </c>
      <c r="P245" s="838">
        <v>1.1633711633711634</v>
      </c>
      <c r="Q245" s="851">
        <v>1570</v>
      </c>
    </row>
    <row r="246" spans="1:17" ht="14.45" customHeight="1" x14ac:dyDescent="0.2">
      <c r="A246" s="832" t="s">
        <v>572</v>
      </c>
      <c r="B246" s="833" t="s">
        <v>3689</v>
      </c>
      <c r="C246" s="833" t="s">
        <v>3468</v>
      </c>
      <c r="D246" s="833" t="s">
        <v>4017</v>
      </c>
      <c r="E246" s="833" t="s">
        <v>4018</v>
      </c>
      <c r="F246" s="850">
        <v>2</v>
      </c>
      <c r="G246" s="850">
        <v>4922</v>
      </c>
      <c r="H246" s="850">
        <v>0.99716369529983795</v>
      </c>
      <c r="I246" s="850">
        <v>2461</v>
      </c>
      <c r="J246" s="850">
        <v>2</v>
      </c>
      <c r="K246" s="850">
        <v>4936</v>
      </c>
      <c r="L246" s="850">
        <v>1</v>
      </c>
      <c r="M246" s="850">
        <v>2468</v>
      </c>
      <c r="N246" s="850">
        <v>6</v>
      </c>
      <c r="O246" s="850">
        <v>14934</v>
      </c>
      <c r="P246" s="838">
        <v>3.0255267423014587</v>
      </c>
      <c r="Q246" s="851">
        <v>2489</v>
      </c>
    </row>
    <row r="247" spans="1:17" ht="14.45" customHeight="1" x14ac:dyDescent="0.2">
      <c r="A247" s="832" t="s">
        <v>572</v>
      </c>
      <c r="B247" s="833" t="s">
        <v>3689</v>
      </c>
      <c r="C247" s="833" t="s">
        <v>3468</v>
      </c>
      <c r="D247" s="833" t="s">
        <v>4019</v>
      </c>
      <c r="E247" s="833" t="s">
        <v>4020</v>
      </c>
      <c r="F247" s="850">
        <v>14</v>
      </c>
      <c r="G247" s="850">
        <v>46340</v>
      </c>
      <c r="H247" s="850">
        <v>0.6654603940490551</v>
      </c>
      <c r="I247" s="850">
        <v>3310</v>
      </c>
      <c r="J247" s="850">
        <v>21</v>
      </c>
      <c r="K247" s="850">
        <v>69636</v>
      </c>
      <c r="L247" s="850">
        <v>1</v>
      </c>
      <c r="M247" s="850">
        <v>3316</v>
      </c>
      <c r="N247" s="850">
        <v>19</v>
      </c>
      <c r="O247" s="850">
        <v>63422</v>
      </c>
      <c r="P247" s="838">
        <v>0.91076454707335286</v>
      </c>
      <c r="Q247" s="851">
        <v>3338</v>
      </c>
    </row>
    <row r="248" spans="1:17" ht="14.45" customHeight="1" x14ac:dyDescent="0.2">
      <c r="A248" s="832" t="s">
        <v>572</v>
      </c>
      <c r="B248" s="833" t="s">
        <v>3689</v>
      </c>
      <c r="C248" s="833" t="s">
        <v>3468</v>
      </c>
      <c r="D248" s="833" t="s">
        <v>4021</v>
      </c>
      <c r="E248" s="833" t="s">
        <v>4022</v>
      </c>
      <c r="F248" s="850">
        <v>12</v>
      </c>
      <c r="G248" s="850">
        <v>38928</v>
      </c>
      <c r="H248" s="850">
        <v>0.9213727810650888</v>
      </c>
      <c r="I248" s="850">
        <v>3244</v>
      </c>
      <c r="J248" s="850">
        <v>13</v>
      </c>
      <c r="K248" s="850">
        <v>42250</v>
      </c>
      <c r="L248" s="850">
        <v>1</v>
      </c>
      <c r="M248" s="850">
        <v>3250</v>
      </c>
      <c r="N248" s="850">
        <v>13</v>
      </c>
      <c r="O248" s="850">
        <v>42536</v>
      </c>
      <c r="P248" s="838">
        <v>1.0067692307692309</v>
      </c>
      <c r="Q248" s="851">
        <v>3272</v>
      </c>
    </row>
    <row r="249" spans="1:17" ht="14.45" customHeight="1" x14ac:dyDescent="0.2">
      <c r="A249" s="832" t="s">
        <v>572</v>
      </c>
      <c r="B249" s="833" t="s">
        <v>3689</v>
      </c>
      <c r="C249" s="833" t="s">
        <v>3468</v>
      </c>
      <c r="D249" s="833" t="s">
        <v>4023</v>
      </c>
      <c r="E249" s="833" t="s">
        <v>4024</v>
      </c>
      <c r="F249" s="850">
        <v>22</v>
      </c>
      <c r="G249" s="850">
        <v>85426</v>
      </c>
      <c r="H249" s="850">
        <v>0.7080363359082319</v>
      </c>
      <c r="I249" s="850">
        <v>3883</v>
      </c>
      <c r="J249" s="850">
        <v>31</v>
      </c>
      <c r="K249" s="850">
        <v>120652</v>
      </c>
      <c r="L249" s="850">
        <v>1</v>
      </c>
      <c r="M249" s="850">
        <v>3892</v>
      </c>
      <c r="N249" s="850">
        <v>44</v>
      </c>
      <c r="O249" s="850">
        <v>172700</v>
      </c>
      <c r="P249" s="838">
        <v>1.4313894506514604</v>
      </c>
      <c r="Q249" s="851">
        <v>3925</v>
      </c>
    </row>
    <row r="250" spans="1:17" ht="14.45" customHeight="1" x14ac:dyDescent="0.2">
      <c r="A250" s="832" t="s">
        <v>572</v>
      </c>
      <c r="B250" s="833" t="s">
        <v>3689</v>
      </c>
      <c r="C250" s="833" t="s">
        <v>3468</v>
      </c>
      <c r="D250" s="833" t="s">
        <v>4025</v>
      </c>
      <c r="E250" s="833" t="s">
        <v>4026</v>
      </c>
      <c r="F250" s="850">
        <v>12</v>
      </c>
      <c r="G250" s="850">
        <v>62772</v>
      </c>
      <c r="H250" s="850">
        <v>1.9973272241313478</v>
      </c>
      <c r="I250" s="850">
        <v>5231</v>
      </c>
      <c r="J250" s="850">
        <v>6</v>
      </c>
      <c r="K250" s="850">
        <v>31428</v>
      </c>
      <c r="L250" s="850">
        <v>1</v>
      </c>
      <c r="M250" s="850">
        <v>5238</v>
      </c>
      <c r="N250" s="850">
        <v>8</v>
      </c>
      <c r="O250" s="850">
        <v>42120</v>
      </c>
      <c r="P250" s="838">
        <v>1.3402061855670102</v>
      </c>
      <c r="Q250" s="851">
        <v>5265</v>
      </c>
    </row>
    <row r="251" spans="1:17" ht="14.45" customHeight="1" x14ac:dyDescent="0.2">
      <c r="A251" s="832" t="s">
        <v>572</v>
      </c>
      <c r="B251" s="833" t="s">
        <v>3689</v>
      </c>
      <c r="C251" s="833" t="s">
        <v>3468</v>
      </c>
      <c r="D251" s="833" t="s">
        <v>4027</v>
      </c>
      <c r="E251" s="833" t="s">
        <v>4028</v>
      </c>
      <c r="F251" s="850">
        <v>26</v>
      </c>
      <c r="G251" s="850">
        <v>48256</v>
      </c>
      <c r="H251" s="850">
        <v>0.51850260024928008</v>
      </c>
      <c r="I251" s="850">
        <v>1856</v>
      </c>
      <c r="J251" s="850">
        <v>50</v>
      </c>
      <c r="K251" s="850">
        <v>93068</v>
      </c>
      <c r="L251" s="850">
        <v>1</v>
      </c>
      <c r="M251" s="850">
        <v>1861.36</v>
      </c>
      <c r="N251" s="850">
        <v>40</v>
      </c>
      <c r="O251" s="850">
        <v>75120</v>
      </c>
      <c r="P251" s="838">
        <v>0.80715176000343836</v>
      </c>
      <c r="Q251" s="851">
        <v>1878</v>
      </c>
    </row>
    <row r="252" spans="1:17" ht="14.45" customHeight="1" x14ac:dyDescent="0.2">
      <c r="A252" s="832" t="s">
        <v>572</v>
      </c>
      <c r="B252" s="833" t="s">
        <v>3689</v>
      </c>
      <c r="C252" s="833" t="s">
        <v>3468</v>
      </c>
      <c r="D252" s="833" t="s">
        <v>4029</v>
      </c>
      <c r="E252" s="833" t="s">
        <v>4030</v>
      </c>
      <c r="F252" s="850">
        <v>2</v>
      </c>
      <c r="G252" s="850">
        <v>5870</v>
      </c>
      <c r="H252" s="850">
        <v>0.39907539601604458</v>
      </c>
      <c r="I252" s="850">
        <v>2935</v>
      </c>
      <c r="J252" s="850">
        <v>5</v>
      </c>
      <c r="K252" s="850">
        <v>14709</v>
      </c>
      <c r="L252" s="850">
        <v>1</v>
      </c>
      <c r="M252" s="850">
        <v>2941.8</v>
      </c>
      <c r="N252" s="850">
        <v>2</v>
      </c>
      <c r="O252" s="850">
        <v>5932</v>
      </c>
      <c r="P252" s="838">
        <v>0.40329050241348835</v>
      </c>
      <c r="Q252" s="851">
        <v>2966</v>
      </c>
    </row>
    <row r="253" spans="1:17" ht="14.45" customHeight="1" x14ac:dyDescent="0.2">
      <c r="A253" s="832" t="s">
        <v>572</v>
      </c>
      <c r="B253" s="833" t="s">
        <v>3689</v>
      </c>
      <c r="C253" s="833" t="s">
        <v>3468</v>
      </c>
      <c r="D253" s="833" t="s">
        <v>4031</v>
      </c>
      <c r="E253" s="833" t="s">
        <v>4032</v>
      </c>
      <c r="F253" s="850">
        <v>5</v>
      </c>
      <c r="G253" s="850">
        <v>5690</v>
      </c>
      <c r="H253" s="850">
        <v>0.83053568822069768</v>
      </c>
      <c r="I253" s="850">
        <v>1138</v>
      </c>
      <c r="J253" s="850">
        <v>6</v>
      </c>
      <c r="K253" s="850">
        <v>6851</v>
      </c>
      <c r="L253" s="850">
        <v>1</v>
      </c>
      <c r="M253" s="850">
        <v>1141.8333333333333</v>
      </c>
      <c r="N253" s="850">
        <v>6</v>
      </c>
      <c r="O253" s="850">
        <v>6918</v>
      </c>
      <c r="P253" s="838">
        <v>1.009779594219822</v>
      </c>
      <c r="Q253" s="851">
        <v>1153</v>
      </c>
    </row>
    <row r="254" spans="1:17" ht="14.45" customHeight="1" x14ac:dyDescent="0.2">
      <c r="A254" s="832" t="s">
        <v>572</v>
      </c>
      <c r="B254" s="833" t="s">
        <v>3689</v>
      </c>
      <c r="C254" s="833" t="s">
        <v>3468</v>
      </c>
      <c r="D254" s="833" t="s">
        <v>4033</v>
      </c>
      <c r="E254" s="833" t="s">
        <v>4034</v>
      </c>
      <c r="F254" s="850">
        <v>8</v>
      </c>
      <c r="G254" s="850">
        <v>4600</v>
      </c>
      <c r="H254" s="850">
        <v>0.44367283950617287</v>
      </c>
      <c r="I254" s="850">
        <v>575</v>
      </c>
      <c r="J254" s="850">
        <v>18</v>
      </c>
      <c r="K254" s="850">
        <v>10368</v>
      </c>
      <c r="L254" s="850">
        <v>1</v>
      </c>
      <c r="M254" s="850">
        <v>576</v>
      </c>
      <c r="N254" s="850">
        <v>20</v>
      </c>
      <c r="O254" s="850">
        <v>11600</v>
      </c>
      <c r="P254" s="838">
        <v>1.1188271604938271</v>
      </c>
      <c r="Q254" s="851">
        <v>580</v>
      </c>
    </row>
    <row r="255" spans="1:17" ht="14.45" customHeight="1" x14ac:dyDescent="0.2">
      <c r="A255" s="832" t="s">
        <v>572</v>
      </c>
      <c r="B255" s="833" t="s">
        <v>3689</v>
      </c>
      <c r="C255" s="833" t="s">
        <v>3468</v>
      </c>
      <c r="D255" s="833" t="s">
        <v>4035</v>
      </c>
      <c r="E255" s="833" t="s">
        <v>4036</v>
      </c>
      <c r="F255" s="850">
        <v>11</v>
      </c>
      <c r="G255" s="850">
        <v>5489</v>
      </c>
      <c r="H255" s="850">
        <v>1.3695109780439121</v>
      </c>
      <c r="I255" s="850">
        <v>499</v>
      </c>
      <c r="J255" s="850">
        <v>8</v>
      </c>
      <c r="K255" s="850">
        <v>4008</v>
      </c>
      <c r="L255" s="850">
        <v>1</v>
      </c>
      <c r="M255" s="850">
        <v>501</v>
      </c>
      <c r="N255" s="850">
        <v>12</v>
      </c>
      <c r="O255" s="850">
        <v>6084</v>
      </c>
      <c r="P255" s="838">
        <v>1.5179640718562875</v>
      </c>
      <c r="Q255" s="851">
        <v>507</v>
      </c>
    </row>
    <row r="256" spans="1:17" ht="14.45" customHeight="1" x14ac:dyDescent="0.2">
      <c r="A256" s="832" t="s">
        <v>572</v>
      </c>
      <c r="B256" s="833" t="s">
        <v>3689</v>
      </c>
      <c r="C256" s="833" t="s">
        <v>3468</v>
      </c>
      <c r="D256" s="833" t="s">
        <v>4037</v>
      </c>
      <c r="E256" s="833" t="s">
        <v>4038</v>
      </c>
      <c r="F256" s="850">
        <v>9</v>
      </c>
      <c r="G256" s="850">
        <v>2385</v>
      </c>
      <c r="H256" s="850">
        <v>1.494360902255639</v>
      </c>
      <c r="I256" s="850">
        <v>265</v>
      </c>
      <c r="J256" s="850">
        <v>6</v>
      </c>
      <c r="K256" s="850">
        <v>1596</v>
      </c>
      <c r="L256" s="850">
        <v>1</v>
      </c>
      <c r="M256" s="850">
        <v>266</v>
      </c>
      <c r="N256" s="850"/>
      <c r="O256" s="850"/>
      <c r="P256" s="838"/>
      <c r="Q256" s="851"/>
    </row>
    <row r="257" spans="1:17" ht="14.45" customHeight="1" x14ac:dyDescent="0.2">
      <c r="A257" s="832" t="s">
        <v>572</v>
      </c>
      <c r="B257" s="833" t="s">
        <v>3689</v>
      </c>
      <c r="C257" s="833" t="s">
        <v>3468</v>
      </c>
      <c r="D257" s="833" t="s">
        <v>4039</v>
      </c>
      <c r="E257" s="833" t="s">
        <v>4040</v>
      </c>
      <c r="F257" s="850"/>
      <c r="G257" s="850"/>
      <c r="H257" s="850"/>
      <c r="I257" s="850"/>
      <c r="J257" s="850">
        <v>3</v>
      </c>
      <c r="K257" s="850">
        <v>3933</v>
      </c>
      <c r="L257" s="850">
        <v>1</v>
      </c>
      <c r="M257" s="850">
        <v>1311</v>
      </c>
      <c r="N257" s="850">
        <v>1</v>
      </c>
      <c r="O257" s="850">
        <v>1319</v>
      </c>
      <c r="P257" s="838">
        <v>0.33536740401728959</v>
      </c>
      <c r="Q257" s="851">
        <v>1319</v>
      </c>
    </row>
    <row r="258" spans="1:17" ht="14.45" customHeight="1" x14ac:dyDescent="0.2">
      <c r="A258" s="832" t="s">
        <v>572</v>
      </c>
      <c r="B258" s="833" t="s">
        <v>3689</v>
      </c>
      <c r="C258" s="833" t="s">
        <v>3468</v>
      </c>
      <c r="D258" s="833" t="s">
        <v>4041</v>
      </c>
      <c r="E258" s="833" t="s">
        <v>4042</v>
      </c>
      <c r="F258" s="850"/>
      <c r="G258" s="850"/>
      <c r="H258" s="850"/>
      <c r="I258" s="850"/>
      <c r="J258" s="850">
        <v>1</v>
      </c>
      <c r="K258" s="850">
        <v>1772</v>
      </c>
      <c r="L258" s="850">
        <v>1</v>
      </c>
      <c r="M258" s="850">
        <v>1772</v>
      </c>
      <c r="N258" s="850"/>
      <c r="O258" s="850"/>
      <c r="P258" s="838"/>
      <c r="Q258" s="851"/>
    </row>
    <row r="259" spans="1:17" ht="14.45" customHeight="1" x14ac:dyDescent="0.2">
      <c r="A259" s="832" t="s">
        <v>572</v>
      </c>
      <c r="B259" s="833" t="s">
        <v>3689</v>
      </c>
      <c r="C259" s="833" t="s">
        <v>3468</v>
      </c>
      <c r="D259" s="833" t="s">
        <v>4043</v>
      </c>
      <c r="E259" s="833" t="s">
        <v>4044</v>
      </c>
      <c r="F259" s="850">
        <v>1</v>
      </c>
      <c r="G259" s="850">
        <v>3806</v>
      </c>
      <c r="H259" s="850">
        <v>0.24918161581772946</v>
      </c>
      <c r="I259" s="850">
        <v>3806</v>
      </c>
      <c r="J259" s="850">
        <v>4</v>
      </c>
      <c r="K259" s="850">
        <v>15274</v>
      </c>
      <c r="L259" s="850">
        <v>1</v>
      </c>
      <c r="M259" s="850">
        <v>3818.5</v>
      </c>
      <c r="N259" s="850">
        <v>3</v>
      </c>
      <c r="O259" s="850">
        <v>11577</v>
      </c>
      <c r="P259" s="838">
        <v>0.7579546942516695</v>
      </c>
      <c r="Q259" s="851">
        <v>3859</v>
      </c>
    </row>
    <row r="260" spans="1:17" ht="14.45" customHeight="1" x14ac:dyDescent="0.2">
      <c r="A260" s="832" t="s">
        <v>572</v>
      </c>
      <c r="B260" s="833" t="s">
        <v>3689</v>
      </c>
      <c r="C260" s="833" t="s">
        <v>3468</v>
      </c>
      <c r="D260" s="833" t="s">
        <v>4045</v>
      </c>
      <c r="E260" s="833" t="s">
        <v>4046</v>
      </c>
      <c r="F260" s="850"/>
      <c r="G260" s="850"/>
      <c r="H260" s="850"/>
      <c r="I260" s="850"/>
      <c r="J260" s="850">
        <v>1</v>
      </c>
      <c r="K260" s="850">
        <v>2169</v>
      </c>
      <c r="L260" s="850">
        <v>1</v>
      </c>
      <c r="M260" s="850">
        <v>2169</v>
      </c>
      <c r="N260" s="850">
        <v>2</v>
      </c>
      <c r="O260" s="850">
        <v>4390</v>
      </c>
      <c r="P260" s="838">
        <v>2.0239741816505301</v>
      </c>
      <c r="Q260" s="851">
        <v>2195</v>
      </c>
    </row>
    <row r="261" spans="1:17" ht="14.45" customHeight="1" x14ac:dyDescent="0.2">
      <c r="A261" s="832" t="s">
        <v>572</v>
      </c>
      <c r="B261" s="833" t="s">
        <v>3689</v>
      </c>
      <c r="C261" s="833" t="s">
        <v>3468</v>
      </c>
      <c r="D261" s="833" t="s">
        <v>4047</v>
      </c>
      <c r="E261" s="833" t="s">
        <v>4048</v>
      </c>
      <c r="F261" s="850"/>
      <c r="G261" s="850"/>
      <c r="H261" s="850"/>
      <c r="I261" s="850"/>
      <c r="J261" s="850">
        <v>1</v>
      </c>
      <c r="K261" s="850">
        <v>1047</v>
      </c>
      <c r="L261" s="850">
        <v>1</v>
      </c>
      <c r="M261" s="850">
        <v>1047</v>
      </c>
      <c r="N261" s="850">
        <v>2</v>
      </c>
      <c r="O261" s="850">
        <v>2116</v>
      </c>
      <c r="P261" s="838">
        <v>2.0210124164278893</v>
      </c>
      <c r="Q261" s="851">
        <v>1058</v>
      </c>
    </row>
    <row r="262" spans="1:17" ht="14.45" customHeight="1" x14ac:dyDescent="0.2">
      <c r="A262" s="832" t="s">
        <v>572</v>
      </c>
      <c r="B262" s="833" t="s">
        <v>3689</v>
      </c>
      <c r="C262" s="833" t="s">
        <v>3468</v>
      </c>
      <c r="D262" s="833" t="s">
        <v>4049</v>
      </c>
      <c r="E262" s="833" t="s">
        <v>4050</v>
      </c>
      <c r="F262" s="850"/>
      <c r="G262" s="850"/>
      <c r="H262" s="850"/>
      <c r="I262" s="850"/>
      <c r="J262" s="850">
        <v>1</v>
      </c>
      <c r="K262" s="850">
        <v>1729</v>
      </c>
      <c r="L262" s="850">
        <v>1</v>
      </c>
      <c r="M262" s="850">
        <v>1729</v>
      </c>
      <c r="N262" s="850">
        <v>1</v>
      </c>
      <c r="O262" s="850">
        <v>1745</v>
      </c>
      <c r="P262" s="838">
        <v>1.009253903990746</v>
      </c>
      <c r="Q262" s="851">
        <v>1745</v>
      </c>
    </row>
    <row r="263" spans="1:17" ht="14.45" customHeight="1" x14ac:dyDescent="0.2">
      <c r="A263" s="832" t="s">
        <v>572</v>
      </c>
      <c r="B263" s="833" t="s">
        <v>3689</v>
      </c>
      <c r="C263" s="833" t="s">
        <v>3468</v>
      </c>
      <c r="D263" s="833" t="s">
        <v>4051</v>
      </c>
      <c r="E263" s="833" t="s">
        <v>4052</v>
      </c>
      <c r="F263" s="850"/>
      <c r="G263" s="850"/>
      <c r="H263" s="850"/>
      <c r="I263" s="850"/>
      <c r="J263" s="850"/>
      <c r="K263" s="850"/>
      <c r="L263" s="850"/>
      <c r="M263" s="850"/>
      <c r="N263" s="850">
        <v>3</v>
      </c>
      <c r="O263" s="850">
        <v>4992</v>
      </c>
      <c r="P263" s="838"/>
      <c r="Q263" s="851">
        <v>1664</v>
      </c>
    </row>
    <row r="264" spans="1:17" ht="14.45" customHeight="1" x14ac:dyDescent="0.2">
      <c r="A264" s="832" t="s">
        <v>572</v>
      </c>
      <c r="B264" s="833" t="s">
        <v>3689</v>
      </c>
      <c r="C264" s="833" t="s">
        <v>3468</v>
      </c>
      <c r="D264" s="833" t="s">
        <v>4053</v>
      </c>
      <c r="E264" s="833" t="s">
        <v>4054</v>
      </c>
      <c r="F264" s="850"/>
      <c r="G264" s="850"/>
      <c r="H264" s="850"/>
      <c r="I264" s="850"/>
      <c r="J264" s="850">
        <v>4</v>
      </c>
      <c r="K264" s="850">
        <v>4204</v>
      </c>
      <c r="L264" s="850">
        <v>1</v>
      </c>
      <c r="M264" s="850">
        <v>1051</v>
      </c>
      <c r="N264" s="850">
        <v>11</v>
      </c>
      <c r="O264" s="850">
        <v>11693</v>
      </c>
      <c r="P264" s="838">
        <v>2.7813986679352998</v>
      </c>
      <c r="Q264" s="851">
        <v>1063</v>
      </c>
    </row>
    <row r="265" spans="1:17" ht="14.45" customHeight="1" x14ac:dyDescent="0.2">
      <c r="A265" s="832" t="s">
        <v>572</v>
      </c>
      <c r="B265" s="833" t="s">
        <v>3689</v>
      </c>
      <c r="C265" s="833" t="s">
        <v>3468</v>
      </c>
      <c r="D265" s="833" t="s">
        <v>4055</v>
      </c>
      <c r="E265" s="833" t="s">
        <v>4056</v>
      </c>
      <c r="F265" s="850"/>
      <c r="G265" s="850"/>
      <c r="H265" s="850"/>
      <c r="I265" s="850"/>
      <c r="J265" s="850"/>
      <c r="K265" s="850"/>
      <c r="L265" s="850"/>
      <c r="M265" s="850"/>
      <c r="N265" s="850">
        <v>7</v>
      </c>
      <c r="O265" s="850">
        <v>1981</v>
      </c>
      <c r="P265" s="838"/>
      <c r="Q265" s="851">
        <v>283</v>
      </c>
    </row>
    <row r="266" spans="1:17" ht="14.45" customHeight="1" x14ac:dyDescent="0.2">
      <c r="A266" s="832" t="s">
        <v>572</v>
      </c>
      <c r="B266" s="833" t="s">
        <v>3689</v>
      </c>
      <c r="C266" s="833" t="s">
        <v>3468</v>
      </c>
      <c r="D266" s="833" t="s">
        <v>4057</v>
      </c>
      <c r="E266" s="833" t="s">
        <v>4058</v>
      </c>
      <c r="F266" s="850"/>
      <c r="G266" s="850"/>
      <c r="H266" s="850"/>
      <c r="I266" s="850"/>
      <c r="J266" s="850">
        <v>2</v>
      </c>
      <c r="K266" s="850">
        <v>9620</v>
      </c>
      <c r="L266" s="850">
        <v>1</v>
      </c>
      <c r="M266" s="850">
        <v>4810</v>
      </c>
      <c r="N266" s="850"/>
      <c r="O266" s="850"/>
      <c r="P266" s="838"/>
      <c r="Q266" s="851"/>
    </row>
    <row r="267" spans="1:17" ht="14.45" customHeight="1" x14ac:dyDescent="0.2">
      <c r="A267" s="832" t="s">
        <v>572</v>
      </c>
      <c r="B267" s="833" t="s">
        <v>3689</v>
      </c>
      <c r="C267" s="833" t="s">
        <v>3468</v>
      </c>
      <c r="D267" s="833" t="s">
        <v>4059</v>
      </c>
      <c r="E267" s="833" t="s">
        <v>4060</v>
      </c>
      <c r="F267" s="850">
        <v>1</v>
      </c>
      <c r="G267" s="850">
        <v>2751</v>
      </c>
      <c r="H267" s="850"/>
      <c r="I267" s="850">
        <v>2751</v>
      </c>
      <c r="J267" s="850"/>
      <c r="K267" s="850"/>
      <c r="L267" s="850"/>
      <c r="M267" s="850"/>
      <c r="N267" s="850"/>
      <c r="O267" s="850"/>
      <c r="P267" s="838"/>
      <c r="Q267" s="851"/>
    </row>
    <row r="268" spans="1:17" ht="14.45" customHeight="1" x14ac:dyDescent="0.2">
      <c r="A268" s="832" t="s">
        <v>572</v>
      </c>
      <c r="B268" s="833" t="s">
        <v>3689</v>
      </c>
      <c r="C268" s="833" t="s">
        <v>3468</v>
      </c>
      <c r="D268" s="833" t="s">
        <v>4061</v>
      </c>
      <c r="E268" s="833" t="s">
        <v>4062</v>
      </c>
      <c r="F268" s="850">
        <v>3</v>
      </c>
      <c r="G268" s="850">
        <v>7368</v>
      </c>
      <c r="H268" s="850"/>
      <c r="I268" s="850">
        <v>2456</v>
      </c>
      <c r="J268" s="850"/>
      <c r="K268" s="850"/>
      <c r="L268" s="850"/>
      <c r="M268" s="850"/>
      <c r="N268" s="850">
        <v>4</v>
      </c>
      <c r="O268" s="850">
        <v>9948</v>
      </c>
      <c r="P268" s="838"/>
      <c r="Q268" s="851">
        <v>2487</v>
      </c>
    </row>
    <row r="269" spans="1:17" ht="14.45" customHeight="1" x14ac:dyDescent="0.2">
      <c r="A269" s="832" t="s">
        <v>572</v>
      </c>
      <c r="B269" s="833" t="s">
        <v>3689</v>
      </c>
      <c r="C269" s="833" t="s">
        <v>3468</v>
      </c>
      <c r="D269" s="833" t="s">
        <v>4063</v>
      </c>
      <c r="E269" s="833" t="s">
        <v>4064</v>
      </c>
      <c r="F269" s="850">
        <v>1</v>
      </c>
      <c r="G269" s="850">
        <v>3963</v>
      </c>
      <c r="H269" s="850"/>
      <c r="I269" s="850">
        <v>3963</v>
      </c>
      <c r="J269" s="850"/>
      <c r="K269" s="850"/>
      <c r="L269" s="850"/>
      <c r="M269" s="850"/>
      <c r="N269" s="850">
        <v>2</v>
      </c>
      <c r="O269" s="850">
        <v>7984</v>
      </c>
      <c r="P269" s="838"/>
      <c r="Q269" s="851">
        <v>3992</v>
      </c>
    </row>
    <row r="270" spans="1:17" ht="14.45" customHeight="1" x14ac:dyDescent="0.2">
      <c r="A270" s="832" t="s">
        <v>572</v>
      </c>
      <c r="B270" s="833" t="s">
        <v>3689</v>
      </c>
      <c r="C270" s="833" t="s">
        <v>3468</v>
      </c>
      <c r="D270" s="833" t="s">
        <v>4065</v>
      </c>
      <c r="E270" s="833" t="s">
        <v>4066</v>
      </c>
      <c r="F270" s="850">
        <v>2</v>
      </c>
      <c r="G270" s="850">
        <v>4950</v>
      </c>
      <c r="H270" s="850">
        <v>0.33239323126510878</v>
      </c>
      <c r="I270" s="850">
        <v>2475</v>
      </c>
      <c r="J270" s="850">
        <v>6</v>
      </c>
      <c r="K270" s="850">
        <v>14892</v>
      </c>
      <c r="L270" s="850">
        <v>1</v>
      </c>
      <c r="M270" s="850">
        <v>2482</v>
      </c>
      <c r="N270" s="850"/>
      <c r="O270" s="850"/>
      <c r="P270" s="838"/>
      <c r="Q270" s="851"/>
    </row>
    <row r="271" spans="1:17" ht="14.45" customHeight="1" x14ac:dyDescent="0.2">
      <c r="A271" s="832" t="s">
        <v>572</v>
      </c>
      <c r="B271" s="833" t="s">
        <v>3689</v>
      </c>
      <c r="C271" s="833" t="s">
        <v>3468</v>
      </c>
      <c r="D271" s="833" t="s">
        <v>4067</v>
      </c>
      <c r="E271" s="833" t="s">
        <v>4068</v>
      </c>
      <c r="F271" s="850"/>
      <c r="G271" s="850"/>
      <c r="H271" s="850"/>
      <c r="I271" s="850"/>
      <c r="J271" s="850">
        <v>1</v>
      </c>
      <c r="K271" s="850">
        <v>253</v>
      </c>
      <c r="L271" s="850">
        <v>1</v>
      </c>
      <c r="M271" s="850">
        <v>253</v>
      </c>
      <c r="N271" s="850">
        <v>4</v>
      </c>
      <c r="O271" s="850">
        <v>1020</v>
      </c>
      <c r="P271" s="838">
        <v>4.0316205533596836</v>
      </c>
      <c r="Q271" s="851">
        <v>255</v>
      </c>
    </row>
    <row r="272" spans="1:17" ht="14.45" customHeight="1" x14ac:dyDescent="0.2">
      <c r="A272" s="832" t="s">
        <v>572</v>
      </c>
      <c r="B272" s="833" t="s">
        <v>3689</v>
      </c>
      <c r="C272" s="833" t="s">
        <v>3468</v>
      </c>
      <c r="D272" s="833" t="s">
        <v>4069</v>
      </c>
      <c r="E272" s="833" t="s">
        <v>4070</v>
      </c>
      <c r="F272" s="850"/>
      <c r="G272" s="850"/>
      <c r="H272" s="850"/>
      <c r="I272" s="850"/>
      <c r="J272" s="850">
        <v>1</v>
      </c>
      <c r="K272" s="850">
        <v>2970</v>
      </c>
      <c r="L272" s="850">
        <v>1</v>
      </c>
      <c r="M272" s="850">
        <v>2970</v>
      </c>
      <c r="N272" s="850"/>
      <c r="O272" s="850"/>
      <c r="P272" s="838"/>
      <c r="Q272" s="851"/>
    </row>
    <row r="273" spans="1:17" ht="14.45" customHeight="1" x14ac:dyDescent="0.2">
      <c r="A273" s="832" t="s">
        <v>572</v>
      </c>
      <c r="B273" s="833" t="s">
        <v>3689</v>
      </c>
      <c r="C273" s="833" t="s">
        <v>3468</v>
      </c>
      <c r="D273" s="833" t="s">
        <v>4071</v>
      </c>
      <c r="E273" s="833" t="s">
        <v>4072</v>
      </c>
      <c r="F273" s="850"/>
      <c r="G273" s="850"/>
      <c r="H273" s="850"/>
      <c r="I273" s="850"/>
      <c r="J273" s="850">
        <v>1</v>
      </c>
      <c r="K273" s="850">
        <v>937</v>
      </c>
      <c r="L273" s="850">
        <v>1</v>
      </c>
      <c r="M273" s="850">
        <v>937</v>
      </c>
      <c r="N273" s="850"/>
      <c r="O273" s="850"/>
      <c r="P273" s="838"/>
      <c r="Q273" s="851"/>
    </row>
    <row r="274" spans="1:17" ht="14.45" customHeight="1" x14ac:dyDescent="0.2">
      <c r="A274" s="832" t="s">
        <v>572</v>
      </c>
      <c r="B274" s="833" t="s">
        <v>3689</v>
      </c>
      <c r="C274" s="833" t="s">
        <v>3468</v>
      </c>
      <c r="D274" s="833" t="s">
        <v>4073</v>
      </c>
      <c r="E274" s="833" t="s">
        <v>4074</v>
      </c>
      <c r="F274" s="850"/>
      <c r="G274" s="850"/>
      <c r="H274" s="850"/>
      <c r="I274" s="850"/>
      <c r="J274" s="850">
        <v>1</v>
      </c>
      <c r="K274" s="850">
        <v>951</v>
      </c>
      <c r="L274" s="850">
        <v>1</v>
      </c>
      <c r="M274" s="850">
        <v>951</v>
      </c>
      <c r="N274" s="850">
        <v>5</v>
      </c>
      <c r="O274" s="850">
        <v>4790</v>
      </c>
      <c r="P274" s="838">
        <v>5.0368033648790744</v>
      </c>
      <c r="Q274" s="851">
        <v>958</v>
      </c>
    </row>
    <row r="275" spans="1:17" ht="14.45" customHeight="1" x14ac:dyDescent="0.2">
      <c r="A275" s="832" t="s">
        <v>572</v>
      </c>
      <c r="B275" s="833" t="s">
        <v>3689</v>
      </c>
      <c r="C275" s="833" t="s">
        <v>3468</v>
      </c>
      <c r="D275" s="833" t="s">
        <v>4075</v>
      </c>
      <c r="E275" s="833" t="s">
        <v>4076</v>
      </c>
      <c r="F275" s="850"/>
      <c r="G275" s="850"/>
      <c r="H275" s="850"/>
      <c r="I275" s="850"/>
      <c r="J275" s="850"/>
      <c r="K275" s="850"/>
      <c r="L275" s="850"/>
      <c r="M275" s="850"/>
      <c r="N275" s="850">
        <v>5</v>
      </c>
      <c r="O275" s="850">
        <v>0</v>
      </c>
      <c r="P275" s="838"/>
      <c r="Q275" s="851">
        <v>0</v>
      </c>
    </row>
    <row r="276" spans="1:17" ht="14.45" customHeight="1" x14ac:dyDescent="0.2">
      <c r="A276" s="832" t="s">
        <v>572</v>
      </c>
      <c r="B276" s="833" t="s">
        <v>3689</v>
      </c>
      <c r="C276" s="833" t="s">
        <v>3468</v>
      </c>
      <c r="D276" s="833" t="s">
        <v>4077</v>
      </c>
      <c r="E276" s="833" t="s">
        <v>4078</v>
      </c>
      <c r="F276" s="850"/>
      <c r="G276" s="850"/>
      <c r="H276" s="850"/>
      <c r="I276" s="850"/>
      <c r="J276" s="850"/>
      <c r="K276" s="850"/>
      <c r="L276" s="850"/>
      <c r="M276" s="850"/>
      <c r="N276" s="850">
        <v>3</v>
      </c>
      <c r="O276" s="850">
        <v>0</v>
      </c>
      <c r="P276" s="838"/>
      <c r="Q276" s="851">
        <v>0</v>
      </c>
    </row>
    <row r="277" spans="1:17" ht="14.45" customHeight="1" x14ac:dyDescent="0.2">
      <c r="A277" s="832" t="s">
        <v>572</v>
      </c>
      <c r="B277" s="833" t="s">
        <v>3689</v>
      </c>
      <c r="C277" s="833" t="s">
        <v>3468</v>
      </c>
      <c r="D277" s="833" t="s">
        <v>4079</v>
      </c>
      <c r="E277" s="833" t="s">
        <v>4080</v>
      </c>
      <c r="F277" s="850"/>
      <c r="G277" s="850"/>
      <c r="H277" s="850"/>
      <c r="I277" s="850"/>
      <c r="J277" s="850"/>
      <c r="K277" s="850"/>
      <c r="L277" s="850"/>
      <c r="M277" s="850"/>
      <c r="N277" s="850">
        <v>4</v>
      </c>
      <c r="O277" s="850">
        <v>0</v>
      </c>
      <c r="P277" s="838"/>
      <c r="Q277" s="851">
        <v>0</v>
      </c>
    </row>
    <row r="278" spans="1:17" ht="14.45" customHeight="1" x14ac:dyDescent="0.2">
      <c r="A278" s="832" t="s">
        <v>572</v>
      </c>
      <c r="B278" s="833" t="s">
        <v>3689</v>
      </c>
      <c r="C278" s="833" t="s">
        <v>3468</v>
      </c>
      <c r="D278" s="833" t="s">
        <v>4081</v>
      </c>
      <c r="E278" s="833" t="s">
        <v>4082</v>
      </c>
      <c r="F278" s="850"/>
      <c r="G278" s="850"/>
      <c r="H278" s="850"/>
      <c r="I278" s="850"/>
      <c r="J278" s="850"/>
      <c r="K278" s="850"/>
      <c r="L278" s="850"/>
      <c r="M278" s="850"/>
      <c r="N278" s="850">
        <v>7</v>
      </c>
      <c r="O278" s="850">
        <v>0</v>
      </c>
      <c r="P278" s="838"/>
      <c r="Q278" s="851">
        <v>0</v>
      </c>
    </row>
    <row r="279" spans="1:17" ht="14.45" customHeight="1" x14ac:dyDescent="0.2">
      <c r="A279" s="832" t="s">
        <v>572</v>
      </c>
      <c r="B279" s="833" t="s">
        <v>3689</v>
      </c>
      <c r="C279" s="833" t="s">
        <v>3468</v>
      </c>
      <c r="D279" s="833" t="s">
        <v>4083</v>
      </c>
      <c r="E279" s="833" t="s">
        <v>4084</v>
      </c>
      <c r="F279" s="850"/>
      <c r="G279" s="850"/>
      <c r="H279" s="850"/>
      <c r="I279" s="850"/>
      <c r="J279" s="850"/>
      <c r="K279" s="850"/>
      <c r="L279" s="850"/>
      <c r="M279" s="850"/>
      <c r="N279" s="850">
        <v>12</v>
      </c>
      <c r="O279" s="850">
        <v>0</v>
      </c>
      <c r="P279" s="838"/>
      <c r="Q279" s="851">
        <v>0</v>
      </c>
    </row>
    <row r="280" spans="1:17" ht="14.45" customHeight="1" x14ac:dyDescent="0.2">
      <c r="A280" s="832" t="s">
        <v>572</v>
      </c>
      <c r="B280" s="833" t="s">
        <v>3689</v>
      </c>
      <c r="C280" s="833" t="s">
        <v>3468</v>
      </c>
      <c r="D280" s="833" t="s">
        <v>4085</v>
      </c>
      <c r="E280" s="833" t="s">
        <v>4086</v>
      </c>
      <c r="F280" s="850"/>
      <c r="G280" s="850"/>
      <c r="H280" s="850"/>
      <c r="I280" s="850"/>
      <c r="J280" s="850"/>
      <c r="K280" s="850"/>
      <c r="L280" s="850"/>
      <c r="M280" s="850"/>
      <c r="N280" s="850">
        <v>5</v>
      </c>
      <c r="O280" s="850">
        <v>0</v>
      </c>
      <c r="P280" s="838"/>
      <c r="Q280" s="851">
        <v>0</v>
      </c>
    </row>
    <row r="281" spans="1:17" ht="14.45" customHeight="1" x14ac:dyDescent="0.2">
      <c r="A281" s="832" t="s">
        <v>572</v>
      </c>
      <c r="B281" s="833" t="s">
        <v>3689</v>
      </c>
      <c r="C281" s="833" t="s">
        <v>3468</v>
      </c>
      <c r="D281" s="833" t="s">
        <v>4087</v>
      </c>
      <c r="E281" s="833" t="s">
        <v>4088</v>
      </c>
      <c r="F281" s="850"/>
      <c r="G281" s="850"/>
      <c r="H281" s="850"/>
      <c r="I281" s="850"/>
      <c r="J281" s="850"/>
      <c r="K281" s="850"/>
      <c r="L281" s="850"/>
      <c r="M281" s="850"/>
      <c r="N281" s="850">
        <v>5</v>
      </c>
      <c r="O281" s="850">
        <v>0</v>
      </c>
      <c r="P281" s="838"/>
      <c r="Q281" s="851">
        <v>0</v>
      </c>
    </row>
    <row r="282" spans="1:17" ht="14.45" customHeight="1" x14ac:dyDescent="0.2">
      <c r="A282" s="832" t="s">
        <v>572</v>
      </c>
      <c r="B282" s="833" t="s">
        <v>3689</v>
      </c>
      <c r="C282" s="833" t="s">
        <v>3468</v>
      </c>
      <c r="D282" s="833" t="s">
        <v>4089</v>
      </c>
      <c r="E282" s="833" t="s">
        <v>4090</v>
      </c>
      <c r="F282" s="850"/>
      <c r="G282" s="850"/>
      <c r="H282" s="850"/>
      <c r="I282" s="850"/>
      <c r="J282" s="850"/>
      <c r="K282" s="850"/>
      <c r="L282" s="850"/>
      <c r="M282" s="850"/>
      <c r="N282" s="850">
        <v>3</v>
      </c>
      <c r="O282" s="850">
        <v>0</v>
      </c>
      <c r="P282" s="838"/>
      <c r="Q282" s="851">
        <v>0</v>
      </c>
    </row>
    <row r="283" spans="1:17" ht="14.45" customHeight="1" x14ac:dyDescent="0.2">
      <c r="A283" s="832" t="s">
        <v>572</v>
      </c>
      <c r="B283" s="833" t="s">
        <v>3689</v>
      </c>
      <c r="C283" s="833" t="s">
        <v>3468</v>
      </c>
      <c r="D283" s="833" t="s">
        <v>4091</v>
      </c>
      <c r="E283" s="833" t="s">
        <v>4092</v>
      </c>
      <c r="F283" s="850"/>
      <c r="G283" s="850"/>
      <c r="H283" s="850"/>
      <c r="I283" s="850"/>
      <c r="J283" s="850"/>
      <c r="K283" s="850"/>
      <c r="L283" s="850"/>
      <c r="M283" s="850"/>
      <c r="N283" s="850">
        <v>8</v>
      </c>
      <c r="O283" s="850">
        <v>0</v>
      </c>
      <c r="P283" s="838"/>
      <c r="Q283" s="851">
        <v>0</v>
      </c>
    </row>
    <row r="284" spans="1:17" ht="14.45" customHeight="1" x14ac:dyDescent="0.2">
      <c r="A284" s="832" t="s">
        <v>572</v>
      </c>
      <c r="B284" s="833" t="s">
        <v>3689</v>
      </c>
      <c r="C284" s="833" t="s">
        <v>3468</v>
      </c>
      <c r="D284" s="833" t="s">
        <v>4093</v>
      </c>
      <c r="E284" s="833" t="s">
        <v>4094</v>
      </c>
      <c r="F284" s="850"/>
      <c r="G284" s="850"/>
      <c r="H284" s="850"/>
      <c r="I284" s="850"/>
      <c r="J284" s="850"/>
      <c r="K284" s="850"/>
      <c r="L284" s="850"/>
      <c r="M284" s="850"/>
      <c r="N284" s="850">
        <v>1</v>
      </c>
      <c r="O284" s="850">
        <v>1987</v>
      </c>
      <c r="P284" s="838"/>
      <c r="Q284" s="851">
        <v>1987</v>
      </c>
    </row>
    <row r="285" spans="1:17" ht="14.45" customHeight="1" x14ac:dyDescent="0.2">
      <c r="A285" s="832" t="s">
        <v>572</v>
      </c>
      <c r="B285" s="833" t="s">
        <v>3689</v>
      </c>
      <c r="C285" s="833" t="s">
        <v>3468</v>
      </c>
      <c r="D285" s="833" t="s">
        <v>4095</v>
      </c>
      <c r="E285" s="833" t="s">
        <v>4096</v>
      </c>
      <c r="F285" s="850"/>
      <c r="G285" s="850"/>
      <c r="H285" s="850"/>
      <c r="I285" s="850"/>
      <c r="J285" s="850"/>
      <c r="K285" s="850"/>
      <c r="L285" s="850"/>
      <c r="M285" s="850"/>
      <c r="N285" s="850">
        <v>15</v>
      </c>
      <c r="O285" s="850">
        <v>2805</v>
      </c>
      <c r="P285" s="838"/>
      <c r="Q285" s="851">
        <v>187</v>
      </c>
    </row>
    <row r="286" spans="1:17" ht="14.45" customHeight="1" x14ac:dyDescent="0.2">
      <c r="A286" s="832" t="s">
        <v>572</v>
      </c>
      <c r="B286" s="833" t="s">
        <v>3689</v>
      </c>
      <c r="C286" s="833" t="s">
        <v>3468</v>
      </c>
      <c r="D286" s="833" t="s">
        <v>4097</v>
      </c>
      <c r="E286" s="833" t="s">
        <v>4098</v>
      </c>
      <c r="F286" s="850"/>
      <c r="G286" s="850"/>
      <c r="H286" s="850"/>
      <c r="I286" s="850"/>
      <c r="J286" s="850"/>
      <c r="K286" s="850"/>
      <c r="L286" s="850"/>
      <c r="M286" s="850"/>
      <c r="N286" s="850">
        <v>1</v>
      </c>
      <c r="O286" s="850">
        <v>5478</v>
      </c>
      <c r="P286" s="838"/>
      <c r="Q286" s="851">
        <v>5478</v>
      </c>
    </row>
    <row r="287" spans="1:17" ht="14.45" customHeight="1" x14ac:dyDescent="0.2">
      <c r="A287" s="832" t="s">
        <v>572</v>
      </c>
      <c r="B287" s="833" t="s">
        <v>3689</v>
      </c>
      <c r="C287" s="833" t="s">
        <v>3468</v>
      </c>
      <c r="D287" s="833" t="s">
        <v>4099</v>
      </c>
      <c r="E287" s="833" t="s">
        <v>4100</v>
      </c>
      <c r="F287" s="850">
        <v>1</v>
      </c>
      <c r="G287" s="850">
        <v>1202</v>
      </c>
      <c r="H287" s="850"/>
      <c r="I287" s="850">
        <v>1202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5" customHeight="1" x14ac:dyDescent="0.2">
      <c r="A288" s="832" t="s">
        <v>572</v>
      </c>
      <c r="B288" s="833" t="s">
        <v>3689</v>
      </c>
      <c r="C288" s="833" t="s">
        <v>3468</v>
      </c>
      <c r="D288" s="833" t="s">
        <v>4101</v>
      </c>
      <c r="E288" s="833" t="s">
        <v>4102</v>
      </c>
      <c r="F288" s="850"/>
      <c r="G288" s="850"/>
      <c r="H288" s="850"/>
      <c r="I288" s="850"/>
      <c r="J288" s="850"/>
      <c r="K288" s="850"/>
      <c r="L288" s="850"/>
      <c r="M288" s="850"/>
      <c r="N288" s="850">
        <v>2</v>
      </c>
      <c r="O288" s="850">
        <v>1088</v>
      </c>
      <c r="P288" s="838"/>
      <c r="Q288" s="851">
        <v>544</v>
      </c>
    </row>
    <row r="289" spans="1:17" ht="14.45" customHeight="1" x14ac:dyDescent="0.2">
      <c r="A289" s="832" t="s">
        <v>572</v>
      </c>
      <c r="B289" s="833" t="s">
        <v>3689</v>
      </c>
      <c r="C289" s="833" t="s">
        <v>3468</v>
      </c>
      <c r="D289" s="833" t="s">
        <v>4103</v>
      </c>
      <c r="E289" s="833" t="s">
        <v>4104</v>
      </c>
      <c r="F289" s="850"/>
      <c r="G289" s="850"/>
      <c r="H289" s="850"/>
      <c r="I289" s="850"/>
      <c r="J289" s="850"/>
      <c r="K289" s="850"/>
      <c r="L289" s="850"/>
      <c r="M289" s="850"/>
      <c r="N289" s="850">
        <v>2</v>
      </c>
      <c r="O289" s="850">
        <v>2426</v>
      </c>
      <c r="P289" s="838"/>
      <c r="Q289" s="851">
        <v>1213</v>
      </c>
    </row>
    <row r="290" spans="1:17" ht="14.45" customHeight="1" x14ac:dyDescent="0.2">
      <c r="A290" s="832" t="s">
        <v>572</v>
      </c>
      <c r="B290" s="833" t="s">
        <v>3689</v>
      </c>
      <c r="C290" s="833" t="s">
        <v>3468</v>
      </c>
      <c r="D290" s="833" t="s">
        <v>4105</v>
      </c>
      <c r="E290" s="833" t="s">
        <v>4106</v>
      </c>
      <c r="F290" s="850"/>
      <c r="G290" s="850"/>
      <c r="H290" s="850"/>
      <c r="I290" s="850"/>
      <c r="J290" s="850"/>
      <c r="K290" s="850"/>
      <c r="L290" s="850"/>
      <c r="M290" s="850"/>
      <c r="N290" s="850">
        <v>2</v>
      </c>
      <c r="O290" s="850">
        <v>842</v>
      </c>
      <c r="P290" s="838"/>
      <c r="Q290" s="851">
        <v>421</v>
      </c>
    </row>
    <row r="291" spans="1:17" ht="14.45" customHeight="1" x14ac:dyDescent="0.2">
      <c r="A291" s="832" t="s">
        <v>572</v>
      </c>
      <c r="B291" s="833" t="s">
        <v>3689</v>
      </c>
      <c r="C291" s="833" t="s">
        <v>3468</v>
      </c>
      <c r="D291" s="833" t="s">
        <v>4107</v>
      </c>
      <c r="E291" s="833" t="s">
        <v>4108</v>
      </c>
      <c r="F291" s="850"/>
      <c r="G291" s="850"/>
      <c r="H291" s="850"/>
      <c r="I291" s="850"/>
      <c r="J291" s="850">
        <v>1</v>
      </c>
      <c r="K291" s="850">
        <v>915</v>
      </c>
      <c r="L291" s="850">
        <v>1</v>
      </c>
      <c r="M291" s="850">
        <v>915</v>
      </c>
      <c r="N291" s="850"/>
      <c r="O291" s="850"/>
      <c r="P291" s="838"/>
      <c r="Q291" s="851"/>
    </row>
    <row r="292" spans="1:17" ht="14.45" customHeight="1" x14ac:dyDescent="0.2">
      <c r="A292" s="832" t="s">
        <v>572</v>
      </c>
      <c r="B292" s="833" t="s">
        <v>3689</v>
      </c>
      <c r="C292" s="833" t="s">
        <v>3468</v>
      </c>
      <c r="D292" s="833" t="s">
        <v>4109</v>
      </c>
      <c r="E292" s="833" t="s">
        <v>4110</v>
      </c>
      <c r="F292" s="850"/>
      <c r="G292" s="850"/>
      <c r="H292" s="850"/>
      <c r="I292" s="850"/>
      <c r="J292" s="850">
        <v>17</v>
      </c>
      <c r="K292" s="850">
        <v>1496</v>
      </c>
      <c r="L292" s="850">
        <v>1</v>
      </c>
      <c r="M292" s="850">
        <v>88</v>
      </c>
      <c r="N292" s="850">
        <v>4</v>
      </c>
      <c r="O292" s="850">
        <v>356</v>
      </c>
      <c r="P292" s="838">
        <v>0.23796791443850268</v>
      </c>
      <c r="Q292" s="851">
        <v>89</v>
      </c>
    </row>
    <row r="293" spans="1:17" ht="14.45" customHeight="1" x14ac:dyDescent="0.2">
      <c r="A293" s="832" t="s">
        <v>572</v>
      </c>
      <c r="B293" s="833" t="s">
        <v>3689</v>
      </c>
      <c r="C293" s="833" t="s">
        <v>3468</v>
      </c>
      <c r="D293" s="833" t="s">
        <v>4111</v>
      </c>
      <c r="E293" s="833" t="s">
        <v>4112</v>
      </c>
      <c r="F293" s="850"/>
      <c r="G293" s="850"/>
      <c r="H293" s="850"/>
      <c r="I293" s="850"/>
      <c r="J293" s="850"/>
      <c r="K293" s="850"/>
      <c r="L293" s="850"/>
      <c r="M293" s="850"/>
      <c r="N293" s="850">
        <v>2</v>
      </c>
      <c r="O293" s="850">
        <v>9530</v>
      </c>
      <c r="P293" s="838"/>
      <c r="Q293" s="851">
        <v>4765</v>
      </c>
    </row>
    <row r="294" spans="1:17" ht="14.45" customHeight="1" x14ac:dyDescent="0.2">
      <c r="A294" s="832" t="s">
        <v>572</v>
      </c>
      <c r="B294" s="833" t="s">
        <v>3689</v>
      </c>
      <c r="C294" s="833" t="s">
        <v>3468</v>
      </c>
      <c r="D294" s="833" t="s">
        <v>4113</v>
      </c>
      <c r="E294" s="833" t="s">
        <v>4114</v>
      </c>
      <c r="F294" s="850"/>
      <c r="G294" s="850"/>
      <c r="H294" s="850"/>
      <c r="I294" s="850"/>
      <c r="J294" s="850"/>
      <c r="K294" s="850"/>
      <c r="L294" s="850"/>
      <c r="M294" s="850"/>
      <c r="N294" s="850">
        <v>1</v>
      </c>
      <c r="O294" s="850">
        <v>4860</v>
      </c>
      <c r="P294" s="838"/>
      <c r="Q294" s="851">
        <v>4860</v>
      </c>
    </row>
    <row r="295" spans="1:17" ht="14.45" customHeight="1" x14ac:dyDescent="0.2">
      <c r="A295" s="832" t="s">
        <v>572</v>
      </c>
      <c r="B295" s="833" t="s">
        <v>3689</v>
      </c>
      <c r="C295" s="833" t="s">
        <v>3468</v>
      </c>
      <c r="D295" s="833" t="s">
        <v>4115</v>
      </c>
      <c r="E295" s="833" t="s">
        <v>4116</v>
      </c>
      <c r="F295" s="850">
        <v>1</v>
      </c>
      <c r="G295" s="850">
        <v>5237</v>
      </c>
      <c r="H295" s="850"/>
      <c r="I295" s="850">
        <v>5237</v>
      </c>
      <c r="J295" s="850"/>
      <c r="K295" s="850"/>
      <c r="L295" s="850"/>
      <c r="M295" s="850"/>
      <c r="N295" s="850"/>
      <c r="O295" s="850"/>
      <c r="P295" s="838"/>
      <c r="Q295" s="851"/>
    </row>
    <row r="296" spans="1:17" ht="14.45" customHeight="1" x14ac:dyDescent="0.2">
      <c r="A296" s="832" t="s">
        <v>572</v>
      </c>
      <c r="B296" s="833" t="s">
        <v>4117</v>
      </c>
      <c r="C296" s="833" t="s">
        <v>3468</v>
      </c>
      <c r="D296" s="833" t="s">
        <v>4118</v>
      </c>
      <c r="E296" s="833" t="s">
        <v>4119</v>
      </c>
      <c r="F296" s="850"/>
      <c r="G296" s="850"/>
      <c r="H296" s="850"/>
      <c r="I296" s="850"/>
      <c r="J296" s="850">
        <v>4</v>
      </c>
      <c r="K296" s="850">
        <v>1496</v>
      </c>
      <c r="L296" s="850">
        <v>1</v>
      </c>
      <c r="M296" s="850">
        <v>374</v>
      </c>
      <c r="N296" s="850"/>
      <c r="O296" s="850"/>
      <c r="P296" s="838"/>
      <c r="Q296" s="851"/>
    </row>
    <row r="297" spans="1:17" ht="14.45" customHeight="1" x14ac:dyDescent="0.2">
      <c r="A297" s="832" t="s">
        <v>572</v>
      </c>
      <c r="B297" s="833" t="s">
        <v>4117</v>
      </c>
      <c r="C297" s="833" t="s">
        <v>3468</v>
      </c>
      <c r="D297" s="833" t="s">
        <v>4120</v>
      </c>
      <c r="E297" s="833" t="s">
        <v>4121</v>
      </c>
      <c r="F297" s="850"/>
      <c r="G297" s="850"/>
      <c r="H297" s="850"/>
      <c r="I297" s="850"/>
      <c r="J297" s="850">
        <v>4</v>
      </c>
      <c r="K297" s="850">
        <v>1008</v>
      </c>
      <c r="L297" s="850">
        <v>1</v>
      </c>
      <c r="M297" s="850">
        <v>252</v>
      </c>
      <c r="N297" s="850"/>
      <c r="O297" s="850"/>
      <c r="P297" s="838"/>
      <c r="Q297" s="851"/>
    </row>
    <row r="298" spans="1:17" ht="14.45" customHeight="1" x14ac:dyDescent="0.2">
      <c r="A298" s="832" t="s">
        <v>572</v>
      </c>
      <c r="B298" s="833" t="s">
        <v>4117</v>
      </c>
      <c r="C298" s="833" t="s">
        <v>3468</v>
      </c>
      <c r="D298" s="833" t="s">
        <v>4122</v>
      </c>
      <c r="E298" s="833" t="s">
        <v>4123</v>
      </c>
      <c r="F298" s="850"/>
      <c r="G298" s="850"/>
      <c r="H298" s="850"/>
      <c r="I298" s="850"/>
      <c r="J298" s="850"/>
      <c r="K298" s="850"/>
      <c r="L298" s="850"/>
      <c r="M298" s="850"/>
      <c r="N298" s="850">
        <v>1</v>
      </c>
      <c r="O298" s="850">
        <v>438</v>
      </c>
      <c r="P298" s="838"/>
      <c r="Q298" s="851">
        <v>438</v>
      </c>
    </row>
    <row r="299" spans="1:17" ht="14.45" customHeight="1" x14ac:dyDescent="0.2">
      <c r="A299" s="832" t="s">
        <v>572</v>
      </c>
      <c r="B299" s="833" t="s">
        <v>4117</v>
      </c>
      <c r="C299" s="833" t="s">
        <v>3468</v>
      </c>
      <c r="D299" s="833" t="s">
        <v>4124</v>
      </c>
      <c r="E299" s="833" t="s">
        <v>4125</v>
      </c>
      <c r="F299" s="850"/>
      <c r="G299" s="850"/>
      <c r="H299" s="850"/>
      <c r="I299" s="850"/>
      <c r="J299" s="850">
        <v>5</v>
      </c>
      <c r="K299" s="850">
        <v>1925</v>
      </c>
      <c r="L299" s="850">
        <v>1</v>
      </c>
      <c r="M299" s="850">
        <v>385</v>
      </c>
      <c r="N299" s="850"/>
      <c r="O299" s="850"/>
      <c r="P299" s="838"/>
      <c r="Q299" s="851"/>
    </row>
    <row r="300" spans="1:17" ht="14.45" customHeight="1" x14ac:dyDescent="0.2">
      <c r="A300" s="832" t="s">
        <v>572</v>
      </c>
      <c r="B300" s="833" t="s">
        <v>4117</v>
      </c>
      <c r="C300" s="833" t="s">
        <v>3468</v>
      </c>
      <c r="D300" s="833" t="s">
        <v>4126</v>
      </c>
      <c r="E300" s="833" t="s">
        <v>4127</v>
      </c>
      <c r="F300" s="850"/>
      <c r="G300" s="850"/>
      <c r="H300" s="850"/>
      <c r="I300" s="850"/>
      <c r="J300" s="850">
        <v>4</v>
      </c>
      <c r="K300" s="850">
        <v>1560</v>
      </c>
      <c r="L300" s="850">
        <v>1</v>
      </c>
      <c r="M300" s="850">
        <v>390</v>
      </c>
      <c r="N300" s="850"/>
      <c r="O300" s="850"/>
      <c r="P300" s="838"/>
      <c r="Q300" s="851"/>
    </row>
    <row r="301" spans="1:17" ht="14.45" customHeight="1" x14ac:dyDescent="0.2">
      <c r="A301" s="832" t="s">
        <v>572</v>
      </c>
      <c r="B301" s="833" t="s">
        <v>4117</v>
      </c>
      <c r="C301" s="833" t="s">
        <v>3468</v>
      </c>
      <c r="D301" s="833" t="s">
        <v>4128</v>
      </c>
      <c r="E301" s="833" t="s">
        <v>4129</v>
      </c>
      <c r="F301" s="850"/>
      <c r="G301" s="850"/>
      <c r="H301" s="850"/>
      <c r="I301" s="850"/>
      <c r="J301" s="850"/>
      <c r="K301" s="850"/>
      <c r="L301" s="850"/>
      <c r="M301" s="850"/>
      <c r="N301" s="850">
        <v>1</v>
      </c>
      <c r="O301" s="850">
        <v>1148</v>
      </c>
      <c r="P301" s="838"/>
      <c r="Q301" s="851">
        <v>1148</v>
      </c>
    </row>
    <row r="302" spans="1:17" ht="14.45" customHeight="1" x14ac:dyDescent="0.2">
      <c r="A302" s="832" t="s">
        <v>572</v>
      </c>
      <c r="B302" s="833" t="s">
        <v>4117</v>
      </c>
      <c r="C302" s="833" t="s">
        <v>3468</v>
      </c>
      <c r="D302" s="833" t="s">
        <v>4130</v>
      </c>
      <c r="E302" s="833" t="s">
        <v>4131</v>
      </c>
      <c r="F302" s="850"/>
      <c r="G302" s="850"/>
      <c r="H302" s="850"/>
      <c r="I302" s="850"/>
      <c r="J302" s="850"/>
      <c r="K302" s="850"/>
      <c r="L302" s="850"/>
      <c r="M302" s="850"/>
      <c r="N302" s="850">
        <v>1</v>
      </c>
      <c r="O302" s="850">
        <v>1624</v>
      </c>
      <c r="P302" s="838"/>
      <c r="Q302" s="851">
        <v>1624</v>
      </c>
    </row>
    <row r="303" spans="1:17" ht="14.45" customHeight="1" x14ac:dyDescent="0.2">
      <c r="A303" s="832" t="s">
        <v>572</v>
      </c>
      <c r="B303" s="833" t="s">
        <v>4117</v>
      </c>
      <c r="C303" s="833" t="s">
        <v>3468</v>
      </c>
      <c r="D303" s="833" t="s">
        <v>4132</v>
      </c>
      <c r="E303" s="833" t="s">
        <v>4133</v>
      </c>
      <c r="F303" s="850"/>
      <c r="G303" s="850"/>
      <c r="H303" s="850"/>
      <c r="I303" s="850"/>
      <c r="J303" s="850"/>
      <c r="K303" s="850"/>
      <c r="L303" s="850"/>
      <c r="M303" s="850"/>
      <c r="N303" s="850">
        <v>1</v>
      </c>
      <c r="O303" s="850">
        <v>1981</v>
      </c>
      <c r="P303" s="838"/>
      <c r="Q303" s="851">
        <v>1981</v>
      </c>
    </row>
    <row r="304" spans="1:17" ht="14.45" customHeight="1" x14ac:dyDescent="0.2">
      <c r="A304" s="832" t="s">
        <v>572</v>
      </c>
      <c r="B304" s="833" t="s">
        <v>4117</v>
      </c>
      <c r="C304" s="833" t="s">
        <v>3468</v>
      </c>
      <c r="D304" s="833" t="s">
        <v>4134</v>
      </c>
      <c r="E304" s="833" t="s">
        <v>4135</v>
      </c>
      <c r="F304" s="850">
        <v>1</v>
      </c>
      <c r="G304" s="850">
        <v>406</v>
      </c>
      <c r="H304" s="850">
        <v>0.99754299754299758</v>
      </c>
      <c r="I304" s="850">
        <v>406</v>
      </c>
      <c r="J304" s="850">
        <v>1</v>
      </c>
      <c r="K304" s="850">
        <v>407</v>
      </c>
      <c r="L304" s="850">
        <v>1</v>
      </c>
      <c r="M304" s="850">
        <v>407</v>
      </c>
      <c r="N304" s="850"/>
      <c r="O304" s="850"/>
      <c r="P304" s="838"/>
      <c r="Q304" s="851"/>
    </row>
    <row r="305" spans="1:17" ht="14.45" customHeight="1" x14ac:dyDescent="0.2">
      <c r="A305" s="832" t="s">
        <v>572</v>
      </c>
      <c r="B305" s="833" t="s">
        <v>4117</v>
      </c>
      <c r="C305" s="833" t="s">
        <v>3468</v>
      </c>
      <c r="D305" s="833" t="s">
        <v>4136</v>
      </c>
      <c r="E305" s="833" t="s">
        <v>4137</v>
      </c>
      <c r="F305" s="850"/>
      <c r="G305" s="850"/>
      <c r="H305" s="850"/>
      <c r="I305" s="850"/>
      <c r="J305" s="850">
        <v>4</v>
      </c>
      <c r="K305" s="850">
        <v>264</v>
      </c>
      <c r="L305" s="850">
        <v>1</v>
      </c>
      <c r="M305" s="850">
        <v>66</v>
      </c>
      <c r="N305" s="850"/>
      <c r="O305" s="850"/>
      <c r="P305" s="838"/>
      <c r="Q305" s="851"/>
    </row>
    <row r="306" spans="1:17" ht="14.45" customHeight="1" x14ac:dyDescent="0.2">
      <c r="A306" s="832" t="s">
        <v>572</v>
      </c>
      <c r="B306" s="833" t="s">
        <v>4117</v>
      </c>
      <c r="C306" s="833" t="s">
        <v>3468</v>
      </c>
      <c r="D306" s="833" t="s">
        <v>3635</v>
      </c>
      <c r="E306" s="833" t="s">
        <v>3636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87</v>
      </c>
      <c r="P306" s="838"/>
      <c r="Q306" s="851">
        <v>87</v>
      </c>
    </row>
    <row r="307" spans="1:17" ht="14.45" customHeight="1" x14ac:dyDescent="0.2">
      <c r="A307" s="832" t="s">
        <v>572</v>
      </c>
      <c r="B307" s="833" t="s">
        <v>4117</v>
      </c>
      <c r="C307" s="833" t="s">
        <v>3468</v>
      </c>
      <c r="D307" s="833" t="s">
        <v>4138</v>
      </c>
      <c r="E307" s="833" t="s">
        <v>4139</v>
      </c>
      <c r="F307" s="850"/>
      <c r="G307" s="850"/>
      <c r="H307" s="850"/>
      <c r="I307" s="850"/>
      <c r="J307" s="850"/>
      <c r="K307" s="850"/>
      <c r="L307" s="850"/>
      <c r="M307" s="850"/>
      <c r="N307" s="850">
        <v>8</v>
      </c>
      <c r="O307" s="850">
        <v>352</v>
      </c>
      <c r="P307" s="838"/>
      <c r="Q307" s="851">
        <v>44</v>
      </c>
    </row>
    <row r="308" spans="1:17" ht="14.45" customHeight="1" x14ac:dyDescent="0.2">
      <c r="A308" s="832" t="s">
        <v>572</v>
      </c>
      <c r="B308" s="833" t="s">
        <v>4117</v>
      </c>
      <c r="C308" s="833" t="s">
        <v>3468</v>
      </c>
      <c r="D308" s="833" t="s">
        <v>4140</v>
      </c>
      <c r="E308" s="833" t="s">
        <v>4141</v>
      </c>
      <c r="F308" s="850"/>
      <c r="G308" s="850"/>
      <c r="H308" s="850"/>
      <c r="I308" s="850"/>
      <c r="J308" s="850"/>
      <c r="K308" s="850"/>
      <c r="L308" s="850"/>
      <c r="M308" s="850"/>
      <c r="N308" s="850">
        <v>1</v>
      </c>
      <c r="O308" s="850">
        <v>1518</v>
      </c>
      <c r="P308" s="838"/>
      <c r="Q308" s="851">
        <v>1518</v>
      </c>
    </row>
    <row r="309" spans="1:17" ht="14.45" customHeight="1" x14ac:dyDescent="0.2">
      <c r="A309" s="832" t="s">
        <v>572</v>
      </c>
      <c r="B309" s="833" t="s">
        <v>4117</v>
      </c>
      <c r="C309" s="833" t="s">
        <v>3468</v>
      </c>
      <c r="D309" s="833" t="s">
        <v>4142</v>
      </c>
      <c r="E309" s="833" t="s">
        <v>4143</v>
      </c>
      <c r="F309" s="850"/>
      <c r="G309" s="850"/>
      <c r="H309" s="850"/>
      <c r="I309" s="850"/>
      <c r="J309" s="850">
        <v>1</v>
      </c>
      <c r="K309" s="850">
        <v>395</v>
      </c>
      <c r="L309" s="850">
        <v>1</v>
      </c>
      <c r="M309" s="850">
        <v>395</v>
      </c>
      <c r="N309" s="850"/>
      <c r="O309" s="850"/>
      <c r="P309" s="838"/>
      <c r="Q309" s="851"/>
    </row>
    <row r="310" spans="1:17" ht="14.45" customHeight="1" x14ac:dyDescent="0.2">
      <c r="A310" s="832" t="s">
        <v>572</v>
      </c>
      <c r="B310" s="833" t="s">
        <v>4117</v>
      </c>
      <c r="C310" s="833" t="s">
        <v>3468</v>
      </c>
      <c r="D310" s="833" t="s">
        <v>4144</v>
      </c>
      <c r="E310" s="833" t="s">
        <v>4145</v>
      </c>
      <c r="F310" s="850"/>
      <c r="G310" s="850"/>
      <c r="H310" s="850"/>
      <c r="I310" s="850"/>
      <c r="J310" s="850"/>
      <c r="K310" s="850"/>
      <c r="L310" s="850"/>
      <c r="M310" s="850"/>
      <c r="N310" s="850">
        <v>1</v>
      </c>
      <c r="O310" s="850">
        <v>260</v>
      </c>
      <c r="P310" s="838"/>
      <c r="Q310" s="851">
        <v>260</v>
      </c>
    </row>
    <row r="311" spans="1:17" ht="14.45" customHeight="1" x14ac:dyDescent="0.2">
      <c r="A311" s="832" t="s">
        <v>4146</v>
      </c>
      <c r="B311" s="833" t="s">
        <v>3595</v>
      </c>
      <c r="C311" s="833" t="s">
        <v>3468</v>
      </c>
      <c r="D311" s="833" t="s">
        <v>3627</v>
      </c>
      <c r="E311" s="833" t="s">
        <v>3628</v>
      </c>
      <c r="F311" s="850"/>
      <c r="G311" s="850"/>
      <c r="H311" s="850"/>
      <c r="I311" s="850"/>
      <c r="J311" s="850">
        <v>1</v>
      </c>
      <c r="K311" s="850">
        <v>1034</v>
      </c>
      <c r="L311" s="850">
        <v>1</v>
      </c>
      <c r="M311" s="850">
        <v>1034</v>
      </c>
      <c r="N311" s="850"/>
      <c r="O311" s="850"/>
      <c r="P311" s="838"/>
      <c r="Q311" s="851"/>
    </row>
    <row r="312" spans="1:17" ht="14.45" customHeight="1" x14ac:dyDescent="0.2">
      <c r="A312" s="832" t="s">
        <v>4146</v>
      </c>
      <c r="B312" s="833" t="s">
        <v>3595</v>
      </c>
      <c r="C312" s="833" t="s">
        <v>3468</v>
      </c>
      <c r="D312" s="833" t="s">
        <v>3635</v>
      </c>
      <c r="E312" s="833" t="s">
        <v>3636</v>
      </c>
      <c r="F312" s="850"/>
      <c r="G312" s="850"/>
      <c r="H312" s="850"/>
      <c r="I312" s="850"/>
      <c r="J312" s="850">
        <v>1</v>
      </c>
      <c r="K312" s="850">
        <v>86</v>
      </c>
      <c r="L312" s="850">
        <v>1</v>
      </c>
      <c r="M312" s="850">
        <v>86</v>
      </c>
      <c r="N312" s="850">
        <v>1</v>
      </c>
      <c r="O312" s="850">
        <v>87</v>
      </c>
      <c r="P312" s="838">
        <v>1.0116279069767442</v>
      </c>
      <c r="Q312" s="851">
        <v>87</v>
      </c>
    </row>
    <row r="313" spans="1:17" ht="14.45" customHeight="1" x14ac:dyDescent="0.2">
      <c r="A313" s="832" t="s">
        <v>4147</v>
      </c>
      <c r="B313" s="833" t="s">
        <v>3595</v>
      </c>
      <c r="C313" s="833" t="s">
        <v>3468</v>
      </c>
      <c r="D313" s="833" t="s">
        <v>3631</v>
      </c>
      <c r="E313" s="833" t="s">
        <v>3632</v>
      </c>
      <c r="F313" s="850">
        <v>4</v>
      </c>
      <c r="G313" s="850">
        <v>504</v>
      </c>
      <c r="H313" s="850"/>
      <c r="I313" s="850">
        <v>126</v>
      </c>
      <c r="J313" s="850"/>
      <c r="K313" s="850"/>
      <c r="L313" s="850"/>
      <c r="M313" s="850"/>
      <c r="N313" s="850">
        <v>2</v>
      </c>
      <c r="O313" s="850">
        <v>252</v>
      </c>
      <c r="P313" s="838"/>
      <c r="Q313" s="851">
        <v>126</v>
      </c>
    </row>
    <row r="314" spans="1:17" ht="14.45" customHeight="1" thickBot="1" x14ac:dyDescent="0.25">
      <c r="A314" s="840" t="s">
        <v>4147</v>
      </c>
      <c r="B314" s="841" t="s">
        <v>3595</v>
      </c>
      <c r="C314" s="841" t="s">
        <v>3468</v>
      </c>
      <c r="D314" s="841" t="s">
        <v>3534</v>
      </c>
      <c r="E314" s="841" t="s">
        <v>3535</v>
      </c>
      <c r="F314" s="852"/>
      <c r="G314" s="852"/>
      <c r="H314" s="852"/>
      <c r="I314" s="852"/>
      <c r="J314" s="852"/>
      <c r="K314" s="852"/>
      <c r="L314" s="852"/>
      <c r="M314" s="852"/>
      <c r="N314" s="852">
        <v>2</v>
      </c>
      <c r="O314" s="852">
        <v>66.66</v>
      </c>
      <c r="P314" s="846"/>
      <c r="Q314" s="853">
        <v>33.33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61D1EC2-F0BB-4486-AD00-80E7B9CA99B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515.80899999999997</v>
      </c>
      <c r="C5" s="114">
        <v>653.44299999999998</v>
      </c>
      <c r="D5" s="114">
        <v>717.04700000000003</v>
      </c>
      <c r="E5" s="424">
        <f>IF(OR(D5=0,B5=0),"",D5/B5)</f>
        <v>1.3901405365164239</v>
      </c>
      <c r="F5" s="129">
        <f>IF(OR(D5=0,C5=0),"",D5/C5)</f>
        <v>1.0973367225603459</v>
      </c>
      <c r="G5" s="130">
        <v>373</v>
      </c>
      <c r="H5" s="114">
        <v>408</v>
      </c>
      <c r="I5" s="114">
        <v>478</v>
      </c>
      <c r="J5" s="424">
        <f>IF(OR(I5=0,G5=0),"",I5/G5)</f>
        <v>1.2815013404825737</v>
      </c>
      <c r="K5" s="131">
        <f>IF(OR(I5=0,H5=0),"",I5/H5)</f>
        <v>1.1715686274509804</v>
      </c>
      <c r="L5" s="121"/>
      <c r="M5" s="121"/>
      <c r="N5" s="7">
        <f>D5-C5</f>
        <v>63.604000000000042</v>
      </c>
      <c r="O5" s="8">
        <f>I5-H5</f>
        <v>70</v>
      </c>
      <c r="P5" s="7">
        <f>D5-B5</f>
        <v>201.23800000000006</v>
      </c>
      <c r="Q5" s="8">
        <f>I5-G5</f>
        <v>105</v>
      </c>
    </row>
    <row r="6" spans="1:17" ht="14.45" hidden="1" customHeight="1" outlineLevel="1" x14ac:dyDescent="0.2">
      <c r="A6" s="441" t="s">
        <v>168</v>
      </c>
      <c r="B6" s="120">
        <v>97.117000000000004</v>
      </c>
      <c r="C6" s="113">
        <v>103.825</v>
      </c>
      <c r="D6" s="113">
        <v>176.607</v>
      </c>
      <c r="E6" s="424">
        <f t="shared" ref="E6:E12" si="0">IF(OR(D6=0,B6=0),"",D6/B6)</f>
        <v>1.8184972764809455</v>
      </c>
      <c r="F6" s="129">
        <f t="shared" ref="F6:F12" si="1">IF(OR(D6=0,C6=0),"",D6/C6)</f>
        <v>1.7010065013243438</v>
      </c>
      <c r="G6" s="133">
        <v>61</v>
      </c>
      <c r="H6" s="113">
        <v>71</v>
      </c>
      <c r="I6" s="113">
        <v>129</v>
      </c>
      <c r="J6" s="425">
        <f t="shared" ref="J6:J12" si="2">IF(OR(I6=0,G6=0),"",I6/G6)</f>
        <v>2.1147540983606556</v>
      </c>
      <c r="K6" s="134">
        <f t="shared" ref="K6:K12" si="3">IF(OR(I6=0,H6=0),"",I6/H6)</f>
        <v>1.8169014084507042</v>
      </c>
      <c r="L6" s="121"/>
      <c r="M6" s="121"/>
      <c r="N6" s="5">
        <f t="shared" ref="N6:N13" si="4">D6-C6</f>
        <v>72.781999999999996</v>
      </c>
      <c r="O6" s="6">
        <f t="shared" ref="O6:O13" si="5">I6-H6</f>
        <v>58</v>
      </c>
      <c r="P6" s="5">
        <f t="shared" ref="P6:P13" si="6">D6-B6</f>
        <v>79.489999999999995</v>
      </c>
      <c r="Q6" s="6">
        <f t="shared" ref="Q6:Q13" si="7">I6-G6</f>
        <v>68</v>
      </c>
    </row>
    <row r="7" spans="1:17" ht="14.45" hidden="1" customHeight="1" outlineLevel="1" x14ac:dyDescent="0.2">
      <c r="A7" s="441" t="s">
        <v>169</v>
      </c>
      <c r="B7" s="120">
        <v>296.58699999999999</v>
      </c>
      <c r="C7" s="113">
        <v>359.27699999999999</v>
      </c>
      <c r="D7" s="113">
        <v>381.34699999999998</v>
      </c>
      <c r="E7" s="424">
        <f t="shared" si="0"/>
        <v>1.2857846095749308</v>
      </c>
      <c r="F7" s="129">
        <f t="shared" si="1"/>
        <v>1.0614289253138942</v>
      </c>
      <c r="G7" s="133">
        <v>200</v>
      </c>
      <c r="H7" s="113">
        <v>233</v>
      </c>
      <c r="I7" s="113">
        <v>267</v>
      </c>
      <c r="J7" s="425">
        <f t="shared" si="2"/>
        <v>1.335</v>
      </c>
      <c r="K7" s="134">
        <f t="shared" si="3"/>
        <v>1.1459227467811159</v>
      </c>
      <c r="L7" s="121"/>
      <c r="M7" s="121"/>
      <c r="N7" s="5">
        <f t="shared" si="4"/>
        <v>22.069999999999993</v>
      </c>
      <c r="O7" s="6">
        <f t="shared" si="5"/>
        <v>34</v>
      </c>
      <c r="P7" s="5">
        <f t="shared" si="6"/>
        <v>84.759999999999991</v>
      </c>
      <c r="Q7" s="6">
        <f t="shared" si="7"/>
        <v>67</v>
      </c>
    </row>
    <row r="8" spans="1:17" ht="14.45" hidden="1" customHeight="1" outlineLevel="1" x14ac:dyDescent="0.2">
      <c r="A8" s="441" t="s">
        <v>170</v>
      </c>
      <c r="B8" s="120">
        <v>57.521000000000001</v>
      </c>
      <c r="C8" s="113">
        <v>35.542999999999999</v>
      </c>
      <c r="D8" s="113">
        <v>53.545999999999999</v>
      </c>
      <c r="E8" s="424">
        <f t="shared" si="0"/>
        <v>0.93089480363693256</v>
      </c>
      <c r="F8" s="129">
        <f t="shared" si="1"/>
        <v>1.5065132374869876</v>
      </c>
      <c r="G8" s="133">
        <v>38</v>
      </c>
      <c r="H8" s="113">
        <v>27</v>
      </c>
      <c r="I8" s="113">
        <v>43</v>
      </c>
      <c r="J8" s="425">
        <f t="shared" si="2"/>
        <v>1.131578947368421</v>
      </c>
      <c r="K8" s="134">
        <f t="shared" si="3"/>
        <v>1.5925925925925926</v>
      </c>
      <c r="L8" s="121"/>
      <c r="M8" s="121"/>
      <c r="N8" s="5">
        <f t="shared" si="4"/>
        <v>18.003</v>
      </c>
      <c r="O8" s="6">
        <f t="shared" si="5"/>
        <v>16</v>
      </c>
      <c r="P8" s="5">
        <f t="shared" si="6"/>
        <v>-3.9750000000000014</v>
      </c>
      <c r="Q8" s="6">
        <f t="shared" si="7"/>
        <v>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3.371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3.371</v>
      </c>
      <c r="O9" s="6">
        <f t="shared" si="5"/>
        <v>2</v>
      </c>
      <c r="P9" s="5">
        <f t="shared" si="6"/>
        <v>3.371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133.84800000000001</v>
      </c>
      <c r="C10" s="113">
        <v>223.08099999999999</v>
      </c>
      <c r="D10" s="113">
        <v>198.26400000000001</v>
      </c>
      <c r="E10" s="424">
        <f t="shared" si="0"/>
        <v>1.4812623274161736</v>
      </c>
      <c r="F10" s="129">
        <f t="shared" si="1"/>
        <v>0.88875341243763484</v>
      </c>
      <c r="G10" s="133">
        <v>94</v>
      </c>
      <c r="H10" s="113">
        <v>127</v>
      </c>
      <c r="I10" s="113">
        <v>154</v>
      </c>
      <c r="J10" s="425">
        <f t="shared" si="2"/>
        <v>1.6382978723404256</v>
      </c>
      <c r="K10" s="134">
        <f t="shared" si="3"/>
        <v>1.2125984251968505</v>
      </c>
      <c r="L10" s="121"/>
      <c r="M10" s="121"/>
      <c r="N10" s="5">
        <f t="shared" si="4"/>
        <v>-24.816999999999979</v>
      </c>
      <c r="O10" s="6">
        <f t="shared" si="5"/>
        <v>27</v>
      </c>
      <c r="P10" s="5">
        <f t="shared" si="6"/>
        <v>64.415999999999997</v>
      </c>
      <c r="Q10" s="6">
        <f t="shared" si="7"/>
        <v>60</v>
      </c>
    </row>
    <row r="11" spans="1:17" ht="14.45" hidden="1" customHeight="1" outlineLevel="1" x14ac:dyDescent="0.2">
      <c r="A11" s="441" t="s">
        <v>173</v>
      </c>
      <c r="B11" s="120">
        <v>58.96</v>
      </c>
      <c r="C11" s="113">
        <v>29.962</v>
      </c>
      <c r="D11" s="113">
        <v>52.451999999999998</v>
      </c>
      <c r="E11" s="424">
        <f t="shared" si="0"/>
        <v>0.88962008141112614</v>
      </c>
      <c r="F11" s="129">
        <f t="shared" si="1"/>
        <v>1.7506174487684401</v>
      </c>
      <c r="G11" s="133">
        <v>27</v>
      </c>
      <c r="H11" s="113">
        <v>21</v>
      </c>
      <c r="I11" s="113">
        <v>40</v>
      </c>
      <c r="J11" s="425">
        <f t="shared" si="2"/>
        <v>1.4814814814814814</v>
      </c>
      <c r="K11" s="134">
        <f t="shared" si="3"/>
        <v>1.9047619047619047</v>
      </c>
      <c r="L11" s="121"/>
      <c r="M11" s="121"/>
      <c r="N11" s="5">
        <f t="shared" si="4"/>
        <v>22.49</v>
      </c>
      <c r="O11" s="6">
        <f t="shared" si="5"/>
        <v>19</v>
      </c>
      <c r="P11" s="5">
        <f t="shared" si="6"/>
        <v>-6.5080000000000027</v>
      </c>
      <c r="Q11" s="6">
        <f t="shared" si="7"/>
        <v>13</v>
      </c>
    </row>
    <row r="12" spans="1:17" ht="14.45" hidden="1" customHeight="1" outlineLevel="1" thickBot="1" x14ac:dyDescent="0.25">
      <c r="A12" s="442" t="s">
        <v>208</v>
      </c>
      <c r="B12" s="238">
        <v>15.361000000000001</v>
      </c>
      <c r="C12" s="239">
        <v>6.2169999999999996</v>
      </c>
      <c r="D12" s="239">
        <v>5.6529999999999996</v>
      </c>
      <c r="E12" s="424">
        <f t="shared" si="0"/>
        <v>0.36800989518911525</v>
      </c>
      <c r="F12" s="129">
        <f t="shared" si="1"/>
        <v>0.90928100369953357</v>
      </c>
      <c r="G12" s="241">
        <v>11</v>
      </c>
      <c r="H12" s="239">
        <v>3</v>
      </c>
      <c r="I12" s="239">
        <v>2</v>
      </c>
      <c r="J12" s="426">
        <f t="shared" si="2"/>
        <v>0.18181818181818182</v>
      </c>
      <c r="K12" s="242">
        <f t="shared" si="3"/>
        <v>0.66666666666666663</v>
      </c>
      <c r="L12" s="121"/>
      <c r="M12" s="121"/>
      <c r="N12" s="243">
        <f t="shared" si="4"/>
        <v>-0.56400000000000006</v>
      </c>
      <c r="O12" s="244">
        <f t="shared" si="5"/>
        <v>-1</v>
      </c>
      <c r="P12" s="243">
        <f t="shared" si="6"/>
        <v>-9.708000000000002</v>
      </c>
      <c r="Q12" s="244">
        <f t="shared" si="7"/>
        <v>-9</v>
      </c>
    </row>
    <row r="13" spans="1:17" ht="14.45" customHeight="1" collapsed="1" thickBot="1" x14ac:dyDescent="0.25">
      <c r="A13" s="117" t="s">
        <v>3</v>
      </c>
      <c r="B13" s="115">
        <f>SUM(B5:B12)</f>
        <v>1175.203</v>
      </c>
      <c r="C13" s="116">
        <f>SUM(C5:C12)</f>
        <v>1411.348</v>
      </c>
      <c r="D13" s="116">
        <f>SUM(D5:D12)</f>
        <v>1588.2870000000003</v>
      </c>
      <c r="E13" s="420">
        <f>IF(OR(D13=0,B13=0),0,D13/B13)</f>
        <v>1.3515001238083977</v>
      </c>
      <c r="F13" s="135">
        <f>IF(OR(D13=0,C13=0),0,D13/C13)</f>
        <v>1.1253687963563914</v>
      </c>
      <c r="G13" s="136">
        <f>SUM(G5:G12)</f>
        <v>804</v>
      </c>
      <c r="H13" s="116">
        <f>SUM(H5:H12)</f>
        <v>890</v>
      </c>
      <c r="I13" s="116">
        <f>SUM(I5:I12)</f>
        <v>1115</v>
      </c>
      <c r="J13" s="420">
        <f>IF(OR(I13=0,G13=0),0,I13/G13)</f>
        <v>1.3868159203980099</v>
      </c>
      <c r="K13" s="137">
        <f>IF(OR(I13=0,H13=0),0,I13/H13)</f>
        <v>1.252808988764045</v>
      </c>
      <c r="L13" s="121"/>
      <c r="M13" s="121"/>
      <c r="N13" s="127">
        <f t="shared" si="4"/>
        <v>176.93900000000031</v>
      </c>
      <c r="O13" s="138">
        <f t="shared" si="5"/>
        <v>225</v>
      </c>
      <c r="P13" s="127">
        <f t="shared" si="6"/>
        <v>413.08400000000029</v>
      </c>
      <c r="Q13" s="138">
        <f t="shared" si="7"/>
        <v>311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515.80899999999997</v>
      </c>
      <c r="C18" s="114">
        <v>653.44299999999998</v>
      </c>
      <c r="D18" s="114">
        <v>717.04700000000003</v>
      </c>
      <c r="E18" s="424">
        <f>IF(OR(D18=0,B18=0),"",D18/B18)</f>
        <v>1.3901405365164239</v>
      </c>
      <c r="F18" s="129">
        <f>IF(OR(D18=0,C18=0),"",D18/C18)</f>
        <v>1.0973367225603459</v>
      </c>
      <c r="G18" s="119">
        <v>373</v>
      </c>
      <c r="H18" s="114">
        <v>408</v>
      </c>
      <c r="I18" s="114">
        <v>478</v>
      </c>
      <c r="J18" s="424">
        <f>IF(OR(I18=0,G18=0),"",I18/G18)</f>
        <v>1.2815013404825737</v>
      </c>
      <c r="K18" s="131">
        <f>IF(OR(I18=0,H18=0),"",I18/H18)</f>
        <v>1.1715686274509804</v>
      </c>
      <c r="L18" s="645">
        <v>0.91871999999999998</v>
      </c>
      <c r="M18" s="646"/>
      <c r="N18" s="145">
        <f t="shared" ref="N18:N26" si="8">D18-C18</f>
        <v>63.604000000000042</v>
      </c>
      <c r="O18" s="146">
        <f t="shared" ref="O18:O26" si="9">I18-H18</f>
        <v>70</v>
      </c>
      <c r="P18" s="145">
        <f t="shared" ref="P18:P26" si="10">D18-B18</f>
        <v>201.23800000000006</v>
      </c>
      <c r="Q18" s="146">
        <f t="shared" ref="Q18:Q26" si="11">I18-G18</f>
        <v>105</v>
      </c>
    </row>
    <row r="19" spans="1:17" ht="14.45" hidden="1" customHeight="1" outlineLevel="1" x14ac:dyDescent="0.2">
      <c r="A19" s="441" t="s">
        <v>168</v>
      </c>
      <c r="B19" s="120">
        <v>97.117000000000004</v>
      </c>
      <c r="C19" s="113">
        <v>103.825</v>
      </c>
      <c r="D19" s="113">
        <v>176.607</v>
      </c>
      <c r="E19" s="425">
        <f t="shared" ref="E19:E25" si="12">IF(OR(D19=0,B19=0),"",D19/B19)</f>
        <v>1.8184972764809455</v>
      </c>
      <c r="F19" s="132">
        <f t="shared" ref="F19:F25" si="13">IF(OR(D19=0,C19=0),"",D19/C19)</f>
        <v>1.7010065013243438</v>
      </c>
      <c r="G19" s="120">
        <v>61</v>
      </c>
      <c r="H19" s="113">
        <v>71</v>
      </c>
      <c r="I19" s="113">
        <v>129</v>
      </c>
      <c r="J19" s="425">
        <f t="shared" ref="J19:J25" si="14">IF(OR(I19=0,G19=0),"",I19/G19)</f>
        <v>2.1147540983606556</v>
      </c>
      <c r="K19" s="134">
        <f t="shared" ref="K19:K25" si="15">IF(OR(I19=0,H19=0),"",I19/H19)</f>
        <v>1.8169014084507042</v>
      </c>
      <c r="L19" s="645">
        <v>0.99456</v>
      </c>
      <c r="M19" s="646"/>
      <c r="N19" s="147">
        <f t="shared" si="8"/>
        <v>72.781999999999996</v>
      </c>
      <c r="O19" s="148">
        <f t="shared" si="9"/>
        <v>58</v>
      </c>
      <c r="P19" s="147">
        <f t="shared" si="10"/>
        <v>79.489999999999995</v>
      </c>
      <c r="Q19" s="148">
        <f t="shared" si="11"/>
        <v>68</v>
      </c>
    </row>
    <row r="20" spans="1:17" ht="14.45" hidden="1" customHeight="1" outlineLevel="1" x14ac:dyDescent="0.2">
      <c r="A20" s="441" t="s">
        <v>169</v>
      </c>
      <c r="B20" s="120">
        <v>296.58699999999999</v>
      </c>
      <c r="C20" s="113">
        <v>359.27699999999999</v>
      </c>
      <c r="D20" s="113">
        <v>381.34699999999998</v>
      </c>
      <c r="E20" s="425">
        <f t="shared" si="12"/>
        <v>1.2857846095749308</v>
      </c>
      <c r="F20" s="132">
        <f t="shared" si="13"/>
        <v>1.0614289253138942</v>
      </c>
      <c r="G20" s="120">
        <v>200</v>
      </c>
      <c r="H20" s="113">
        <v>233</v>
      </c>
      <c r="I20" s="113">
        <v>267</v>
      </c>
      <c r="J20" s="425">
        <f t="shared" si="14"/>
        <v>1.335</v>
      </c>
      <c r="K20" s="134">
        <f t="shared" si="15"/>
        <v>1.1459227467811159</v>
      </c>
      <c r="L20" s="645">
        <v>0.96671999999999991</v>
      </c>
      <c r="M20" s="646"/>
      <c r="N20" s="147">
        <f t="shared" si="8"/>
        <v>22.069999999999993</v>
      </c>
      <c r="O20" s="148">
        <f t="shared" si="9"/>
        <v>34</v>
      </c>
      <c r="P20" s="147">
        <f t="shared" si="10"/>
        <v>84.759999999999991</v>
      </c>
      <c r="Q20" s="148">
        <f t="shared" si="11"/>
        <v>67</v>
      </c>
    </row>
    <row r="21" spans="1:17" ht="14.45" hidden="1" customHeight="1" outlineLevel="1" x14ac:dyDescent="0.2">
      <c r="A21" s="441" t="s">
        <v>170</v>
      </c>
      <c r="B21" s="120">
        <v>57.521000000000001</v>
      </c>
      <c r="C21" s="113">
        <v>35.542999999999999</v>
      </c>
      <c r="D21" s="113">
        <v>53.545999999999999</v>
      </c>
      <c r="E21" s="425">
        <f t="shared" si="12"/>
        <v>0.93089480363693256</v>
      </c>
      <c r="F21" s="132">
        <f t="shared" si="13"/>
        <v>1.5065132374869876</v>
      </c>
      <c r="G21" s="120">
        <v>38</v>
      </c>
      <c r="H21" s="113">
        <v>27</v>
      </c>
      <c r="I21" s="113">
        <v>43</v>
      </c>
      <c r="J21" s="425">
        <f t="shared" si="14"/>
        <v>1.131578947368421</v>
      </c>
      <c r="K21" s="134">
        <f t="shared" si="15"/>
        <v>1.5925925925925926</v>
      </c>
      <c r="L21" s="645">
        <v>1.11744</v>
      </c>
      <c r="M21" s="646"/>
      <c r="N21" s="147">
        <f t="shared" si="8"/>
        <v>18.003</v>
      </c>
      <c r="O21" s="148">
        <f t="shared" si="9"/>
        <v>16</v>
      </c>
      <c r="P21" s="147">
        <f t="shared" si="10"/>
        <v>-3.9750000000000014</v>
      </c>
      <c r="Q21" s="148">
        <f t="shared" si="11"/>
        <v>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3.371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2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3.371</v>
      </c>
      <c r="O22" s="148">
        <f t="shared" si="9"/>
        <v>2</v>
      </c>
      <c r="P22" s="147">
        <f t="shared" si="10"/>
        <v>3.371</v>
      </c>
      <c r="Q22" s="148">
        <f t="shared" si="11"/>
        <v>2</v>
      </c>
    </row>
    <row r="23" spans="1:17" ht="14.45" hidden="1" customHeight="1" outlineLevel="1" x14ac:dyDescent="0.2">
      <c r="A23" s="441" t="s">
        <v>172</v>
      </c>
      <c r="B23" s="120">
        <v>133.84800000000001</v>
      </c>
      <c r="C23" s="113">
        <v>223.08099999999999</v>
      </c>
      <c r="D23" s="113">
        <v>198.26400000000001</v>
      </c>
      <c r="E23" s="425">
        <f t="shared" si="12"/>
        <v>1.4812623274161736</v>
      </c>
      <c r="F23" s="132">
        <f t="shared" si="13"/>
        <v>0.88875341243763484</v>
      </c>
      <c r="G23" s="120">
        <v>94</v>
      </c>
      <c r="H23" s="113">
        <v>127</v>
      </c>
      <c r="I23" s="113">
        <v>154</v>
      </c>
      <c r="J23" s="425">
        <f t="shared" si="14"/>
        <v>1.6382978723404256</v>
      </c>
      <c r="K23" s="134">
        <f t="shared" si="15"/>
        <v>1.2125984251968505</v>
      </c>
      <c r="L23" s="645">
        <v>0.98495999999999995</v>
      </c>
      <c r="M23" s="646"/>
      <c r="N23" s="147">
        <f t="shared" si="8"/>
        <v>-24.816999999999979</v>
      </c>
      <c r="O23" s="148">
        <f t="shared" si="9"/>
        <v>27</v>
      </c>
      <c r="P23" s="147">
        <f t="shared" si="10"/>
        <v>64.415999999999997</v>
      </c>
      <c r="Q23" s="148">
        <f t="shared" si="11"/>
        <v>60</v>
      </c>
    </row>
    <row r="24" spans="1:17" ht="14.45" hidden="1" customHeight="1" outlineLevel="1" x14ac:dyDescent="0.2">
      <c r="A24" s="441" t="s">
        <v>173</v>
      </c>
      <c r="B24" s="120">
        <v>58.96</v>
      </c>
      <c r="C24" s="113">
        <v>29.962</v>
      </c>
      <c r="D24" s="113">
        <v>52.451999999999998</v>
      </c>
      <c r="E24" s="425">
        <f t="shared" si="12"/>
        <v>0.88962008141112614</v>
      </c>
      <c r="F24" s="132">
        <f t="shared" si="13"/>
        <v>1.7506174487684401</v>
      </c>
      <c r="G24" s="120">
        <v>27</v>
      </c>
      <c r="H24" s="113">
        <v>21</v>
      </c>
      <c r="I24" s="113">
        <v>40</v>
      </c>
      <c r="J24" s="425">
        <f t="shared" si="14"/>
        <v>1.4814814814814814</v>
      </c>
      <c r="K24" s="134">
        <f t="shared" si="15"/>
        <v>1.9047619047619047</v>
      </c>
      <c r="L24" s="645">
        <v>1.0147199999999998</v>
      </c>
      <c r="M24" s="646"/>
      <c r="N24" s="147">
        <f t="shared" si="8"/>
        <v>22.49</v>
      </c>
      <c r="O24" s="148">
        <f t="shared" si="9"/>
        <v>19</v>
      </c>
      <c r="P24" s="147">
        <f t="shared" si="10"/>
        <v>-6.5080000000000027</v>
      </c>
      <c r="Q24" s="148">
        <f t="shared" si="11"/>
        <v>13</v>
      </c>
    </row>
    <row r="25" spans="1:17" ht="14.45" hidden="1" customHeight="1" outlineLevel="1" thickBot="1" x14ac:dyDescent="0.25">
      <c r="A25" s="442" t="s">
        <v>208</v>
      </c>
      <c r="B25" s="238">
        <v>15.361000000000001</v>
      </c>
      <c r="C25" s="239">
        <v>6.2169999999999996</v>
      </c>
      <c r="D25" s="239">
        <v>5.6529999999999996</v>
      </c>
      <c r="E25" s="426">
        <f t="shared" si="12"/>
        <v>0.36800989518911525</v>
      </c>
      <c r="F25" s="240">
        <f t="shared" si="13"/>
        <v>0.90928100369953357</v>
      </c>
      <c r="G25" s="238">
        <v>11</v>
      </c>
      <c r="H25" s="239">
        <v>3</v>
      </c>
      <c r="I25" s="239">
        <v>2</v>
      </c>
      <c r="J25" s="426">
        <f t="shared" si="14"/>
        <v>0.18181818181818182</v>
      </c>
      <c r="K25" s="242">
        <f t="shared" si="15"/>
        <v>0.66666666666666663</v>
      </c>
      <c r="L25" s="356"/>
      <c r="M25" s="357"/>
      <c r="N25" s="245">
        <f t="shared" si="8"/>
        <v>-0.56400000000000006</v>
      </c>
      <c r="O25" s="246">
        <f t="shared" si="9"/>
        <v>-1</v>
      </c>
      <c r="P25" s="245">
        <f t="shared" si="10"/>
        <v>-9.708000000000002</v>
      </c>
      <c r="Q25" s="246">
        <f t="shared" si="11"/>
        <v>-9</v>
      </c>
    </row>
    <row r="26" spans="1:17" ht="14.45" customHeight="1" collapsed="1" thickBot="1" x14ac:dyDescent="0.25">
      <c r="A26" s="445" t="s">
        <v>3</v>
      </c>
      <c r="B26" s="149">
        <f>SUM(B18:B25)</f>
        <v>1175.203</v>
      </c>
      <c r="C26" s="150">
        <f>SUM(C18:C25)</f>
        <v>1411.348</v>
      </c>
      <c r="D26" s="150">
        <f>SUM(D18:D25)</f>
        <v>1588.2870000000003</v>
      </c>
      <c r="E26" s="421">
        <f>IF(OR(D26=0,B26=0),0,D26/B26)</f>
        <v>1.3515001238083977</v>
      </c>
      <c r="F26" s="151">
        <f>IF(OR(D26=0,C26=0),0,D26/C26)</f>
        <v>1.1253687963563914</v>
      </c>
      <c r="G26" s="149">
        <f>SUM(G18:G25)</f>
        <v>804</v>
      </c>
      <c r="H26" s="150">
        <f>SUM(H18:H25)</f>
        <v>890</v>
      </c>
      <c r="I26" s="150">
        <f>SUM(I18:I25)</f>
        <v>1115</v>
      </c>
      <c r="J26" s="421">
        <f>IF(OR(I26=0,G26=0),0,I26/G26)</f>
        <v>1.3868159203980099</v>
      </c>
      <c r="K26" s="152">
        <f>IF(OR(I26=0,H26=0),0,I26/H26)</f>
        <v>1.252808988764045</v>
      </c>
      <c r="L26" s="121"/>
      <c r="M26" s="121"/>
      <c r="N26" s="143">
        <f t="shared" si="8"/>
        <v>176.93900000000031</v>
      </c>
      <c r="O26" s="153">
        <f t="shared" si="9"/>
        <v>225</v>
      </c>
      <c r="P26" s="143">
        <f t="shared" si="10"/>
        <v>413.08400000000029</v>
      </c>
      <c r="Q26" s="153">
        <f t="shared" si="11"/>
        <v>311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4F1D130-4F53-4F4E-BE33-3B90B8EBBEA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293</v>
      </c>
      <c r="C33" s="199">
        <v>255</v>
      </c>
      <c r="D33" s="84">
        <f>IF(C33="","",C33-B33)</f>
        <v>-38</v>
      </c>
      <c r="E33" s="85">
        <f>IF(C33="","",C33/B33)</f>
        <v>0.87030716723549484</v>
      </c>
      <c r="F33" s="86">
        <v>30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817</v>
      </c>
      <c r="C34" s="200">
        <v>577</v>
      </c>
      <c r="D34" s="87">
        <f t="shared" ref="D34:D45" si="0">IF(C34="","",C34-B34)</f>
        <v>-240</v>
      </c>
      <c r="E34" s="88">
        <f t="shared" ref="E34:E45" si="1">IF(C34="","",C34/B34)</f>
        <v>0.70624235006119951</v>
      </c>
      <c r="F34" s="89">
        <v>32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1290</v>
      </c>
      <c r="C35" s="200">
        <v>976</v>
      </c>
      <c r="D35" s="87">
        <f t="shared" si="0"/>
        <v>-314</v>
      </c>
      <c r="E35" s="88">
        <f t="shared" si="1"/>
        <v>0.75658914728682169</v>
      </c>
      <c r="F35" s="89">
        <v>105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1890</v>
      </c>
      <c r="C36" s="200">
        <v>1445</v>
      </c>
      <c r="D36" s="87">
        <f t="shared" si="0"/>
        <v>-445</v>
      </c>
      <c r="E36" s="88">
        <f t="shared" si="1"/>
        <v>0.76455026455026454</v>
      </c>
      <c r="F36" s="89">
        <v>151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2394</v>
      </c>
      <c r="C37" s="200">
        <v>1882</v>
      </c>
      <c r="D37" s="87">
        <f t="shared" si="0"/>
        <v>-512</v>
      </c>
      <c r="E37" s="88">
        <f t="shared" si="1"/>
        <v>0.78613199665831246</v>
      </c>
      <c r="F37" s="89">
        <v>212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3049</v>
      </c>
      <c r="C38" s="200">
        <v>2382</v>
      </c>
      <c r="D38" s="87">
        <f t="shared" si="0"/>
        <v>-667</v>
      </c>
      <c r="E38" s="88">
        <f t="shared" si="1"/>
        <v>0.78123975073794683</v>
      </c>
      <c r="F38" s="89">
        <v>256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3435</v>
      </c>
      <c r="C39" s="200">
        <v>2753</v>
      </c>
      <c r="D39" s="87">
        <f t="shared" si="0"/>
        <v>-682</v>
      </c>
      <c r="E39" s="88">
        <f t="shared" si="1"/>
        <v>0.80145560407569139</v>
      </c>
      <c r="F39" s="89">
        <v>322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3960</v>
      </c>
      <c r="C40" s="200">
        <v>3171</v>
      </c>
      <c r="D40" s="87">
        <f t="shared" si="0"/>
        <v>-789</v>
      </c>
      <c r="E40" s="88">
        <f t="shared" si="1"/>
        <v>0.80075757575757578</v>
      </c>
      <c r="F40" s="89">
        <v>366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4445</v>
      </c>
      <c r="C41" s="200">
        <v>3543</v>
      </c>
      <c r="D41" s="87">
        <f t="shared" si="0"/>
        <v>-902</v>
      </c>
      <c r="E41" s="88">
        <f t="shared" si="1"/>
        <v>0.79707536557930259</v>
      </c>
      <c r="F41" s="89">
        <v>389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5005</v>
      </c>
      <c r="C42" s="200">
        <v>3993</v>
      </c>
      <c r="D42" s="87">
        <f t="shared" si="0"/>
        <v>-1012</v>
      </c>
      <c r="E42" s="88">
        <f t="shared" si="1"/>
        <v>0.79780219780219785</v>
      </c>
      <c r="F42" s="89">
        <v>447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5619</v>
      </c>
      <c r="C43" s="200">
        <v>4457</v>
      </c>
      <c r="D43" s="87">
        <f t="shared" si="0"/>
        <v>-1162</v>
      </c>
      <c r="E43" s="88">
        <f t="shared" si="1"/>
        <v>0.79320163730201099</v>
      </c>
      <c r="F43" s="89">
        <v>478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6087</v>
      </c>
      <c r="C44" s="200">
        <v>4818</v>
      </c>
      <c r="D44" s="87">
        <f t="shared" si="0"/>
        <v>-1269</v>
      </c>
      <c r="E44" s="88">
        <f t="shared" si="1"/>
        <v>0.79152291769344507</v>
      </c>
      <c r="F44" s="89">
        <v>525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1FD7608-AFE7-455B-ADC4-97E3D7CFF02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4311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4149</v>
      </c>
      <c r="B5" s="951"/>
      <c r="C5" s="952"/>
      <c r="D5" s="953"/>
      <c r="E5" s="954">
        <v>1</v>
      </c>
      <c r="F5" s="955">
        <v>7.09</v>
      </c>
      <c r="G5" s="956">
        <v>15</v>
      </c>
      <c r="H5" s="957"/>
      <c r="I5" s="958"/>
      <c r="J5" s="959"/>
      <c r="K5" s="960">
        <v>7.09</v>
      </c>
      <c r="L5" s="957">
        <v>5</v>
      </c>
      <c r="M5" s="957">
        <v>45</v>
      </c>
      <c r="N5" s="961">
        <v>15</v>
      </c>
      <c r="O5" s="957" t="s">
        <v>4150</v>
      </c>
      <c r="P5" s="962" t="s">
        <v>4151</v>
      </c>
      <c r="Q5" s="963">
        <f>H5-B5</f>
        <v>0</v>
      </c>
      <c r="R5" s="979">
        <f>I5-C5</f>
        <v>0</v>
      </c>
      <c r="S5" s="963">
        <f>H5-E5</f>
        <v>-1</v>
      </c>
      <c r="T5" s="979">
        <f>I5-F5</f>
        <v>-7.09</v>
      </c>
      <c r="U5" s="989" t="s">
        <v>574</v>
      </c>
      <c r="V5" s="951" t="s">
        <v>574</v>
      </c>
      <c r="W5" s="951" t="s">
        <v>574</v>
      </c>
      <c r="X5" s="990" t="s">
        <v>574</v>
      </c>
      <c r="Y5" s="991"/>
    </row>
    <row r="6" spans="1:25" ht="14.45" customHeight="1" x14ac:dyDescent="0.2">
      <c r="A6" s="949" t="s">
        <v>4152</v>
      </c>
      <c r="B6" s="935">
        <v>1</v>
      </c>
      <c r="C6" s="936">
        <v>7.21</v>
      </c>
      <c r="D6" s="933">
        <v>24</v>
      </c>
      <c r="E6" s="937">
        <v>2</v>
      </c>
      <c r="F6" s="938">
        <v>14.22</v>
      </c>
      <c r="G6" s="921">
        <v>18</v>
      </c>
      <c r="H6" s="939"/>
      <c r="I6" s="940"/>
      <c r="J6" s="922"/>
      <c r="K6" s="941">
        <v>7.09</v>
      </c>
      <c r="L6" s="939">
        <v>5</v>
      </c>
      <c r="M6" s="939">
        <v>45</v>
      </c>
      <c r="N6" s="942">
        <v>15</v>
      </c>
      <c r="O6" s="939" t="s">
        <v>4150</v>
      </c>
      <c r="P6" s="943" t="s">
        <v>4153</v>
      </c>
      <c r="Q6" s="944">
        <f t="shared" ref="Q6:R69" si="0">H6-B6</f>
        <v>-1</v>
      </c>
      <c r="R6" s="980">
        <f t="shared" si="0"/>
        <v>-7.21</v>
      </c>
      <c r="S6" s="944">
        <f t="shared" ref="S6:S69" si="1">H6-E6</f>
        <v>-2</v>
      </c>
      <c r="T6" s="980">
        <f t="shared" ref="T6:T69" si="2">I6-F6</f>
        <v>-14.22</v>
      </c>
      <c r="U6" s="988" t="s">
        <v>574</v>
      </c>
      <c r="V6" s="935" t="s">
        <v>574</v>
      </c>
      <c r="W6" s="935" t="s">
        <v>574</v>
      </c>
      <c r="X6" s="986" t="s">
        <v>574</v>
      </c>
      <c r="Y6" s="984"/>
    </row>
    <row r="7" spans="1:25" ht="14.45" customHeight="1" x14ac:dyDescent="0.2">
      <c r="A7" s="949" t="s">
        <v>4154</v>
      </c>
      <c r="B7" s="935">
        <v>1</v>
      </c>
      <c r="C7" s="936">
        <v>9.02</v>
      </c>
      <c r="D7" s="933">
        <v>26</v>
      </c>
      <c r="E7" s="937">
        <v>1</v>
      </c>
      <c r="F7" s="938">
        <v>7.77</v>
      </c>
      <c r="G7" s="921">
        <v>24</v>
      </c>
      <c r="H7" s="939">
        <v>1</v>
      </c>
      <c r="I7" s="940">
        <v>7.77</v>
      </c>
      <c r="J7" s="922">
        <v>14</v>
      </c>
      <c r="K7" s="941">
        <v>7.77</v>
      </c>
      <c r="L7" s="939">
        <v>5</v>
      </c>
      <c r="M7" s="939">
        <v>45</v>
      </c>
      <c r="N7" s="942">
        <v>15</v>
      </c>
      <c r="O7" s="939" t="s">
        <v>4150</v>
      </c>
      <c r="P7" s="943" t="s">
        <v>4155</v>
      </c>
      <c r="Q7" s="944">
        <f t="shared" si="0"/>
        <v>0</v>
      </c>
      <c r="R7" s="980">
        <f t="shared" si="0"/>
        <v>-1.25</v>
      </c>
      <c r="S7" s="944">
        <f t="shared" si="1"/>
        <v>0</v>
      </c>
      <c r="T7" s="980">
        <f t="shared" si="2"/>
        <v>0</v>
      </c>
      <c r="U7" s="988">
        <v>15</v>
      </c>
      <c r="V7" s="935">
        <v>14</v>
      </c>
      <c r="W7" s="935">
        <v>-1</v>
      </c>
      <c r="X7" s="986">
        <v>0.93333333333333335</v>
      </c>
      <c r="Y7" s="984"/>
    </row>
    <row r="8" spans="1:25" ht="14.45" customHeight="1" x14ac:dyDescent="0.2">
      <c r="A8" s="948" t="s">
        <v>4156</v>
      </c>
      <c r="B8" s="929"/>
      <c r="C8" s="930"/>
      <c r="D8" s="931"/>
      <c r="E8" s="912">
        <v>3</v>
      </c>
      <c r="F8" s="913">
        <v>37.130000000000003</v>
      </c>
      <c r="G8" s="914">
        <v>17.7</v>
      </c>
      <c r="H8" s="915"/>
      <c r="I8" s="916"/>
      <c r="J8" s="917"/>
      <c r="K8" s="918">
        <v>12.38</v>
      </c>
      <c r="L8" s="915">
        <v>5</v>
      </c>
      <c r="M8" s="915">
        <v>60</v>
      </c>
      <c r="N8" s="919">
        <v>20</v>
      </c>
      <c r="O8" s="915" t="s">
        <v>4150</v>
      </c>
      <c r="P8" s="932" t="s">
        <v>4157</v>
      </c>
      <c r="Q8" s="920">
        <f t="shared" si="0"/>
        <v>0</v>
      </c>
      <c r="R8" s="981">
        <f t="shared" si="0"/>
        <v>0</v>
      </c>
      <c r="S8" s="920">
        <f t="shared" si="1"/>
        <v>-3</v>
      </c>
      <c r="T8" s="981">
        <f t="shared" si="2"/>
        <v>-37.130000000000003</v>
      </c>
      <c r="U8" s="987" t="s">
        <v>574</v>
      </c>
      <c r="V8" s="929" t="s">
        <v>574</v>
      </c>
      <c r="W8" s="929" t="s">
        <v>574</v>
      </c>
      <c r="X8" s="985" t="s">
        <v>574</v>
      </c>
      <c r="Y8" s="983"/>
    </row>
    <row r="9" spans="1:25" ht="14.45" customHeight="1" x14ac:dyDescent="0.2">
      <c r="A9" s="949" t="s">
        <v>4158</v>
      </c>
      <c r="B9" s="935">
        <v>1</v>
      </c>
      <c r="C9" s="936">
        <v>12.38</v>
      </c>
      <c r="D9" s="933">
        <v>19</v>
      </c>
      <c r="E9" s="937">
        <v>1</v>
      </c>
      <c r="F9" s="938">
        <v>12.38</v>
      </c>
      <c r="G9" s="921">
        <v>21</v>
      </c>
      <c r="H9" s="939"/>
      <c r="I9" s="940"/>
      <c r="J9" s="922"/>
      <c r="K9" s="941">
        <v>12.38</v>
      </c>
      <c r="L9" s="939">
        <v>5</v>
      </c>
      <c r="M9" s="939">
        <v>60</v>
      </c>
      <c r="N9" s="942">
        <v>20</v>
      </c>
      <c r="O9" s="939" t="s">
        <v>4150</v>
      </c>
      <c r="P9" s="943" t="s">
        <v>4157</v>
      </c>
      <c r="Q9" s="944">
        <f t="shared" si="0"/>
        <v>-1</v>
      </c>
      <c r="R9" s="980">
        <f t="shared" si="0"/>
        <v>-12.38</v>
      </c>
      <c r="S9" s="944">
        <f t="shared" si="1"/>
        <v>-1</v>
      </c>
      <c r="T9" s="980">
        <f t="shared" si="2"/>
        <v>-12.38</v>
      </c>
      <c r="U9" s="988" t="s">
        <v>574</v>
      </c>
      <c r="V9" s="935" t="s">
        <v>574</v>
      </c>
      <c r="W9" s="935" t="s">
        <v>574</v>
      </c>
      <c r="X9" s="986" t="s">
        <v>574</v>
      </c>
      <c r="Y9" s="984"/>
    </row>
    <row r="10" spans="1:25" ht="14.45" customHeight="1" x14ac:dyDescent="0.2">
      <c r="A10" s="949" t="s">
        <v>4159</v>
      </c>
      <c r="B10" s="935"/>
      <c r="C10" s="936"/>
      <c r="D10" s="933"/>
      <c r="E10" s="937">
        <v>1</v>
      </c>
      <c r="F10" s="938">
        <v>12.65</v>
      </c>
      <c r="G10" s="921">
        <v>39</v>
      </c>
      <c r="H10" s="939">
        <v>1</v>
      </c>
      <c r="I10" s="940">
        <v>13.59</v>
      </c>
      <c r="J10" s="923">
        <v>39</v>
      </c>
      <c r="K10" s="941">
        <v>12.65</v>
      </c>
      <c r="L10" s="939">
        <v>5</v>
      </c>
      <c r="M10" s="939">
        <v>60</v>
      </c>
      <c r="N10" s="942">
        <v>20</v>
      </c>
      <c r="O10" s="939" t="s">
        <v>4150</v>
      </c>
      <c r="P10" s="943" t="s">
        <v>4157</v>
      </c>
      <c r="Q10" s="944">
        <f t="shared" si="0"/>
        <v>1</v>
      </c>
      <c r="R10" s="980">
        <f t="shared" si="0"/>
        <v>13.59</v>
      </c>
      <c r="S10" s="944">
        <f t="shared" si="1"/>
        <v>0</v>
      </c>
      <c r="T10" s="980">
        <f t="shared" si="2"/>
        <v>0.9399999999999995</v>
      </c>
      <c r="U10" s="988">
        <v>20</v>
      </c>
      <c r="V10" s="935">
        <v>39</v>
      </c>
      <c r="W10" s="935">
        <v>19</v>
      </c>
      <c r="X10" s="986">
        <v>1.95</v>
      </c>
      <c r="Y10" s="984">
        <v>19</v>
      </c>
    </row>
    <row r="11" spans="1:25" ht="14.45" customHeight="1" x14ac:dyDescent="0.2">
      <c r="A11" s="948" t="s">
        <v>4160</v>
      </c>
      <c r="B11" s="924">
        <v>1</v>
      </c>
      <c r="C11" s="925">
        <v>2.5</v>
      </c>
      <c r="D11" s="926">
        <v>11</v>
      </c>
      <c r="E11" s="934"/>
      <c r="F11" s="916"/>
      <c r="G11" s="917"/>
      <c r="H11" s="915"/>
      <c r="I11" s="916"/>
      <c r="J11" s="917"/>
      <c r="K11" s="918">
        <v>2.5</v>
      </c>
      <c r="L11" s="915">
        <v>4</v>
      </c>
      <c r="M11" s="915">
        <v>36</v>
      </c>
      <c r="N11" s="919">
        <v>12</v>
      </c>
      <c r="O11" s="915" t="s">
        <v>4150</v>
      </c>
      <c r="P11" s="932" t="s">
        <v>4161</v>
      </c>
      <c r="Q11" s="920">
        <f t="shared" si="0"/>
        <v>-1</v>
      </c>
      <c r="R11" s="981">
        <f t="shared" si="0"/>
        <v>-2.5</v>
      </c>
      <c r="S11" s="920">
        <f t="shared" si="1"/>
        <v>0</v>
      </c>
      <c r="T11" s="981">
        <f t="shared" si="2"/>
        <v>0</v>
      </c>
      <c r="U11" s="987" t="s">
        <v>574</v>
      </c>
      <c r="V11" s="929" t="s">
        <v>574</v>
      </c>
      <c r="W11" s="929" t="s">
        <v>574</v>
      </c>
      <c r="X11" s="985" t="s">
        <v>574</v>
      </c>
      <c r="Y11" s="983"/>
    </row>
    <row r="12" spans="1:25" ht="14.45" customHeight="1" x14ac:dyDescent="0.2">
      <c r="A12" s="948" t="s">
        <v>4162</v>
      </c>
      <c r="B12" s="929"/>
      <c r="C12" s="930"/>
      <c r="D12" s="931"/>
      <c r="E12" s="912">
        <v>1</v>
      </c>
      <c r="F12" s="913">
        <v>0.5</v>
      </c>
      <c r="G12" s="914">
        <v>2</v>
      </c>
      <c r="H12" s="915"/>
      <c r="I12" s="916"/>
      <c r="J12" s="917"/>
      <c r="K12" s="918">
        <v>0.5</v>
      </c>
      <c r="L12" s="915">
        <v>2</v>
      </c>
      <c r="M12" s="915">
        <v>18</v>
      </c>
      <c r="N12" s="919">
        <v>6</v>
      </c>
      <c r="O12" s="915" t="s">
        <v>4150</v>
      </c>
      <c r="P12" s="932" t="s">
        <v>4163</v>
      </c>
      <c r="Q12" s="920">
        <f t="shared" si="0"/>
        <v>0</v>
      </c>
      <c r="R12" s="981">
        <f t="shared" si="0"/>
        <v>0</v>
      </c>
      <c r="S12" s="920">
        <f t="shared" si="1"/>
        <v>-1</v>
      </c>
      <c r="T12" s="981">
        <f t="shared" si="2"/>
        <v>-0.5</v>
      </c>
      <c r="U12" s="987" t="s">
        <v>574</v>
      </c>
      <c r="V12" s="929" t="s">
        <v>574</v>
      </c>
      <c r="W12" s="929" t="s">
        <v>574</v>
      </c>
      <c r="X12" s="985" t="s">
        <v>574</v>
      </c>
      <c r="Y12" s="983"/>
    </row>
    <row r="13" spans="1:25" ht="14.45" customHeight="1" x14ac:dyDescent="0.2">
      <c r="A13" s="948" t="s">
        <v>4164</v>
      </c>
      <c r="B13" s="924">
        <v>1</v>
      </c>
      <c r="C13" s="925">
        <v>1.1200000000000001</v>
      </c>
      <c r="D13" s="926">
        <v>8</v>
      </c>
      <c r="E13" s="934"/>
      <c r="F13" s="916"/>
      <c r="G13" s="917"/>
      <c r="H13" s="915"/>
      <c r="I13" s="916"/>
      <c r="J13" s="917"/>
      <c r="K13" s="918">
        <v>1.1200000000000001</v>
      </c>
      <c r="L13" s="915">
        <v>3</v>
      </c>
      <c r="M13" s="915">
        <v>27</v>
      </c>
      <c r="N13" s="919">
        <v>9</v>
      </c>
      <c r="O13" s="915" t="s">
        <v>4150</v>
      </c>
      <c r="P13" s="932" t="s">
        <v>4165</v>
      </c>
      <c r="Q13" s="920">
        <f t="shared" si="0"/>
        <v>-1</v>
      </c>
      <c r="R13" s="981">
        <f t="shared" si="0"/>
        <v>-1.1200000000000001</v>
      </c>
      <c r="S13" s="920">
        <f t="shared" si="1"/>
        <v>0</v>
      </c>
      <c r="T13" s="981">
        <f t="shared" si="2"/>
        <v>0</v>
      </c>
      <c r="U13" s="987" t="s">
        <v>574</v>
      </c>
      <c r="V13" s="929" t="s">
        <v>574</v>
      </c>
      <c r="W13" s="929" t="s">
        <v>574</v>
      </c>
      <c r="X13" s="985" t="s">
        <v>574</v>
      </c>
      <c r="Y13" s="983"/>
    </row>
    <row r="14" spans="1:25" ht="14.45" customHeight="1" x14ac:dyDescent="0.2">
      <c r="A14" s="948" t="s">
        <v>4166</v>
      </c>
      <c r="B14" s="929"/>
      <c r="C14" s="930"/>
      <c r="D14" s="931"/>
      <c r="E14" s="912">
        <v>1</v>
      </c>
      <c r="F14" s="913">
        <v>0.22</v>
      </c>
      <c r="G14" s="914">
        <v>3</v>
      </c>
      <c r="H14" s="915"/>
      <c r="I14" s="916"/>
      <c r="J14" s="917"/>
      <c r="K14" s="918">
        <v>0.22</v>
      </c>
      <c r="L14" s="915">
        <v>1</v>
      </c>
      <c r="M14" s="915">
        <v>9</v>
      </c>
      <c r="N14" s="919">
        <v>3</v>
      </c>
      <c r="O14" s="915" t="s">
        <v>4150</v>
      </c>
      <c r="P14" s="932" t="s">
        <v>4167</v>
      </c>
      <c r="Q14" s="920">
        <f t="shared" si="0"/>
        <v>0</v>
      </c>
      <c r="R14" s="981">
        <f t="shared" si="0"/>
        <v>0</v>
      </c>
      <c r="S14" s="920">
        <f t="shared" si="1"/>
        <v>-1</v>
      </c>
      <c r="T14" s="981">
        <f t="shared" si="2"/>
        <v>-0.22</v>
      </c>
      <c r="U14" s="987" t="s">
        <v>574</v>
      </c>
      <c r="V14" s="929" t="s">
        <v>574</v>
      </c>
      <c r="W14" s="929" t="s">
        <v>574</v>
      </c>
      <c r="X14" s="985" t="s">
        <v>574</v>
      </c>
      <c r="Y14" s="983"/>
    </row>
    <row r="15" spans="1:25" ht="14.45" customHeight="1" x14ac:dyDescent="0.2">
      <c r="A15" s="948" t="s">
        <v>4168</v>
      </c>
      <c r="B15" s="929">
        <v>1</v>
      </c>
      <c r="C15" s="930">
        <v>0.38</v>
      </c>
      <c r="D15" s="931">
        <v>3</v>
      </c>
      <c r="E15" s="934"/>
      <c r="F15" s="916"/>
      <c r="G15" s="917"/>
      <c r="H15" s="912">
        <v>1</v>
      </c>
      <c r="I15" s="913">
        <v>0.38</v>
      </c>
      <c r="J15" s="914">
        <v>3</v>
      </c>
      <c r="K15" s="918">
        <v>0.38</v>
      </c>
      <c r="L15" s="915">
        <v>1</v>
      </c>
      <c r="M15" s="915">
        <v>9</v>
      </c>
      <c r="N15" s="919">
        <v>3</v>
      </c>
      <c r="O15" s="915" t="s">
        <v>4150</v>
      </c>
      <c r="P15" s="932" t="s">
        <v>4169</v>
      </c>
      <c r="Q15" s="920">
        <f t="shared" si="0"/>
        <v>0</v>
      </c>
      <c r="R15" s="981">
        <f t="shared" si="0"/>
        <v>0</v>
      </c>
      <c r="S15" s="920">
        <f t="shared" si="1"/>
        <v>1</v>
      </c>
      <c r="T15" s="981">
        <f t="shared" si="2"/>
        <v>0.38</v>
      </c>
      <c r="U15" s="987">
        <v>3</v>
      </c>
      <c r="V15" s="929">
        <v>3</v>
      </c>
      <c r="W15" s="929">
        <v>0</v>
      </c>
      <c r="X15" s="985">
        <v>1</v>
      </c>
      <c r="Y15" s="983"/>
    </row>
    <row r="16" spans="1:25" ht="14.45" customHeight="1" x14ac:dyDescent="0.2">
      <c r="A16" s="948" t="s">
        <v>4170</v>
      </c>
      <c r="B16" s="929">
        <v>6</v>
      </c>
      <c r="C16" s="930">
        <v>6.82</v>
      </c>
      <c r="D16" s="931">
        <v>4.7</v>
      </c>
      <c r="E16" s="934">
        <v>11</v>
      </c>
      <c r="F16" s="916">
        <v>14.38</v>
      </c>
      <c r="G16" s="917">
        <v>6.4</v>
      </c>
      <c r="H16" s="912">
        <v>13</v>
      </c>
      <c r="I16" s="913">
        <v>14.77</v>
      </c>
      <c r="J16" s="914">
        <v>4.9000000000000004</v>
      </c>
      <c r="K16" s="918">
        <v>1.1399999999999999</v>
      </c>
      <c r="L16" s="915">
        <v>2</v>
      </c>
      <c r="M16" s="915">
        <v>21</v>
      </c>
      <c r="N16" s="919">
        <v>7</v>
      </c>
      <c r="O16" s="915" t="s">
        <v>4150</v>
      </c>
      <c r="P16" s="932" t="s">
        <v>4171</v>
      </c>
      <c r="Q16" s="920">
        <f t="shared" si="0"/>
        <v>7</v>
      </c>
      <c r="R16" s="981">
        <f t="shared" si="0"/>
        <v>7.9499999999999993</v>
      </c>
      <c r="S16" s="920">
        <f t="shared" si="1"/>
        <v>2</v>
      </c>
      <c r="T16" s="981">
        <f t="shared" si="2"/>
        <v>0.38999999999999879</v>
      </c>
      <c r="U16" s="987">
        <v>91</v>
      </c>
      <c r="V16" s="929">
        <v>63.7</v>
      </c>
      <c r="W16" s="929">
        <v>-27.299999999999997</v>
      </c>
      <c r="X16" s="985">
        <v>0.70000000000000007</v>
      </c>
      <c r="Y16" s="983">
        <v>5</v>
      </c>
    </row>
    <row r="17" spans="1:25" ht="14.45" customHeight="1" x14ac:dyDescent="0.2">
      <c r="A17" s="949" t="s">
        <v>4172</v>
      </c>
      <c r="B17" s="935">
        <v>6</v>
      </c>
      <c r="C17" s="936">
        <v>9.98</v>
      </c>
      <c r="D17" s="933">
        <v>4.8</v>
      </c>
      <c r="E17" s="945">
        <v>6</v>
      </c>
      <c r="F17" s="940">
        <v>9.98</v>
      </c>
      <c r="G17" s="922">
        <v>6.2</v>
      </c>
      <c r="H17" s="937">
        <v>4</v>
      </c>
      <c r="I17" s="938">
        <v>6.65</v>
      </c>
      <c r="J17" s="921">
        <v>4</v>
      </c>
      <c r="K17" s="941">
        <v>1.66</v>
      </c>
      <c r="L17" s="939">
        <v>3</v>
      </c>
      <c r="M17" s="939">
        <v>27</v>
      </c>
      <c r="N17" s="942">
        <v>9</v>
      </c>
      <c r="O17" s="939" t="s">
        <v>4150</v>
      </c>
      <c r="P17" s="943" t="s">
        <v>4173</v>
      </c>
      <c r="Q17" s="944">
        <f t="shared" si="0"/>
        <v>-2</v>
      </c>
      <c r="R17" s="980">
        <f t="shared" si="0"/>
        <v>-3.33</v>
      </c>
      <c r="S17" s="944">
        <f t="shared" si="1"/>
        <v>-2</v>
      </c>
      <c r="T17" s="980">
        <f t="shared" si="2"/>
        <v>-3.33</v>
      </c>
      <c r="U17" s="988">
        <v>36</v>
      </c>
      <c r="V17" s="935">
        <v>16</v>
      </c>
      <c r="W17" s="935">
        <v>-20</v>
      </c>
      <c r="X17" s="986">
        <v>0.44444444444444442</v>
      </c>
      <c r="Y17" s="984"/>
    </row>
    <row r="18" spans="1:25" ht="14.45" customHeight="1" x14ac:dyDescent="0.2">
      <c r="A18" s="949" t="s">
        <v>4174</v>
      </c>
      <c r="B18" s="935"/>
      <c r="C18" s="936"/>
      <c r="D18" s="933"/>
      <c r="E18" s="945"/>
      <c r="F18" s="940"/>
      <c r="G18" s="922"/>
      <c r="H18" s="937">
        <v>2</v>
      </c>
      <c r="I18" s="938">
        <v>4.3499999999999996</v>
      </c>
      <c r="J18" s="921">
        <v>6.5</v>
      </c>
      <c r="K18" s="941">
        <v>2.1800000000000002</v>
      </c>
      <c r="L18" s="939">
        <v>3</v>
      </c>
      <c r="M18" s="939">
        <v>30</v>
      </c>
      <c r="N18" s="942">
        <v>10</v>
      </c>
      <c r="O18" s="939" t="s">
        <v>4150</v>
      </c>
      <c r="P18" s="943" t="s">
        <v>4175</v>
      </c>
      <c r="Q18" s="944">
        <f t="shared" si="0"/>
        <v>2</v>
      </c>
      <c r="R18" s="980">
        <f t="shared" si="0"/>
        <v>4.3499999999999996</v>
      </c>
      <c r="S18" s="944">
        <f t="shared" si="1"/>
        <v>2</v>
      </c>
      <c r="T18" s="980">
        <f t="shared" si="2"/>
        <v>4.3499999999999996</v>
      </c>
      <c r="U18" s="988">
        <v>20</v>
      </c>
      <c r="V18" s="935">
        <v>13</v>
      </c>
      <c r="W18" s="935">
        <v>-7</v>
      </c>
      <c r="X18" s="986">
        <v>0.65</v>
      </c>
      <c r="Y18" s="984"/>
    </row>
    <row r="19" spans="1:25" ht="14.45" customHeight="1" x14ac:dyDescent="0.2">
      <c r="A19" s="948" t="s">
        <v>4176</v>
      </c>
      <c r="B19" s="929"/>
      <c r="C19" s="930"/>
      <c r="D19" s="931"/>
      <c r="E19" s="934"/>
      <c r="F19" s="916"/>
      <c r="G19" s="917"/>
      <c r="H19" s="912">
        <v>1</v>
      </c>
      <c r="I19" s="913">
        <v>0.46</v>
      </c>
      <c r="J19" s="927">
        <v>5</v>
      </c>
      <c r="K19" s="918">
        <v>0.46</v>
      </c>
      <c r="L19" s="915">
        <v>1</v>
      </c>
      <c r="M19" s="915">
        <v>9</v>
      </c>
      <c r="N19" s="919">
        <v>3</v>
      </c>
      <c r="O19" s="915" t="s">
        <v>4150</v>
      </c>
      <c r="P19" s="932" t="s">
        <v>4177</v>
      </c>
      <c r="Q19" s="920">
        <f t="shared" si="0"/>
        <v>1</v>
      </c>
      <c r="R19" s="981">
        <f t="shared" si="0"/>
        <v>0.46</v>
      </c>
      <c r="S19" s="920">
        <f t="shared" si="1"/>
        <v>1</v>
      </c>
      <c r="T19" s="981">
        <f t="shared" si="2"/>
        <v>0.46</v>
      </c>
      <c r="U19" s="987">
        <v>3</v>
      </c>
      <c r="V19" s="929">
        <v>5</v>
      </c>
      <c r="W19" s="929">
        <v>2</v>
      </c>
      <c r="X19" s="985">
        <v>1.6666666666666667</v>
      </c>
      <c r="Y19" s="983">
        <v>2</v>
      </c>
    </row>
    <row r="20" spans="1:25" ht="14.45" customHeight="1" x14ac:dyDescent="0.2">
      <c r="A20" s="949" t="s">
        <v>4178</v>
      </c>
      <c r="B20" s="935"/>
      <c r="C20" s="936"/>
      <c r="D20" s="933"/>
      <c r="E20" s="945"/>
      <c r="F20" s="940"/>
      <c r="G20" s="922"/>
      <c r="H20" s="937">
        <v>1</v>
      </c>
      <c r="I20" s="938">
        <v>0.56000000000000005</v>
      </c>
      <c r="J20" s="921">
        <v>3</v>
      </c>
      <c r="K20" s="941">
        <v>0.56000000000000005</v>
      </c>
      <c r="L20" s="939">
        <v>1</v>
      </c>
      <c r="M20" s="939">
        <v>12</v>
      </c>
      <c r="N20" s="942">
        <v>4</v>
      </c>
      <c r="O20" s="939" t="s">
        <v>4150</v>
      </c>
      <c r="P20" s="943" t="s">
        <v>4179</v>
      </c>
      <c r="Q20" s="944">
        <f t="shared" si="0"/>
        <v>1</v>
      </c>
      <c r="R20" s="980">
        <f t="shared" si="0"/>
        <v>0.56000000000000005</v>
      </c>
      <c r="S20" s="944">
        <f t="shared" si="1"/>
        <v>1</v>
      </c>
      <c r="T20" s="980">
        <f t="shared" si="2"/>
        <v>0.56000000000000005</v>
      </c>
      <c r="U20" s="988">
        <v>4</v>
      </c>
      <c r="V20" s="935">
        <v>3</v>
      </c>
      <c r="W20" s="935">
        <v>-1</v>
      </c>
      <c r="X20" s="986">
        <v>0.75</v>
      </c>
      <c r="Y20" s="984"/>
    </row>
    <row r="21" spans="1:25" ht="14.45" customHeight="1" x14ac:dyDescent="0.2">
      <c r="A21" s="948" t="s">
        <v>4180</v>
      </c>
      <c r="B21" s="929">
        <v>5</v>
      </c>
      <c r="C21" s="930">
        <v>1.71</v>
      </c>
      <c r="D21" s="931">
        <v>2</v>
      </c>
      <c r="E21" s="934">
        <v>4</v>
      </c>
      <c r="F21" s="916">
        <v>4.26</v>
      </c>
      <c r="G21" s="917">
        <v>4.5</v>
      </c>
      <c r="H21" s="912">
        <v>5</v>
      </c>
      <c r="I21" s="913">
        <v>1.71</v>
      </c>
      <c r="J21" s="914">
        <v>4</v>
      </c>
      <c r="K21" s="918">
        <v>0.34</v>
      </c>
      <c r="L21" s="915">
        <v>1</v>
      </c>
      <c r="M21" s="915">
        <v>12</v>
      </c>
      <c r="N21" s="919">
        <v>4</v>
      </c>
      <c r="O21" s="915" t="s">
        <v>4150</v>
      </c>
      <c r="P21" s="932" t="s">
        <v>4181</v>
      </c>
      <c r="Q21" s="920">
        <f t="shared" si="0"/>
        <v>0</v>
      </c>
      <c r="R21" s="981">
        <f t="shared" si="0"/>
        <v>0</v>
      </c>
      <c r="S21" s="920">
        <f t="shared" si="1"/>
        <v>1</v>
      </c>
      <c r="T21" s="981">
        <f t="shared" si="2"/>
        <v>-2.5499999999999998</v>
      </c>
      <c r="U21" s="987">
        <v>20</v>
      </c>
      <c r="V21" s="929">
        <v>20</v>
      </c>
      <c r="W21" s="929">
        <v>0</v>
      </c>
      <c r="X21" s="985">
        <v>1</v>
      </c>
      <c r="Y21" s="983">
        <v>2</v>
      </c>
    </row>
    <row r="22" spans="1:25" ht="14.45" customHeight="1" x14ac:dyDescent="0.2">
      <c r="A22" s="949" t="s">
        <v>4182</v>
      </c>
      <c r="B22" s="935"/>
      <c r="C22" s="936"/>
      <c r="D22" s="933"/>
      <c r="E22" s="945">
        <v>4</v>
      </c>
      <c r="F22" s="940">
        <v>1.83</v>
      </c>
      <c r="G22" s="922">
        <v>5</v>
      </c>
      <c r="H22" s="937">
        <v>7</v>
      </c>
      <c r="I22" s="938">
        <v>2.86</v>
      </c>
      <c r="J22" s="923">
        <v>5</v>
      </c>
      <c r="K22" s="941">
        <v>0.41</v>
      </c>
      <c r="L22" s="939">
        <v>1</v>
      </c>
      <c r="M22" s="939">
        <v>12</v>
      </c>
      <c r="N22" s="942">
        <v>4</v>
      </c>
      <c r="O22" s="939" t="s">
        <v>4150</v>
      </c>
      <c r="P22" s="943" t="s">
        <v>4183</v>
      </c>
      <c r="Q22" s="944">
        <f t="shared" si="0"/>
        <v>7</v>
      </c>
      <c r="R22" s="980">
        <f t="shared" si="0"/>
        <v>2.86</v>
      </c>
      <c r="S22" s="944">
        <f t="shared" si="1"/>
        <v>3</v>
      </c>
      <c r="T22" s="980">
        <f t="shared" si="2"/>
        <v>1.0299999999999998</v>
      </c>
      <c r="U22" s="988">
        <v>28</v>
      </c>
      <c r="V22" s="935">
        <v>35</v>
      </c>
      <c r="W22" s="935">
        <v>7</v>
      </c>
      <c r="X22" s="986">
        <v>1.25</v>
      </c>
      <c r="Y22" s="984">
        <v>9</v>
      </c>
    </row>
    <row r="23" spans="1:25" ht="14.45" customHeight="1" x14ac:dyDescent="0.2">
      <c r="A23" s="948" t="s">
        <v>4184</v>
      </c>
      <c r="B23" s="929">
        <v>17</v>
      </c>
      <c r="C23" s="930">
        <v>37.56</v>
      </c>
      <c r="D23" s="931">
        <v>9.8000000000000007</v>
      </c>
      <c r="E23" s="912">
        <v>22</v>
      </c>
      <c r="F23" s="913">
        <v>50.39</v>
      </c>
      <c r="G23" s="914">
        <v>10.5</v>
      </c>
      <c r="H23" s="915">
        <v>8</v>
      </c>
      <c r="I23" s="916">
        <v>17.920000000000002</v>
      </c>
      <c r="J23" s="927">
        <v>9.3000000000000007</v>
      </c>
      <c r="K23" s="918">
        <v>2.19</v>
      </c>
      <c r="L23" s="915">
        <v>3</v>
      </c>
      <c r="M23" s="915">
        <v>27</v>
      </c>
      <c r="N23" s="919">
        <v>9</v>
      </c>
      <c r="O23" s="915" t="s">
        <v>4150</v>
      </c>
      <c r="P23" s="932" t="s">
        <v>4185</v>
      </c>
      <c r="Q23" s="920">
        <f t="shared" si="0"/>
        <v>-9</v>
      </c>
      <c r="R23" s="981">
        <f t="shared" si="0"/>
        <v>-19.64</v>
      </c>
      <c r="S23" s="920">
        <f t="shared" si="1"/>
        <v>-14</v>
      </c>
      <c r="T23" s="981">
        <f t="shared" si="2"/>
        <v>-32.47</v>
      </c>
      <c r="U23" s="987">
        <v>72</v>
      </c>
      <c r="V23" s="929">
        <v>74.400000000000006</v>
      </c>
      <c r="W23" s="929">
        <v>2.4000000000000057</v>
      </c>
      <c r="X23" s="985">
        <v>1.0333333333333334</v>
      </c>
      <c r="Y23" s="983">
        <v>10</v>
      </c>
    </row>
    <row r="24" spans="1:25" ht="14.45" customHeight="1" x14ac:dyDescent="0.2">
      <c r="A24" s="949" t="s">
        <v>4186</v>
      </c>
      <c r="B24" s="935">
        <v>12</v>
      </c>
      <c r="C24" s="936">
        <v>53</v>
      </c>
      <c r="D24" s="933">
        <v>14.9</v>
      </c>
      <c r="E24" s="937">
        <v>10</v>
      </c>
      <c r="F24" s="938">
        <v>45.35</v>
      </c>
      <c r="G24" s="921">
        <v>17.2</v>
      </c>
      <c r="H24" s="939">
        <v>14</v>
      </c>
      <c r="I24" s="940">
        <v>66.540000000000006</v>
      </c>
      <c r="J24" s="923">
        <v>16.399999999999999</v>
      </c>
      <c r="K24" s="941">
        <v>4.29</v>
      </c>
      <c r="L24" s="939">
        <v>5</v>
      </c>
      <c r="M24" s="939">
        <v>45</v>
      </c>
      <c r="N24" s="942">
        <v>15</v>
      </c>
      <c r="O24" s="939" t="s">
        <v>4150</v>
      </c>
      <c r="P24" s="943" t="s">
        <v>4187</v>
      </c>
      <c r="Q24" s="944">
        <f t="shared" si="0"/>
        <v>2</v>
      </c>
      <c r="R24" s="980">
        <f t="shared" si="0"/>
        <v>13.540000000000006</v>
      </c>
      <c r="S24" s="944">
        <f t="shared" si="1"/>
        <v>4</v>
      </c>
      <c r="T24" s="980">
        <f t="shared" si="2"/>
        <v>21.190000000000005</v>
      </c>
      <c r="U24" s="988">
        <v>210</v>
      </c>
      <c r="V24" s="935">
        <v>229.59999999999997</v>
      </c>
      <c r="W24" s="935">
        <v>19.599999999999966</v>
      </c>
      <c r="X24" s="986">
        <v>1.0933333333333333</v>
      </c>
      <c r="Y24" s="984">
        <v>67</v>
      </c>
    </row>
    <row r="25" spans="1:25" ht="14.45" customHeight="1" x14ac:dyDescent="0.2">
      <c r="A25" s="949" t="s">
        <v>4188</v>
      </c>
      <c r="B25" s="935">
        <v>5</v>
      </c>
      <c r="C25" s="936">
        <v>34.76</v>
      </c>
      <c r="D25" s="933">
        <v>16.600000000000001</v>
      </c>
      <c r="E25" s="937">
        <v>4</v>
      </c>
      <c r="F25" s="938">
        <v>27.49</v>
      </c>
      <c r="G25" s="921">
        <v>23.8</v>
      </c>
      <c r="H25" s="939">
        <v>5</v>
      </c>
      <c r="I25" s="940">
        <v>36.159999999999997</v>
      </c>
      <c r="J25" s="922">
        <v>15.6</v>
      </c>
      <c r="K25" s="941">
        <v>6.86</v>
      </c>
      <c r="L25" s="939">
        <v>6</v>
      </c>
      <c r="M25" s="939">
        <v>57</v>
      </c>
      <c r="N25" s="942">
        <v>19</v>
      </c>
      <c r="O25" s="939" t="s">
        <v>4150</v>
      </c>
      <c r="P25" s="943" t="s">
        <v>4189</v>
      </c>
      <c r="Q25" s="944">
        <f t="shared" si="0"/>
        <v>0</v>
      </c>
      <c r="R25" s="980">
        <f t="shared" si="0"/>
        <v>1.3999999999999986</v>
      </c>
      <c r="S25" s="944">
        <f t="shared" si="1"/>
        <v>1</v>
      </c>
      <c r="T25" s="980">
        <f t="shared" si="2"/>
        <v>8.6699999999999982</v>
      </c>
      <c r="U25" s="988">
        <v>95</v>
      </c>
      <c r="V25" s="935">
        <v>78</v>
      </c>
      <c r="W25" s="935">
        <v>-17</v>
      </c>
      <c r="X25" s="986">
        <v>0.82105263157894737</v>
      </c>
      <c r="Y25" s="984">
        <v>1</v>
      </c>
    </row>
    <row r="26" spans="1:25" ht="14.45" customHeight="1" x14ac:dyDescent="0.2">
      <c r="A26" s="948" t="s">
        <v>4190</v>
      </c>
      <c r="B26" s="929">
        <v>62</v>
      </c>
      <c r="C26" s="930">
        <v>185.98</v>
      </c>
      <c r="D26" s="931">
        <v>4.2</v>
      </c>
      <c r="E26" s="934">
        <v>76</v>
      </c>
      <c r="F26" s="916">
        <v>228.75</v>
      </c>
      <c r="G26" s="917">
        <v>4.7</v>
      </c>
      <c r="H26" s="912">
        <v>64</v>
      </c>
      <c r="I26" s="913">
        <v>190.53</v>
      </c>
      <c r="J26" s="914">
        <v>4.0999999999999996</v>
      </c>
      <c r="K26" s="918">
        <v>2.95</v>
      </c>
      <c r="L26" s="915">
        <v>2</v>
      </c>
      <c r="M26" s="915">
        <v>18</v>
      </c>
      <c r="N26" s="919">
        <v>6</v>
      </c>
      <c r="O26" s="915" t="s">
        <v>4150</v>
      </c>
      <c r="P26" s="932" t="s">
        <v>4191</v>
      </c>
      <c r="Q26" s="920">
        <f t="shared" si="0"/>
        <v>2</v>
      </c>
      <c r="R26" s="981">
        <f t="shared" si="0"/>
        <v>4.5500000000000114</v>
      </c>
      <c r="S26" s="920">
        <f t="shared" si="1"/>
        <v>-12</v>
      </c>
      <c r="T26" s="981">
        <f t="shared" si="2"/>
        <v>-38.22</v>
      </c>
      <c r="U26" s="987">
        <v>384</v>
      </c>
      <c r="V26" s="929">
        <v>262.39999999999998</v>
      </c>
      <c r="W26" s="929">
        <v>-121.60000000000002</v>
      </c>
      <c r="X26" s="985">
        <v>0.68333333333333324</v>
      </c>
      <c r="Y26" s="983">
        <v>2</v>
      </c>
    </row>
    <row r="27" spans="1:25" ht="14.45" customHeight="1" x14ac:dyDescent="0.2">
      <c r="A27" s="949" t="s">
        <v>4192</v>
      </c>
      <c r="B27" s="935">
        <v>11</v>
      </c>
      <c r="C27" s="936">
        <v>33.49</v>
      </c>
      <c r="D27" s="933">
        <v>4.7</v>
      </c>
      <c r="E27" s="945">
        <v>19</v>
      </c>
      <c r="F27" s="940">
        <v>59.21</v>
      </c>
      <c r="G27" s="922">
        <v>5.5</v>
      </c>
      <c r="H27" s="937">
        <v>36</v>
      </c>
      <c r="I27" s="938">
        <v>111</v>
      </c>
      <c r="J27" s="921">
        <v>5.0999999999999996</v>
      </c>
      <c r="K27" s="941">
        <v>3.1</v>
      </c>
      <c r="L27" s="939">
        <v>3</v>
      </c>
      <c r="M27" s="939">
        <v>24</v>
      </c>
      <c r="N27" s="942">
        <v>8</v>
      </c>
      <c r="O27" s="939" t="s">
        <v>4150</v>
      </c>
      <c r="P27" s="943" t="s">
        <v>4191</v>
      </c>
      <c r="Q27" s="944">
        <f t="shared" si="0"/>
        <v>25</v>
      </c>
      <c r="R27" s="980">
        <f t="shared" si="0"/>
        <v>77.509999999999991</v>
      </c>
      <c r="S27" s="944">
        <f t="shared" si="1"/>
        <v>17</v>
      </c>
      <c r="T27" s="980">
        <f t="shared" si="2"/>
        <v>51.79</v>
      </c>
      <c r="U27" s="988">
        <v>288</v>
      </c>
      <c r="V27" s="935">
        <v>183.6</v>
      </c>
      <c r="W27" s="935">
        <v>-104.4</v>
      </c>
      <c r="X27" s="986">
        <v>0.63749999999999996</v>
      </c>
      <c r="Y27" s="984">
        <v>6</v>
      </c>
    </row>
    <row r="28" spans="1:25" ht="14.45" customHeight="1" x14ac:dyDescent="0.2">
      <c r="A28" s="949" t="s">
        <v>4193</v>
      </c>
      <c r="B28" s="935">
        <v>1</v>
      </c>
      <c r="C28" s="936">
        <v>5.58</v>
      </c>
      <c r="D28" s="933">
        <v>5</v>
      </c>
      <c r="E28" s="945">
        <v>2</v>
      </c>
      <c r="F28" s="940">
        <v>11.32</v>
      </c>
      <c r="G28" s="922">
        <v>10.5</v>
      </c>
      <c r="H28" s="937">
        <v>4</v>
      </c>
      <c r="I28" s="938">
        <v>20.52</v>
      </c>
      <c r="J28" s="921">
        <v>3.5</v>
      </c>
      <c r="K28" s="941">
        <v>5.58</v>
      </c>
      <c r="L28" s="939">
        <v>3</v>
      </c>
      <c r="M28" s="939">
        <v>27</v>
      </c>
      <c r="N28" s="942">
        <v>9</v>
      </c>
      <c r="O28" s="939" t="s">
        <v>4150</v>
      </c>
      <c r="P28" s="943" t="s">
        <v>4191</v>
      </c>
      <c r="Q28" s="944">
        <f t="shared" si="0"/>
        <v>3</v>
      </c>
      <c r="R28" s="980">
        <f t="shared" si="0"/>
        <v>14.94</v>
      </c>
      <c r="S28" s="944">
        <f t="shared" si="1"/>
        <v>2</v>
      </c>
      <c r="T28" s="980">
        <f t="shared" si="2"/>
        <v>9.1999999999999993</v>
      </c>
      <c r="U28" s="988">
        <v>36</v>
      </c>
      <c r="V28" s="935">
        <v>14</v>
      </c>
      <c r="W28" s="935">
        <v>-22</v>
      </c>
      <c r="X28" s="986">
        <v>0.3888888888888889</v>
      </c>
      <c r="Y28" s="984"/>
    </row>
    <row r="29" spans="1:25" ht="14.45" customHeight="1" x14ac:dyDescent="0.2">
      <c r="A29" s="948" t="s">
        <v>4194</v>
      </c>
      <c r="B29" s="929">
        <v>193</v>
      </c>
      <c r="C29" s="930">
        <v>263.52999999999997</v>
      </c>
      <c r="D29" s="931">
        <v>4</v>
      </c>
      <c r="E29" s="934">
        <v>229</v>
      </c>
      <c r="F29" s="916">
        <v>312.08</v>
      </c>
      <c r="G29" s="917">
        <v>4</v>
      </c>
      <c r="H29" s="912">
        <v>256</v>
      </c>
      <c r="I29" s="913">
        <v>349.13</v>
      </c>
      <c r="J29" s="914">
        <v>3.9</v>
      </c>
      <c r="K29" s="918">
        <v>1.36</v>
      </c>
      <c r="L29" s="915">
        <v>2</v>
      </c>
      <c r="M29" s="915">
        <v>15</v>
      </c>
      <c r="N29" s="919">
        <v>5</v>
      </c>
      <c r="O29" s="915" t="s">
        <v>4150</v>
      </c>
      <c r="P29" s="932" t="s">
        <v>4195</v>
      </c>
      <c r="Q29" s="920">
        <f t="shared" si="0"/>
        <v>63</v>
      </c>
      <c r="R29" s="981">
        <f t="shared" si="0"/>
        <v>85.600000000000023</v>
      </c>
      <c r="S29" s="920">
        <f t="shared" si="1"/>
        <v>27</v>
      </c>
      <c r="T29" s="981">
        <f t="shared" si="2"/>
        <v>37.050000000000011</v>
      </c>
      <c r="U29" s="987">
        <v>1280</v>
      </c>
      <c r="V29" s="929">
        <v>998.4</v>
      </c>
      <c r="W29" s="929">
        <v>-281.60000000000002</v>
      </c>
      <c r="X29" s="985">
        <v>0.78</v>
      </c>
      <c r="Y29" s="983">
        <v>78</v>
      </c>
    </row>
    <row r="30" spans="1:25" ht="14.45" customHeight="1" x14ac:dyDescent="0.2">
      <c r="A30" s="949" t="s">
        <v>4196</v>
      </c>
      <c r="B30" s="935">
        <v>37</v>
      </c>
      <c r="C30" s="936">
        <v>77</v>
      </c>
      <c r="D30" s="933">
        <v>5.0999999999999996</v>
      </c>
      <c r="E30" s="945">
        <v>48</v>
      </c>
      <c r="F30" s="940">
        <v>101.7</v>
      </c>
      <c r="G30" s="922">
        <v>5</v>
      </c>
      <c r="H30" s="937">
        <v>57</v>
      </c>
      <c r="I30" s="938">
        <v>121.45</v>
      </c>
      <c r="J30" s="921">
        <v>6</v>
      </c>
      <c r="K30" s="941">
        <v>2.12</v>
      </c>
      <c r="L30" s="939">
        <v>3</v>
      </c>
      <c r="M30" s="939">
        <v>24</v>
      </c>
      <c r="N30" s="942">
        <v>8</v>
      </c>
      <c r="O30" s="939" t="s">
        <v>4150</v>
      </c>
      <c r="P30" s="943" t="s">
        <v>4197</v>
      </c>
      <c r="Q30" s="944">
        <f t="shared" si="0"/>
        <v>20</v>
      </c>
      <c r="R30" s="980">
        <f t="shared" si="0"/>
        <v>44.45</v>
      </c>
      <c r="S30" s="944">
        <f t="shared" si="1"/>
        <v>9</v>
      </c>
      <c r="T30" s="980">
        <f t="shared" si="2"/>
        <v>19.75</v>
      </c>
      <c r="U30" s="988">
        <v>456</v>
      </c>
      <c r="V30" s="935">
        <v>342</v>
      </c>
      <c r="W30" s="935">
        <v>-114</v>
      </c>
      <c r="X30" s="986">
        <v>0.75</v>
      </c>
      <c r="Y30" s="984">
        <v>67</v>
      </c>
    </row>
    <row r="31" spans="1:25" ht="14.45" customHeight="1" x14ac:dyDescent="0.2">
      <c r="A31" s="949" t="s">
        <v>4198</v>
      </c>
      <c r="B31" s="935">
        <v>4</v>
      </c>
      <c r="C31" s="936">
        <v>9.44</v>
      </c>
      <c r="D31" s="933">
        <v>4.8</v>
      </c>
      <c r="E31" s="945">
        <v>8</v>
      </c>
      <c r="F31" s="940">
        <v>18.88</v>
      </c>
      <c r="G31" s="922">
        <v>3.9</v>
      </c>
      <c r="H31" s="937">
        <v>10</v>
      </c>
      <c r="I31" s="938">
        <v>23.65</v>
      </c>
      <c r="J31" s="923">
        <v>8.5</v>
      </c>
      <c r="K31" s="941">
        <v>2.36</v>
      </c>
      <c r="L31" s="939">
        <v>2</v>
      </c>
      <c r="M31" s="939">
        <v>21</v>
      </c>
      <c r="N31" s="942">
        <v>7</v>
      </c>
      <c r="O31" s="939" t="s">
        <v>4150</v>
      </c>
      <c r="P31" s="943" t="s">
        <v>4199</v>
      </c>
      <c r="Q31" s="944">
        <f t="shared" si="0"/>
        <v>6</v>
      </c>
      <c r="R31" s="980">
        <f t="shared" si="0"/>
        <v>14.209999999999999</v>
      </c>
      <c r="S31" s="944">
        <f t="shared" si="1"/>
        <v>2</v>
      </c>
      <c r="T31" s="980">
        <f t="shared" si="2"/>
        <v>4.7699999999999996</v>
      </c>
      <c r="U31" s="988">
        <v>70</v>
      </c>
      <c r="V31" s="935">
        <v>85</v>
      </c>
      <c r="W31" s="935">
        <v>15</v>
      </c>
      <c r="X31" s="986">
        <v>1.2142857142857142</v>
      </c>
      <c r="Y31" s="984">
        <v>29</v>
      </c>
    </row>
    <row r="32" spans="1:25" ht="14.45" customHeight="1" x14ac:dyDescent="0.2">
      <c r="A32" s="948" t="s">
        <v>4200</v>
      </c>
      <c r="B32" s="929">
        <v>16</v>
      </c>
      <c r="C32" s="930">
        <v>20.79</v>
      </c>
      <c r="D32" s="931">
        <v>4.2</v>
      </c>
      <c r="E32" s="934">
        <v>14</v>
      </c>
      <c r="F32" s="916">
        <v>18.25</v>
      </c>
      <c r="G32" s="917">
        <v>3.8</v>
      </c>
      <c r="H32" s="912">
        <v>18</v>
      </c>
      <c r="I32" s="913">
        <v>23.42</v>
      </c>
      <c r="J32" s="914">
        <v>4.7</v>
      </c>
      <c r="K32" s="918">
        <v>1.3</v>
      </c>
      <c r="L32" s="915">
        <v>2</v>
      </c>
      <c r="M32" s="915">
        <v>18</v>
      </c>
      <c r="N32" s="919">
        <v>6</v>
      </c>
      <c r="O32" s="915" t="s">
        <v>4150</v>
      </c>
      <c r="P32" s="932" t="s">
        <v>4201</v>
      </c>
      <c r="Q32" s="920">
        <f t="shared" si="0"/>
        <v>2</v>
      </c>
      <c r="R32" s="981">
        <f t="shared" si="0"/>
        <v>2.6300000000000026</v>
      </c>
      <c r="S32" s="920">
        <f t="shared" si="1"/>
        <v>4</v>
      </c>
      <c r="T32" s="981">
        <f t="shared" si="2"/>
        <v>5.1700000000000017</v>
      </c>
      <c r="U32" s="987">
        <v>108</v>
      </c>
      <c r="V32" s="929">
        <v>84.600000000000009</v>
      </c>
      <c r="W32" s="929">
        <v>-23.399999999999991</v>
      </c>
      <c r="X32" s="985">
        <v>0.78333333333333344</v>
      </c>
      <c r="Y32" s="983">
        <v>7</v>
      </c>
    </row>
    <row r="33" spans="1:25" ht="14.45" customHeight="1" x14ac:dyDescent="0.2">
      <c r="A33" s="949" t="s">
        <v>4202</v>
      </c>
      <c r="B33" s="935">
        <v>4</v>
      </c>
      <c r="C33" s="936">
        <v>6.39</v>
      </c>
      <c r="D33" s="933">
        <v>3</v>
      </c>
      <c r="E33" s="945">
        <v>6</v>
      </c>
      <c r="F33" s="940">
        <v>9.58</v>
      </c>
      <c r="G33" s="922">
        <v>3.5</v>
      </c>
      <c r="H33" s="937">
        <v>7</v>
      </c>
      <c r="I33" s="938">
        <v>11.17</v>
      </c>
      <c r="J33" s="921">
        <v>5.4</v>
      </c>
      <c r="K33" s="941">
        <v>1.6</v>
      </c>
      <c r="L33" s="939">
        <v>2</v>
      </c>
      <c r="M33" s="939">
        <v>18</v>
      </c>
      <c r="N33" s="942">
        <v>6</v>
      </c>
      <c r="O33" s="939" t="s">
        <v>4150</v>
      </c>
      <c r="P33" s="943" t="s">
        <v>4203</v>
      </c>
      <c r="Q33" s="944">
        <f t="shared" si="0"/>
        <v>3</v>
      </c>
      <c r="R33" s="980">
        <f t="shared" si="0"/>
        <v>4.78</v>
      </c>
      <c r="S33" s="944">
        <f t="shared" si="1"/>
        <v>1</v>
      </c>
      <c r="T33" s="980">
        <f t="shared" si="2"/>
        <v>1.5899999999999999</v>
      </c>
      <c r="U33" s="988">
        <v>42</v>
      </c>
      <c r="V33" s="935">
        <v>37.800000000000004</v>
      </c>
      <c r="W33" s="935">
        <v>-4.1999999999999957</v>
      </c>
      <c r="X33" s="986">
        <v>0.90000000000000013</v>
      </c>
      <c r="Y33" s="984">
        <v>4</v>
      </c>
    </row>
    <row r="34" spans="1:25" ht="14.45" customHeight="1" x14ac:dyDescent="0.2">
      <c r="A34" s="949" t="s">
        <v>4204</v>
      </c>
      <c r="B34" s="935">
        <v>2</v>
      </c>
      <c r="C34" s="936">
        <v>3.29</v>
      </c>
      <c r="D34" s="933">
        <v>5</v>
      </c>
      <c r="E34" s="945">
        <v>3</v>
      </c>
      <c r="F34" s="940">
        <v>4.9400000000000004</v>
      </c>
      <c r="G34" s="922">
        <v>3.7</v>
      </c>
      <c r="H34" s="937">
        <v>5</v>
      </c>
      <c r="I34" s="938">
        <v>8.23</v>
      </c>
      <c r="J34" s="921">
        <v>3.6</v>
      </c>
      <c r="K34" s="941">
        <v>1.65</v>
      </c>
      <c r="L34" s="939">
        <v>2</v>
      </c>
      <c r="M34" s="939">
        <v>18</v>
      </c>
      <c r="N34" s="942">
        <v>6</v>
      </c>
      <c r="O34" s="939" t="s">
        <v>4150</v>
      </c>
      <c r="P34" s="943" t="s">
        <v>4205</v>
      </c>
      <c r="Q34" s="944">
        <f t="shared" si="0"/>
        <v>3</v>
      </c>
      <c r="R34" s="980">
        <f t="shared" si="0"/>
        <v>4.9400000000000004</v>
      </c>
      <c r="S34" s="944">
        <f t="shared" si="1"/>
        <v>2</v>
      </c>
      <c r="T34" s="980">
        <f t="shared" si="2"/>
        <v>3.29</v>
      </c>
      <c r="U34" s="988">
        <v>30</v>
      </c>
      <c r="V34" s="935">
        <v>18</v>
      </c>
      <c r="W34" s="935">
        <v>-12</v>
      </c>
      <c r="X34" s="986">
        <v>0.6</v>
      </c>
      <c r="Y34" s="984"/>
    </row>
    <row r="35" spans="1:25" ht="14.45" customHeight="1" x14ac:dyDescent="0.2">
      <c r="A35" s="948" t="s">
        <v>4206</v>
      </c>
      <c r="B35" s="929">
        <v>15</v>
      </c>
      <c r="C35" s="930">
        <v>15.77</v>
      </c>
      <c r="D35" s="931">
        <v>3.7</v>
      </c>
      <c r="E35" s="912">
        <v>16</v>
      </c>
      <c r="F35" s="913">
        <v>17.41</v>
      </c>
      <c r="G35" s="914">
        <v>4.0999999999999996</v>
      </c>
      <c r="H35" s="915">
        <v>10</v>
      </c>
      <c r="I35" s="916">
        <v>10.87</v>
      </c>
      <c r="J35" s="917">
        <v>4</v>
      </c>
      <c r="K35" s="918">
        <v>1.0900000000000001</v>
      </c>
      <c r="L35" s="915">
        <v>2</v>
      </c>
      <c r="M35" s="915">
        <v>18</v>
      </c>
      <c r="N35" s="919">
        <v>6</v>
      </c>
      <c r="O35" s="915" t="s">
        <v>4150</v>
      </c>
      <c r="P35" s="932" t="s">
        <v>4207</v>
      </c>
      <c r="Q35" s="920">
        <f t="shared" si="0"/>
        <v>-5</v>
      </c>
      <c r="R35" s="981">
        <f t="shared" si="0"/>
        <v>-4.9000000000000004</v>
      </c>
      <c r="S35" s="920">
        <f t="shared" si="1"/>
        <v>-6</v>
      </c>
      <c r="T35" s="981">
        <f t="shared" si="2"/>
        <v>-6.5400000000000009</v>
      </c>
      <c r="U35" s="987">
        <v>60</v>
      </c>
      <c r="V35" s="929">
        <v>40</v>
      </c>
      <c r="W35" s="929">
        <v>-20</v>
      </c>
      <c r="X35" s="985">
        <v>0.66666666666666663</v>
      </c>
      <c r="Y35" s="983">
        <v>1</v>
      </c>
    </row>
    <row r="36" spans="1:25" ht="14.45" customHeight="1" x14ac:dyDescent="0.2">
      <c r="A36" s="949" t="s">
        <v>4208</v>
      </c>
      <c r="B36" s="935">
        <v>2</v>
      </c>
      <c r="C36" s="936">
        <v>2.64</v>
      </c>
      <c r="D36" s="933">
        <v>3</v>
      </c>
      <c r="E36" s="937">
        <v>4</v>
      </c>
      <c r="F36" s="938">
        <v>5.29</v>
      </c>
      <c r="G36" s="921">
        <v>4.8</v>
      </c>
      <c r="H36" s="939">
        <v>3</v>
      </c>
      <c r="I36" s="940">
        <v>3.97</v>
      </c>
      <c r="J36" s="922">
        <v>3.7</v>
      </c>
      <c r="K36" s="941">
        <v>1.32</v>
      </c>
      <c r="L36" s="939">
        <v>2</v>
      </c>
      <c r="M36" s="939">
        <v>21</v>
      </c>
      <c r="N36" s="942">
        <v>7</v>
      </c>
      <c r="O36" s="939" t="s">
        <v>4150</v>
      </c>
      <c r="P36" s="943" t="s">
        <v>4209</v>
      </c>
      <c r="Q36" s="944">
        <f t="shared" si="0"/>
        <v>1</v>
      </c>
      <c r="R36" s="980">
        <f t="shared" si="0"/>
        <v>1.33</v>
      </c>
      <c r="S36" s="944">
        <f t="shared" si="1"/>
        <v>-1</v>
      </c>
      <c r="T36" s="980">
        <f t="shared" si="2"/>
        <v>-1.3199999999999998</v>
      </c>
      <c r="U36" s="988">
        <v>21</v>
      </c>
      <c r="V36" s="935">
        <v>11.100000000000001</v>
      </c>
      <c r="W36" s="935">
        <v>-9.8999999999999986</v>
      </c>
      <c r="X36" s="986">
        <v>0.52857142857142869</v>
      </c>
      <c r="Y36" s="984"/>
    </row>
    <row r="37" spans="1:25" ht="14.45" customHeight="1" x14ac:dyDescent="0.2">
      <c r="A37" s="948" t="s">
        <v>4210</v>
      </c>
      <c r="B37" s="929">
        <v>12</v>
      </c>
      <c r="C37" s="930">
        <v>7.03</v>
      </c>
      <c r="D37" s="931">
        <v>5.0999999999999996</v>
      </c>
      <c r="E37" s="934">
        <v>14</v>
      </c>
      <c r="F37" s="916">
        <v>8.14</v>
      </c>
      <c r="G37" s="917">
        <v>4</v>
      </c>
      <c r="H37" s="912">
        <v>34</v>
      </c>
      <c r="I37" s="913">
        <v>21.93</v>
      </c>
      <c r="J37" s="927">
        <v>4.5</v>
      </c>
      <c r="K37" s="918">
        <v>0.56999999999999995</v>
      </c>
      <c r="L37" s="915">
        <v>1</v>
      </c>
      <c r="M37" s="915">
        <v>12</v>
      </c>
      <c r="N37" s="919">
        <v>4</v>
      </c>
      <c r="O37" s="915" t="s">
        <v>4150</v>
      </c>
      <c r="P37" s="932" t="s">
        <v>4211</v>
      </c>
      <c r="Q37" s="920">
        <f t="shared" si="0"/>
        <v>22</v>
      </c>
      <c r="R37" s="981">
        <f t="shared" si="0"/>
        <v>14.899999999999999</v>
      </c>
      <c r="S37" s="920">
        <f t="shared" si="1"/>
        <v>20</v>
      </c>
      <c r="T37" s="981">
        <f t="shared" si="2"/>
        <v>13.79</v>
      </c>
      <c r="U37" s="987">
        <v>136</v>
      </c>
      <c r="V37" s="929">
        <v>153</v>
      </c>
      <c r="W37" s="929">
        <v>17</v>
      </c>
      <c r="X37" s="985">
        <v>1.125</v>
      </c>
      <c r="Y37" s="983">
        <v>38</v>
      </c>
    </row>
    <row r="38" spans="1:25" ht="14.45" customHeight="1" x14ac:dyDescent="0.2">
      <c r="A38" s="949" t="s">
        <v>4212</v>
      </c>
      <c r="B38" s="935">
        <v>5</v>
      </c>
      <c r="C38" s="936">
        <v>4.12</v>
      </c>
      <c r="D38" s="933">
        <v>6.4</v>
      </c>
      <c r="E38" s="945">
        <v>4</v>
      </c>
      <c r="F38" s="940">
        <v>3.3</v>
      </c>
      <c r="G38" s="922">
        <v>6.8</v>
      </c>
      <c r="H38" s="937">
        <v>4</v>
      </c>
      <c r="I38" s="938">
        <v>3.3</v>
      </c>
      <c r="J38" s="923">
        <v>8.5</v>
      </c>
      <c r="K38" s="941">
        <v>0.82</v>
      </c>
      <c r="L38" s="939">
        <v>2</v>
      </c>
      <c r="M38" s="939">
        <v>18</v>
      </c>
      <c r="N38" s="942">
        <v>6</v>
      </c>
      <c r="O38" s="939" t="s">
        <v>4150</v>
      </c>
      <c r="P38" s="943" t="s">
        <v>4211</v>
      </c>
      <c r="Q38" s="944">
        <f t="shared" si="0"/>
        <v>-1</v>
      </c>
      <c r="R38" s="980">
        <f t="shared" si="0"/>
        <v>-0.82000000000000028</v>
      </c>
      <c r="S38" s="944">
        <f t="shared" si="1"/>
        <v>0</v>
      </c>
      <c r="T38" s="980">
        <f t="shared" si="2"/>
        <v>0</v>
      </c>
      <c r="U38" s="988">
        <v>24</v>
      </c>
      <c r="V38" s="935">
        <v>34</v>
      </c>
      <c r="W38" s="935">
        <v>10</v>
      </c>
      <c r="X38" s="986">
        <v>1.4166666666666667</v>
      </c>
      <c r="Y38" s="984">
        <v>14</v>
      </c>
    </row>
    <row r="39" spans="1:25" ht="14.45" customHeight="1" x14ac:dyDescent="0.2">
      <c r="A39" s="949" t="s">
        <v>4213</v>
      </c>
      <c r="B39" s="935">
        <v>2</v>
      </c>
      <c r="C39" s="936">
        <v>2.82</v>
      </c>
      <c r="D39" s="933">
        <v>4.5</v>
      </c>
      <c r="E39" s="945"/>
      <c r="F39" s="940"/>
      <c r="G39" s="922"/>
      <c r="H39" s="937">
        <v>1</v>
      </c>
      <c r="I39" s="938">
        <v>1.41</v>
      </c>
      <c r="J39" s="923">
        <v>12</v>
      </c>
      <c r="K39" s="941">
        <v>1.41</v>
      </c>
      <c r="L39" s="939">
        <v>3</v>
      </c>
      <c r="M39" s="939">
        <v>24</v>
      </c>
      <c r="N39" s="942">
        <v>8</v>
      </c>
      <c r="O39" s="939" t="s">
        <v>4150</v>
      </c>
      <c r="P39" s="943" t="s">
        <v>4211</v>
      </c>
      <c r="Q39" s="944">
        <f t="shared" si="0"/>
        <v>-1</v>
      </c>
      <c r="R39" s="980">
        <f t="shared" si="0"/>
        <v>-1.41</v>
      </c>
      <c r="S39" s="944">
        <f t="shared" si="1"/>
        <v>1</v>
      </c>
      <c r="T39" s="980">
        <f t="shared" si="2"/>
        <v>1.41</v>
      </c>
      <c r="U39" s="988">
        <v>8</v>
      </c>
      <c r="V39" s="935">
        <v>12</v>
      </c>
      <c r="W39" s="935">
        <v>4</v>
      </c>
      <c r="X39" s="986">
        <v>1.5</v>
      </c>
      <c r="Y39" s="984">
        <v>4</v>
      </c>
    </row>
    <row r="40" spans="1:25" ht="14.45" customHeight="1" x14ac:dyDescent="0.2">
      <c r="A40" s="948" t="s">
        <v>4214</v>
      </c>
      <c r="B40" s="929">
        <v>1</v>
      </c>
      <c r="C40" s="930">
        <v>0.54</v>
      </c>
      <c r="D40" s="931">
        <v>9</v>
      </c>
      <c r="E40" s="934">
        <v>1</v>
      </c>
      <c r="F40" s="916">
        <v>0.53</v>
      </c>
      <c r="G40" s="917">
        <v>13</v>
      </c>
      <c r="H40" s="912">
        <v>8</v>
      </c>
      <c r="I40" s="913">
        <v>3.65</v>
      </c>
      <c r="J40" s="914">
        <v>3.8</v>
      </c>
      <c r="K40" s="918">
        <v>0.45</v>
      </c>
      <c r="L40" s="915">
        <v>2</v>
      </c>
      <c r="M40" s="915">
        <v>15</v>
      </c>
      <c r="N40" s="919">
        <v>5</v>
      </c>
      <c r="O40" s="915" t="s">
        <v>4150</v>
      </c>
      <c r="P40" s="932" t="s">
        <v>4215</v>
      </c>
      <c r="Q40" s="920">
        <f t="shared" si="0"/>
        <v>7</v>
      </c>
      <c r="R40" s="981">
        <f t="shared" si="0"/>
        <v>3.11</v>
      </c>
      <c r="S40" s="920">
        <f t="shared" si="1"/>
        <v>7</v>
      </c>
      <c r="T40" s="981">
        <f t="shared" si="2"/>
        <v>3.12</v>
      </c>
      <c r="U40" s="987">
        <v>40</v>
      </c>
      <c r="V40" s="929">
        <v>30.4</v>
      </c>
      <c r="W40" s="929">
        <v>-9.6000000000000014</v>
      </c>
      <c r="X40" s="985">
        <v>0.76</v>
      </c>
      <c r="Y40" s="983"/>
    </row>
    <row r="41" spans="1:25" ht="14.45" customHeight="1" x14ac:dyDescent="0.2">
      <c r="A41" s="949" t="s">
        <v>4216</v>
      </c>
      <c r="B41" s="935">
        <v>19</v>
      </c>
      <c r="C41" s="936">
        <v>11.16</v>
      </c>
      <c r="D41" s="933">
        <v>6.3</v>
      </c>
      <c r="E41" s="945">
        <v>16</v>
      </c>
      <c r="F41" s="940">
        <v>8.26</v>
      </c>
      <c r="G41" s="922">
        <v>4.9000000000000004</v>
      </c>
      <c r="H41" s="937">
        <v>15</v>
      </c>
      <c r="I41" s="938">
        <v>7.95</v>
      </c>
      <c r="J41" s="921">
        <v>5.3</v>
      </c>
      <c r="K41" s="941">
        <v>0.51</v>
      </c>
      <c r="L41" s="939">
        <v>2</v>
      </c>
      <c r="M41" s="939">
        <v>18</v>
      </c>
      <c r="N41" s="942">
        <v>6</v>
      </c>
      <c r="O41" s="939" t="s">
        <v>4150</v>
      </c>
      <c r="P41" s="943" t="s">
        <v>4217</v>
      </c>
      <c r="Q41" s="944">
        <f t="shared" si="0"/>
        <v>-4</v>
      </c>
      <c r="R41" s="980">
        <f t="shared" si="0"/>
        <v>-3.21</v>
      </c>
      <c r="S41" s="944">
        <f t="shared" si="1"/>
        <v>-1</v>
      </c>
      <c r="T41" s="980">
        <f t="shared" si="2"/>
        <v>-0.30999999999999961</v>
      </c>
      <c r="U41" s="988">
        <v>90</v>
      </c>
      <c r="V41" s="935">
        <v>79.5</v>
      </c>
      <c r="W41" s="935">
        <v>-10.5</v>
      </c>
      <c r="X41" s="986">
        <v>0.8833333333333333</v>
      </c>
      <c r="Y41" s="984">
        <v>9</v>
      </c>
    </row>
    <row r="42" spans="1:25" ht="14.45" customHeight="1" x14ac:dyDescent="0.2">
      <c r="A42" s="949" t="s">
        <v>4218</v>
      </c>
      <c r="B42" s="935"/>
      <c r="C42" s="936"/>
      <c r="D42" s="933"/>
      <c r="E42" s="945">
        <v>2</v>
      </c>
      <c r="F42" s="940">
        <v>4.2699999999999996</v>
      </c>
      <c r="G42" s="922">
        <v>18</v>
      </c>
      <c r="H42" s="937">
        <v>1</v>
      </c>
      <c r="I42" s="938">
        <v>0.34</v>
      </c>
      <c r="J42" s="921">
        <v>1</v>
      </c>
      <c r="K42" s="941">
        <v>0.86</v>
      </c>
      <c r="L42" s="939">
        <v>3</v>
      </c>
      <c r="M42" s="939">
        <v>27</v>
      </c>
      <c r="N42" s="942">
        <v>9</v>
      </c>
      <c r="O42" s="939" t="s">
        <v>4150</v>
      </c>
      <c r="P42" s="943" t="s">
        <v>4219</v>
      </c>
      <c r="Q42" s="944">
        <f t="shared" si="0"/>
        <v>1</v>
      </c>
      <c r="R42" s="980">
        <f t="shared" si="0"/>
        <v>0.34</v>
      </c>
      <c r="S42" s="944">
        <f t="shared" si="1"/>
        <v>-1</v>
      </c>
      <c r="T42" s="980">
        <f t="shared" si="2"/>
        <v>-3.9299999999999997</v>
      </c>
      <c r="U42" s="988">
        <v>9</v>
      </c>
      <c r="V42" s="935">
        <v>1</v>
      </c>
      <c r="W42" s="935">
        <v>-8</v>
      </c>
      <c r="X42" s="986">
        <v>0.1111111111111111</v>
      </c>
      <c r="Y42" s="984"/>
    </row>
    <row r="43" spans="1:25" ht="14.45" customHeight="1" x14ac:dyDescent="0.2">
      <c r="A43" s="948" t="s">
        <v>4220</v>
      </c>
      <c r="B43" s="929">
        <v>1</v>
      </c>
      <c r="C43" s="930">
        <v>0.32</v>
      </c>
      <c r="D43" s="931">
        <v>2</v>
      </c>
      <c r="E43" s="934"/>
      <c r="F43" s="916"/>
      <c r="G43" s="917"/>
      <c r="H43" s="912">
        <v>4</v>
      </c>
      <c r="I43" s="913">
        <v>1.3</v>
      </c>
      <c r="J43" s="914">
        <v>3.3</v>
      </c>
      <c r="K43" s="918">
        <v>0.32</v>
      </c>
      <c r="L43" s="915">
        <v>1</v>
      </c>
      <c r="M43" s="915">
        <v>12</v>
      </c>
      <c r="N43" s="919">
        <v>4</v>
      </c>
      <c r="O43" s="915" t="s">
        <v>4150</v>
      </c>
      <c r="P43" s="932" t="s">
        <v>4221</v>
      </c>
      <c r="Q43" s="920">
        <f t="shared" si="0"/>
        <v>3</v>
      </c>
      <c r="R43" s="981">
        <f t="shared" si="0"/>
        <v>0.98</v>
      </c>
      <c r="S43" s="920">
        <f t="shared" si="1"/>
        <v>4</v>
      </c>
      <c r="T43" s="981">
        <f t="shared" si="2"/>
        <v>1.3</v>
      </c>
      <c r="U43" s="987">
        <v>16</v>
      </c>
      <c r="V43" s="929">
        <v>13.2</v>
      </c>
      <c r="W43" s="929">
        <v>-2.8000000000000007</v>
      </c>
      <c r="X43" s="985">
        <v>0.82499999999999996</v>
      </c>
      <c r="Y43" s="983">
        <v>3</v>
      </c>
    </row>
    <row r="44" spans="1:25" ht="14.45" customHeight="1" x14ac:dyDescent="0.2">
      <c r="A44" s="949" t="s">
        <v>4222</v>
      </c>
      <c r="B44" s="935"/>
      <c r="C44" s="936"/>
      <c r="D44" s="933"/>
      <c r="E44" s="945"/>
      <c r="F44" s="940"/>
      <c r="G44" s="922"/>
      <c r="H44" s="937">
        <v>1</v>
      </c>
      <c r="I44" s="938">
        <v>0.23</v>
      </c>
      <c r="J44" s="921">
        <v>1</v>
      </c>
      <c r="K44" s="941">
        <v>0.45</v>
      </c>
      <c r="L44" s="939">
        <v>2</v>
      </c>
      <c r="M44" s="939">
        <v>15</v>
      </c>
      <c r="N44" s="942">
        <v>5</v>
      </c>
      <c r="O44" s="939" t="s">
        <v>4150</v>
      </c>
      <c r="P44" s="943" t="s">
        <v>4221</v>
      </c>
      <c r="Q44" s="944">
        <f t="shared" si="0"/>
        <v>1</v>
      </c>
      <c r="R44" s="980">
        <f t="shared" si="0"/>
        <v>0.23</v>
      </c>
      <c r="S44" s="944">
        <f t="shared" si="1"/>
        <v>1</v>
      </c>
      <c r="T44" s="980">
        <f t="shared" si="2"/>
        <v>0.23</v>
      </c>
      <c r="U44" s="988">
        <v>5</v>
      </c>
      <c r="V44" s="935">
        <v>1</v>
      </c>
      <c r="W44" s="935">
        <v>-4</v>
      </c>
      <c r="X44" s="986">
        <v>0.2</v>
      </c>
      <c r="Y44" s="984"/>
    </row>
    <row r="45" spans="1:25" ht="14.45" customHeight="1" x14ac:dyDescent="0.2">
      <c r="A45" s="949" t="s">
        <v>4223</v>
      </c>
      <c r="B45" s="935"/>
      <c r="C45" s="936"/>
      <c r="D45" s="933"/>
      <c r="E45" s="945"/>
      <c r="F45" s="940"/>
      <c r="G45" s="922"/>
      <c r="H45" s="937">
        <v>1</v>
      </c>
      <c r="I45" s="938">
        <v>0.68</v>
      </c>
      <c r="J45" s="921">
        <v>6</v>
      </c>
      <c r="K45" s="941">
        <v>0.57999999999999996</v>
      </c>
      <c r="L45" s="939">
        <v>2</v>
      </c>
      <c r="M45" s="939">
        <v>18</v>
      </c>
      <c r="N45" s="942">
        <v>6</v>
      </c>
      <c r="O45" s="939" t="s">
        <v>4150</v>
      </c>
      <c r="P45" s="943" t="s">
        <v>4221</v>
      </c>
      <c r="Q45" s="944">
        <f t="shared" si="0"/>
        <v>1</v>
      </c>
      <c r="R45" s="980">
        <f t="shared" si="0"/>
        <v>0.68</v>
      </c>
      <c r="S45" s="944">
        <f t="shared" si="1"/>
        <v>1</v>
      </c>
      <c r="T45" s="980">
        <f t="shared" si="2"/>
        <v>0.68</v>
      </c>
      <c r="U45" s="988">
        <v>6</v>
      </c>
      <c r="V45" s="935">
        <v>6</v>
      </c>
      <c r="W45" s="935">
        <v>0</v>
      </c>
      <c r="X45" s="986">
        <v>1</v>
      </c>
      <c r="Y45" s="984"/>
    </row>
    <row r="46" spans="1:25" ht="14.45" customHeight="1" x14ac:dyDescent="0.2">
      <c r="A46" s="948" t="s">
        <v>4224</v>
      </c>
      <c r="B46" s="929">
        <v>165</v>
      </c>
      <c r="C46" s="930">
        <v>164.77</v>
      </c>
      <c r="D46" s="931">
        <v>3.5</v>
      </c>
      <c r="E46" s="934">
        <v>182</v>
      </c>
      <c r="F46" s="916">
        <v>186.63</v>
      </c>
      <c r="G46" s="917">
        <v>3.6</v>
      </c>
      <c r="H46" s="912">
        <v>245</v>
      </c>
      <c r="I46" s="913">
        <v>244.75</v>
      </c>
      <c r="J46" s="914">
        <v>3.5</v>
      </c>
      <c r="K46" s="918">
        <v>1</v>
      </c>
      <c r="L46" s="915">
        <v>1</v>
      </c>
      <c r="M46" s="915">
        <v>12</v>
      </c>
      <c r="N46" s="919">
        <v>4</v>
      </c>
      <c r="O46" s="915" t="s">
        <v>4150</v>
      </c>
      <c r="P46" s="932" t="s">
        <v>4225</v>
      </c>
      <c r="Q46" s="920">
        <f t="shared" si="0"/>
        <v>80</v>
      </c>
      <c r="R46" s="981">
        <f t="shared" si="0"/>
        <v>79.97999999999999</v>
      </c>
      <c r="S46" s="920">
        <f t="shared" si="1"/>
        <v>63</v>
      </c>
      <c r="T46" s="981">
        <f t="shared" si="2"/>
        <v>58.120000000000005</v>
      </c>
      <c r="U46" s="987">
        <v>980</v>
      </c>
      <c r="V46" s="929">
        <v>857.5</v>
      </c>
      <c r="W46" s="929">
        <v>-122.5</v>
      </c>
      <c r="X46" s="985">
        <v>0.875</v>
      </c>
      <c r="Y46" s="983">
        <v>67</v>
      </c>
    </row>
    <row r="47" spans="1:25" ht="14.45" customHeight="1" x14ac:dyDescent="0.2">
      <c r="A47" s="949" t="s">
        <v>4226</v>
      </c>
      <c r="B47" s="935">
        <v>76</v>
      </c>
      <c r="C47" s="936">
        <v>81.11</v>
      </c>
      <c r="D47" s="933">
        <v>4.5999999999999996</v>
      </c>
      <c r="E47" s="945">
        <v>62</v>
      </c>
      <c r="F47" s="940">
        <v>62.82</v>
      </c>
      <c r="G47" s="922">
        <v>3.5</v>
      </c>
      <c r="H47" s="937">
        <v>130</v>
      </c>
      <c r="I47" s="938">
        <v>133.41</v>
      </c>
      <c r="J47" s="921">
        <v>3.7</v>
      </c>
      <c r="K47" s="941">
        <v>1</v>
      </c>
      <c r="L47" s="939">
        <v>1</v>
      </c>
      <c r="M47" s="939">
        <v>12</v>
      </c>
      <c r="N47" s="942">
        <v>4</v>
      </c>
      <c r="O47" s="939" t="s">
        <v>4150</v>
      </c>
      <c r="P47" s="943" t="s">
        <v>4227</v>
      </c>
      <c r="Q47" s="944">
        <f t="shared" si="0"/>
        <v>54</v>
      </c>
      <c r="R47" s="980">
        <f t="shared" si="0"/>
        <v>52.3</v>
      </c>
      <c r="S47" s="944">
        <f t="shared" si="1"/>
        <v>68</v>
      </c>
      <c r="T47" s="980">
        <f t="shared" si="2"/>
        <v>70.59</v>
      </c>
      <c r="U47" s="988">
        <v>520</v>
      </c>
      <c r="V47" s="935">
        <v>481</v>
      </c>
      <c r="W47" s="935">
        <v>-39</v>
      </c>
      <c r="X47" s="986">
        <v>0.92500000000000004</v>
      </c>
      <c r="Y47" s="984">
        <v>59</v>
      </c>
    </row>
    <row r="48" spans="1:25" ht="14.45" customHeight="1" x14ac:dyDescent="0.2">
      <c r="A48" s="949" t="s">
        <v>4228</v>
      </c>
      <c r="B48" s="935">
        <v>11</v>
      </c>
      <c r="C48" s="936">
        <v>16.66</v>
      </c>
      <c r="D48" s="933">
        <v>3.4</v>
      </c>
      <c r="E48" s="945">
        <v>12</v>
      </c>
      <c r="F48" s="940">
        <v>17.940000000000001</v>
      </c>
      <c r="G48" s="922">
        <v>4.3</v>
      </c>
      <c r="H48" s="937">
        <v>16</v>
      </c>
      <c r="I48" s="938">
        <v>22.45</v>
      </c>
      <c r="J48" s="921">
        <v>2.9</v>
      </c>
      <c r="K48" s="941">
        <v>1.49</v>
      </c>
      <c r="L48" s="939">
        <v>2</v>
      </c>
      <c r="M48" s="939">
        <v>18</v>
      </c>
      <c r="N48" s="942">
        <v>6</v>
      </c>
      <c r="O48" s="939" t="s">
        <v>4150</v>
      </c>
      <c r="P48" s="943" t="s">
        <v>4229</v>
      </c>
      <c r="Q48" s="944">
        <f t="shared" si="0"/>
        <v>5</v>
      </c>
      <c r="R48" s="980">
        <f t="shared" si="0"/>
        <v>5.7899999999999991</v>
      </c>
      <c r="S48" s="944">
        <f t="shared" si="1"/>
        <v>4</v>
      </c>
      <c r="T48" s="980">
        <f t="shared" si="2"/>
        <v>4.509999999999998</v>
      </c>
      <c r="U48" s="988">
        <v>96</v>
      </c>
      <c r="V48" s="935">
        <v>46.4</v>
      </c>
      <c r="W48" s="935">
        <v>-49.6</v>
      </c>
      <c r="X48" s="986">
        <v>0.48333333333333334</v>
      </c>
      <c r="Y48" s="984"/>
    </row>
    <row r="49" spans="1:25" ht="14.45" customHeight="1" x14ac:dyDescent="0.2">
      <c r="A49" s="948" t="s">
        <v>4230</v>
      </c>
      <c r="B49" s="929">
        <v>1</v>
      </c>
      <c r="C49" s="930">
        <v>0.35</v>
      </c>
      <c r="D49" s="931">
        <v>3</v>
      </c>
      <c r="E49" s="934">
        <v>1</v>
      </c>
      <c r="F49" s="916">
        <v>0.35</v>
      </c>
      <c r="G49" s="917">
        <v>3</v>
      </c>
      <c r="H49" s="912">
        <v>5</v>
      </c>
      <c r="I49" s="913">
        <v>1.78</v>
      </c>
      <c r="J49" s="927">
        <v>4.2</v>
      </c>
      <c r="K49" s="918">
        <v>0.35</v>
      </c>
      <c r="L49" s="915">
        <v>1</v>
      </c>
      <c r="M49" s="915">
        <v>12</v>
      </c>
      <c r="N49" s="919">
        <v>4</v>
      </c>
      <c r="O49" s="915" t="s">
        <v>4150</v>
      </c>
      <c r="P49" s="932" t="s">
        <v>4231</v>
      </c>
      <c r="Q49" s="920">
        <f t="shared" si="0"/>
        <v>4</v>
      </c>
      <c r="R49" s="981">
        <f t="shared" si="0"/>
        <v>1.4300000000000002</v>
      </c>
      <c r="S49" s="920">
        <f t="shared" si="1"/>
        <v>4</v>
      </c>
      <c r="T49" s="981">
        <f t="shared" si="2"/>
        <v>1.4300000000000002</v>
      </c>
      <c r="U49" s="987">
        <v>20</v>
      </c>
      <c r="V49" s="929">
        <v>21</v>
      </c>
      <c r="W49" s="929">
        <v>1</v>
      </c>
      <c r="X49" s="985">
        <v>1.05</v>
      </c>
      <c r="Y49" s="983">
        <v>7</v>
      </c>
    </row>
    <row r="50" spans="1:25" ht="14.45" customHeight="1" x14ac:dyDescent="0.2">
      <c r="A50" s="949" t="s">
        <v>4232</v>
      </c>
      <c r="B50" s="935"/>
      <c r="C50" s="936"/>
      <c r="D50" s="933"/>
      <c r="E50" s="945">
        <v>3</v>
      </c>
      <c r="F50" s="940">
        <v>1.28</v>
      </c>
      <c r="G50" s="922">
        <v>5</v>
      </c>
      <c r="H50" s="937">
        <v>3</v>
      </c>
      <c r="I50" s="938">
        <v>1.25</v>
      </c>
      <c r="J50" s="921">
        <v>3.3</v>
      </c>
      <c r="K50" s="941">
        <v>0.42</v>
      </c>
      <c r="L50" s="939">
        <v>2</v>
      </c>
      <c r="M50" s="939">
        <v>18</v>
      </c>
      <c r="N50" s="942">
        <v>6</v>
      </c>
      <c r="O50" s="939" t="s">
        <v>4150</v>
      </c>
      <c r="P50" s="943" t="s">
        <v>4233</v>
      </c>
      <c r="Q50" s="944">
        <f t="shared" si="0"/>
        <v>3</v>
      </c>
      <c r="R50" s="980">
        <f t="shared" si="0"/>
        <v>1.25</v>
      </c>
      <c r="S50" s="944">
        <f t="shared" si="1"/>
        <v>0</v>
      </c>
      <c r="T50" s="980">
        <f t="shared" si="2"/>
        <v>-3.0000000000000027E-2</v>
      </c>
      <c r="U50" s="988">
        <v>18</v>
      </c>
      <c r="V50" s="935">
        <v>9.8999999999999986</v>
      </c>
      <c r="W50" s="935">
        <v>-8.1000000000000014</v>
      </c>
      <c r="X50" s="986">
        <v>0.54999999999999993</v>
      </c>
      <c r="Y50" s="984"/>
    </row>
    <row r="51" spans="1:25" ht="14.45" customHeight="1" x14ac:dyDescent="0.2">
      <c r="A51" s="949" t="s">
        <v>4234</v>
      </c>
      <c r="B51" s="935">
        <v>1</v>
      </c>
      <c r="C51" s="936">
        <v>0.55000000000000004</v>
      </c>
      <c r="D51" s="933">
        <v>4</v>
      </c>
      <c r="E51" s="945">
        <v>1</v>
      </c>
      <c r="F51" s="940">
        <v>0.55000000000000004</v>
      </c>
      <c r="G51" s="922">
        <v>4</v>
      </c>
      <c r="H51" s="937">
        <v>2</v>
      </c>
      <c r="I51" s="938">
        <v>1.1000000000000001</v>
      </c>
      <c r="J51" s="921">
        <v>4</v>
      </c>
      <c r="K51" s="941">
        <v>0.55000000000000004</v>
      </c>
      <c r="L51" s="939">
        <v>2</v>
      </c>
      <c r="M51" s="939">
        <v>18</v>
      </c>
      <c r="N51" s="942">
        <v>6</v>
      </c>
      <c r="O51" s="939" t="s">
        <v>4150</v>
      </c>
      <c r="P51" s="943" t="s">
        <v>4235</v>
      </c>
      <c r="Q51" s="944">
        <f t="shared" si="0"/>
        <v>1</v>
      </c>
      <c r="R51" s="980">
        <f t="shared" si="0"/>
        <v>0.55000000000000004</v>
      </c>
      <c r="S51" s="944">
        <f t="shared" si="1"/>
        <v>1</v>
      </c>
      <c r="T51" s="980">
        <f t="shared" si="2"/>
        <v>0.55000000000000004</v>
      </c>
      <c r="U51" s="988">
        <v>12</v>
      </c>
      <c r="V51" s="935">
        <v>8</v>
      </c>
      <c r="W51" s="935">
        <v>-4</v>
      </c>
      <c r="X51" s="986">
        <v>0.66666666666666663</v>
      </c>
      <c r="Y51" s="984"/>
    </row>
    <row r="52" spans="1:25" ht="14.45" customHeight="1" x14ac:dyDescent="0.2">
      <c r="A52" s="948" t="s">
        <v>4236</v>
      </c>
      <c r="B52" s="929">
        <v>2</v>
      </c>
      <c r="C52" s="930">
        <v>3.61</v>
      </c>
      <c r="D52" s="931">
        <v>3.5</v>
      </c>
      <c r="E52" s="934">
        <v>2</v>
      </c>
      <c r="F52" s="916">
        <v>5.99</v>
      </c>
      <c r="G52" s="917">
        <v>3</v>
      </c>
      <c r="H52" s="912">
        <v>2</v>
      </c>
      <c r="I52" s="913">
        <v>4.24</v>
      </c>
      <c r="J52" s="914">
        <v>3</v>
      </c>
      <c r="K52" s="918">
        <v>2.12</v>
      </c>
      <c r="L52" s="915">
        <v>3</v>
      </c>
      <c r="M52" s="915">
        <v>24</v>
      </c>
      <c r="N52" s="919">
        <v>8</v>
      </c>
      <c r="O52" s="915" t="s">
        <v>4150</v>
      </c>
      <c r="P52" s="932" t="s">
        <v>4237</v>
      </c>
      <c r="Q52" s="920">
        <f t="shared" si="0"/>
        <v>0</v>
      </c>
      <c r="R52" s="981">
        <f t="shared" si="0"/>
        <v>0.63000000000000034</v>
      </c>
      <c r="S52" s="920">
        <f t="shared" si="1"/>
        <v>0</v>
      </c>
      <c r="T52" s="981">
        <f t="shared" si="2"/>
        <v>-1.75</v>
      </c>
      <c r="U52" s="987">
        <v>16</v>
      </c>
      <c r="V52" s="929">
        <v>6</v>
      </c>
      <c r="W52" s="929">
        <v>-10</v>
      </c>
      <c r="X52" s="985">
        <v>0.375</v>
      </c>
      <c r="Y52" s="983"/>
    </row>
    <row r="53" spans="1:25" ht="14.45" customHeight="1" x14ac:dyDescent="0.2">
      <c r="A53" s="948" t="s">
        <v>4238</v>
      </c>
      <c r="B53" s="924">
        <v>1</v>
      </c>
      <c r="C53" s="925">
        <v>0.32</v>
      </c>
      <c r="D53" s="926">
        <v>3</v>
      </c>
      <c r="E53" s="934">
        <v>1</v>
      </c>
      <c r="F53" s="916">
        <v>0.32</v>
      </c>
      <c r="G53" s="917">
        <v>2</v>
      </c>
      <c r="H53" s="915"/>
      <c r="I53" s="916"/>
      <c r="J53" s="917"/>
      <c r="K53" s="918">
        <v>0.32</v>
      </c>
      <c r="L53" s="915">
        <v>1</v>
      </c>
      <c r="M53" s="915">
        <v>12</v>
      </c>
      <c r="N53" s="919">
        <v>4</v>
      </c>
      <c r="O53" s="915" t="s">
        <v>4150</v>
      </c>
      <c r="P53" s="932" t="s">
        <v>4239</v>
      </c>
      <c r="Q53" s="920">
        <f t="shared" si="0"/>
        <v>-1</v>
      </c>
      <c r="R53" s="981">
        <f t="shared" si="0"/>
        <v>-0.32</v>
      </c>
      <c r="S53" s="920">
        <f t="shared" si="1"/>
        <v>-1</v>
      </c>
      <c r="T53" s="981">
        <f t="shared" si="2"/>
        <v>-0.32</v>
      </c>
      <c r="U53" s="987" t="s">
        <v>574</v>
      </c>
      <c r="V53" s="929" t="s">
        <v>574</v>
      </c>
      <c r="W53" s="929" t="s">
        <v>574</v>
      </c>
      <c r="X53" s="985" t="s">
        <v>574</v>
      </c>
      <c r="Y53" s="983"/>
    </row>
    <row r="54" spans="1:25" ht="14.45" customHeight="1" x14ac:dyDescent="0.2">
      <c r="A54" s="949" t="s">
        <v>4240</v>
      </c>
      <c r="B54" s="946">
        <v>1</v>
      </c>
      <c r="C54" s="947">
        <v>0.45</v>
      </c>
      <c r="D54" s="928">
        <v>3</v>
      </c>
      <c r="E54" s="945"/>
      <c r="F54" s="940"/>
      <c r="G54" s="922"/>
      <c r="H54" s="939">
        <v>1</v>
      </c>
      <c r="I54" s="940">
        <v>0.45</v>
      </c>
      <c r="J54" s="922">
        <v>3</v>
      </c>
      <c r="K54" s="941">
        <v>0.45</v>
      </c>
      <c r="L54" s="939">
        <v>2</v>
      </c>
      <c r="M54" s="939">
        <v>18</v>
      </c>
      <c r="N54" s="942">
        <v>6</v>
      </c>
      <c r="O54" s="939" t="s">
        <v>4150</v>
      </c>
      <c r="P54" s="943" t="s">
        <v>4241</v>
      </c>
      <c r="Q54" s="944">
        <f t="shared" si="0"/>
        <v>0</v>
      </c>
      <c r="R54" s="980">
        <f t="shared" si="0"/>
        <v>0</v>
      </c>
      <c r="S54" s="944">
        <f t="shared" si="1"/>
        <v>1</v>
      </c>
      <c r="T54" s="980">
        <f t="shared" si="2"/>
        <v>0.45</v>
      </c>
      <c r="U54" s="988">
        <v>6</v>
      </c>
      <c r="V54" s="935">
        <v>3</v>
      </c>
      <c r="W54" s="935">
        <v>-3</v>
      </c>
      <c r="X54" s="986">
        <v>0.5</v>
      </c>
      <c r="Y54" s="984"/>
    </row>
    <row r="55" spans="1:25" ht="14.45" customHeight="1" x14ac:dyDescent="0.2">
      <c r="A55" s="948" t="s">
        <v>4242</v>
      </c>
      <c r="B55" s="929">
        <v>2</v>
      </c>
      <c r="C55" s="930">
        <v>1.57</v>
      </c>
      <c r="D55" s="931">
        <v>3</v>
      </c>
      <c r="E55" s="934">
        <v>2</v>
      </c>
      <c r="F55" s="916">
        <v>1.57</v>
      </c>
      <c r="G55" s="917">
        <v>3</v>
      </c>
      <c r="H55" s="912">
        <v>2</v>
      </c>
      <c r="I55" s="913">
        <v>1.57</v>
      </c>
      <c r="J55" s="914">
        <v>3.5</v>
      </c>
      <c r="K55" s="918">
        <v>0.79</v>
      </c>
      <c r="L55" s="915">
        <v>2</v>
      </c>
      <c r="M55" s="915">
        <v>15</v>
      </c>
      <c r="N55" s="919">
        <v>5</v>
      </c>
      <c r="O55" s="915" t="s">
        <v>4150</v>
      </c>
      <c r="P55" s="932" t="s">
        <v>4243</v>
      </c>
      <c r="Q55" s="920">
        <f t="shared" si="0"/>
        <v>0</v>
      </c>
      <c r="R55" s="981">
        <f t="shared" si="0"/>
        <v>0</v>
      </c>
      <c r="S55" s="920">
        <f t="shared" si="1"/>
        <v>0</v>
      </c>
      <c r="T55" s="981">
        <f t="shared" si="2"/>
        <v>0</v>
      </c>
      <c r="U55" s="987">
        <v>10</v>
      </c>
      <c r="V55" s="929">
        <v>7</v>
      </c>
      <c r="W55" s="929">
        <v>-3</v>
      </c>
      <c r="X55" s="985">
        <v>0.7</v>
      </c>
      <c r="Y55" s="983"/>
    </row>
    <row r="56" spans="1:25" ht="14.45" customHeight="1" x14ac:dyDescent="0.2">
      <c r="A56" s="948" t="s">
        <v>4244</v>
      </c>
      <c r="B56" s="929">
        <v>1</v>
      </c>
      <c r="C56" s="930">
        <v>0.74</v>
      </c>
      <c r="D56" s="931">
        <v>4</v>
      </c>
      <c r="E56" s="934">
        <v>2</v>
      </c>
      <c r="F56" s="916">
        <v>1.49</v>
      </c>
      <c r="G56" s="917">
        <v>3</v>
      </c>
      <c r="H56" s="912">
        <v>3</v>
      </c>
      <c r="I56" s="913">
        <v>2.23</v>
      </c>
      <c r="J56" s="914">
        <v>3.3</v>
      </c>
      <c r="K56" s="918">
        <v>0.74</v>
      </c>
      <c r="L56" s="915">
        <v>1</v>
      </c>
      <c r="M56" s="915">
        <v>12</v>
      </c>
      <c r="N56" s="919">
        <v>4</v>
      </c>
      <c r="O56" s="915" t="s">
        <v>4150</v>
      </c>
      <c r="P56" s="932" t="s">
        <v>4245</v>
      </c>
      <c r="Q56" s="920">
        <f t="shared" si="0"/>
        <v>2</v>
      </c>
      <c r="R56" s="981">
        <f t="shared" si="0"/>
        <v>1.49</v>
      </c>
      <c r="S56" s="920">
        <f t="shared" si="1"/>
        <v>1</v>
      </c>
      <c r="T56" s="981">
        <f t="shared" si="2"/>
        <v>0.74</v>
      </c>
      <c r="U56" s="987">
        <v>12</v>
      </c>
      <c r="V56" s="929">
        <v>9.8999999999999986</v>
      </c>
      <c r="W56" s="929">
        <v>-2.1000000000000014</v>
      </c>
      <c r="X56" s="985">
        <v>0.82499999999999984</v>
      </c>
      <c r="Y56" s="983"/>
    </row>
    <row r="57" spans="1:25" ht="14.45" customHeight="1" x14ac:dyDescent="0.2">
      <c r="A57" s="949" t="s">
        <v>4246</v>
      </c>
      <c r="B57" s="935"/>
      <c r="C57" s="936"/>
      <c r="D57" s="933"/>
      <c r="E57" s="945"/>
      <c r="F57" s="940"/>
      <c r="G57" s="922"/>
      <c r="H57" s="937">
        <v>1</v>
      </c>
      <c r="I57" s="938">
        <v>1.35</v>
      </c>
      <c r="J57" s="921">
        <v>5</v>
      </c>
      <c r="K57" s="941">
        <v>1.35</v>
      </c>
      <c r="L57" s="939">
        <v>3</v>
      </c>
      <c r="M57" s="939">
        <v>24</v>
      </c>
      <c r="N57" s="942">
        <v>8</v>
      </c>
      <c r="O57" s="939" t="s">
        <v>4150</v>
      </c>
      <c r="P57" s="943" t="s">
        <v>4247</v>
      </c>
      <c r="Q57" s="944">
        <f t="shared" si="0"/>
        <v>1</v>
      </c>
      <c r="R57" s="980">
        <f t="shared" si="0"/>
        <v>1.35</v>
      </c>
      <c r="S57" s="944">
        <f t="shared" si="1"/>
        <v>1</v>
      </c>
      <c r="T57" s="980">
        <f t="shared" si="2"/>
        <v>1.35</v>
      </c>
      <c r="U57" s="988">
        <v>8</v>
      </c>
      <c r="V57" s="935">
        <v>5</v>
      </c>
      <c r="W57" s="935">
        <v>-3</v>
      </c>
      <c r="X57" s="986">
        <v>0.625</v>
      </c>
      <c r="Y57" s="984"/>
    </row>
    <row r="58" spans="1:25" ht="14.45" customHeight="1" x14ac:dyDescent="0.2">
      <c r="A58" s="948" t="s">
        <v>4248</v>
      </c>
      <c r="B58" s="929">
        <v>2</v>
      </c>
      <c r="C58" s="930">
        <v>4.05</v>
      </c>
      <c r="D58" s="931">
        <v>21.5</v>
      </c>
      <c r="E58" s="912"/>
      <c r="F58" s="913"/>
      <c r="G58" s="914"/>
      <c r="H58" s="915">
        <v>1</v>
      </c>
      <c r="I58" s="916">
        <v>0.61</v>
      </c>
      <c r="J58" s="927">
        <v>8</v>
      </c>
      <c r="K58" s="918">
        <v>0.61</v>
      </c>
      <c r="L58" s="915">
        <v>1</v>
      </c>
      <c r="M58" s="915">
        <v>12</v>
      </c>
      <c r="N58" s="919">
        <v>4</v>
      </c>
      <c r="O58" s="915" t="s">
        <v>4150</v>
      </c>
      <c r="P58" s="932" t="s">
        <v>4249</v>
      </c>
      <c r="Q58" s="920">
        <f t="shared" si="0"/>
        <v>-1</v>
      </c>
      <c r="R58" s="981">
        <f t="shared" si="0"/>
        <v>-3.44</v>
      </c>
      <c r="S58" s="920">
        <f t="shared" si="1"/>
        <v>1</v>
      </c>
      <c r="T58" s="981">
        <f t="shared" si="2"/>
        <v>0.61</v>
      </c>
      <c r="U58" s="987">
        <v>4</v>
      </c>
      <c r="V58" s="929">
        <v>8</v>
      </c>
      <c r="W58" s="929">
        <v>4</v>
      </c>
      <c r="X58" s="985">
        <v>2</v>
      </c>
      <c r="Y58" s="983">
        <v>4</v>
      </c>
    </row>
    <row r="59" spans="1:25" ht="14.45" customHeight="1" x14ac:dyDescent="0.2">
      <c r="A59" s="949" t="s">
        <v>4250</v>
      </c>
      <c r="B59" s="935"/>
      <c r="C59" s="936"/>
      <c r="D59" s="933"/>
      <c r="E59" s="937">
        <v>2</v>
      </c>
      <c r="F59" s="938">
        <v>2.52</v>
      </c>
      <c r="G59" s="921">
        <v>8.5</v>
      </c>
      <c r="H59" s="939"/>
      <c r="I59" s="940"/>
      <c r="J59" s="922"/>
      <c r="K59" s="941">
        <v>1.25</v>
      </c>
      <c r="L59" s="939">
        <v>3</v>
      </c>
      <c r="M59" s="939">
        <v>27</v>
      </c>
      <c r="N59" s="942">
        <v>9</v>
      </c>
      <c r="O59" s="939" t="s">
        <v>4150</v>
      </c>
      <c r="P59" s="943" t="s">
        <v>4249</v>
      </c>
      <c r="Q59" s="944">
        <f t="shared" si="0"/>
        <v>0</v>
      </c>
      <c r="R59" s="980">
        <f t="shared" si="0"/>
        <v>0</v>
      </c>
      <c r="S59" s="944">
        <f t="shared" si="1"/>
        <v>-2</v>
      </c>
      <c r="T59" s="980">
        <f t="shared" si="2"/>
        <v>-2.52</v>
      </c>
      <c r="U59" s="988" t="s">
        <v>574</v>
      </c>
      <c r="V59" s="935" t="s">
        <v>574</v>
      </c>
      <c r="W59" s="935" t="s">
        <v>574</v>
      </c>
      <c r="X59" s="986" t="s">
        <v>574</v>
      </c>
      <c r="Y59" s="984"/>
    </row>
    <row r="60" spans="1:25" ht="14.45" customHeight="1" x14ac:dyDescent="0.2">
      <c r="A60" s="948" t="s">
        <v>4251</v>
      </c>
      <c r="B60" s="929"/>
      <c r="C60" s="930"/>
      <c r="D60" s="931"/>
      <c r="E60" s="912">
        <v>1</v>
      </c>
      <c r="F60" s="913">
        <v>0.89</v>
      </c>
      <c r="G60" s="914">
        <v>4</v>
      </c>
      <c r="H60" s="915"/>
      <c r="I60" s="916"/>
      <c r="J60" s="917"/>
      <c r="K60" s="918">
        <v>0.89</v>
      </c>
      <c r="L60" s="915">
        <v>4</v>
      </c>
      <c r="M60" s="915">
        <v>33</v>
      </c>
      <c r="N60" s="919">
        <v>11</v>
      </c>
      <c r="O60" s="915" t="s">
        <v>4150</v>
      </c>
      <c r="P60" s="932" t="s">
        <v>4252</v>
      </c>
      <c r="Q60" s="920">
        <f t="shared" si="0"/>
        <v>0</v>
      </c>
      <c r="R60" s="981">
        <f t="shared" si="0"/>
        <v>0</v>
      </c>
      <c r="S60" s="920">
        <f t="shared" si="1"/>
        <v>-1</v>
      </c>
      <c r="T60" s="981">
        <f t="shared" si="2"/>
        <v>-0.89</v>
      </c>
      <c r="U60" s="987" t="s">
        <v>574</v>
      </c>
      <c r="V60" s="929" t="s">
        <v>574</v>
      </c>
      <c r="W60" s="929" t="s">
        <v>574</v>
      </c>
      <c r="X60" s="985" t="s">
        <v>574</v>
      </c>
      <c r="Y60" s="983"/>
    </row>
    <row r="61" spans="1:25" ht="14.45" customHeight="1" x14ac:dyDescent="0.2">
      <c r="A61" s="948" t="s">
        <v>4253</v>
      </c>
      <c r="B61" s="929"/>
      <c r="C61" s="930"/>
      <c r="D61" s="931"/>
      <c r="E61" s="934">
        <v>1</v>
      </c>
      <c r="F61" s="916">
        <v>0.35</v>
      </c>
      <c r="G61" s="917">
        <v>3</v>
      </c>
      <c r="H61" s="912">
        <v>1</v>
      </c>
      <c r="I61" s="913">
        <v>0.37</v>
      </c>
      <c r="J61" s="927">
        <v>7</v>
      </c>
      <c r="K61" s="918">
        <v>0.35</v>
      </c>
      <c r="L61" s="915">
        <v>1</v>
      </c>
      <c r="M61" s="915">
        <v>12</v>
      </c>
      <c r="N61" s="919">
        <v>4</v>
      </c>
      <c r="O61" s="915" t="s">
        <v>4150</v>
      </c>
      <c r="P61" s="932" t="s">
        <v>4254</v>
      </c>
      <c r="Q61" s="920">
        <f t="shared" si="0"/>
        <v>1</v>
      </c>
      <c r="R61" s="981">
        <f t="shared" si="0"/>
        <v>0.37</v>
      </c>
      <c r="S61" s="920">
        <f t="shared" si="1"/>
        <v>0</v>
      </c>
      <c r="T61" s="981">
        <f t="shared" si="2"/>
        <v>2.0000000000000018E-2</v>
      </c>
      <c r="U61" s="987">
        <v>4</v>
      </c>
      <c r="V61" s="929">
        <v>7</v>
      </c>
      <c r="W61" s="929">
        <v>3</v>
      </c>
      <c r="X61" s="985">
        <v>1.75</v>
      </c>
      <c r="Y61" s="983">
        <v>3</v>
      </c>
    </row>
    <row r="62" spans="1:25" ht="14.45" customHeight="1" x14ac:dyDescent="0.2">
      <c r="A62" s="948" t="s">
        <v>4255</v>
      </c>
      <c r="B62" s="929"/>
      <c r="C62" s="930"/>
      <c r="D62" s="931"/>
      <c r="E62" s="934"/>
      <c r="F62" s="916"/>
      <c r="G62" s="917"/>
      <c r="H62" s="912">
        <v>1</v>
      </c>
      <c r="I62" s="913">
        <v>0.3</v>
      </c>
      <c r="J62" s="914">
        <v>4</v>
      </c>
      <c r="K62" s="918">
        <v>0.3</v>
      </c>
      <c r="L62" s="915">
        <v>1</v>
      </c>
      <c r="M62" s="915">
        <v>12</v>
      </c>
      <c r="N62" s="919">
        <v>4</v>
      </c>
      <c r="O62" s="915" t="s">
        <v>4150</v>
      </c>
      <c r="P62" s="932" t="s">
        <v>4256</v>
      </c>
      <c r="Q62" s="920">
        <f t="shared" si="0"/>
        <v>1</v>
      </c>
      <c r="R62" s="981">
        <f t="shared" si="0"/>
        <v>0.3</v>
      </c>
      <c r="S62" s="920">
        <f t="shared" si="1"/>
        <v>1</v>
      </c>
      <c r="T62" s="981">
        <f t="shared" si="2"/>
        <v>0.3</v>
      </c>
      <c r="U62" s="987">
        <v>4</v>
      </c>
      <c r="V62" s="929">
        <v>4</v>
      </c>
      <c r="W62" s="929">
        <v>0</v>
      </c>
      <c r="X62" s="985">
        <v>1</v>
      </c>
      <c r="Y62" s="983"/>
    </row>
    <row r="63" spans="1:25" ht="14.45" customHeight="1" x14ac:dyDescent="0.2">
      <c r="A63" s="948" t="s">
        <v>4257</v>
      </c>
      <c r="B63" s="929">
        <v>38</v>
      </c>
      <c r="C63" s="930">
        <v>28.05</v>
      </c>
      <c r="D63" s="931">
        <v>3.4</v>
      </c>
      <c r="E63" s="934">
        <v>31</v>
      </c>
      <c r="F63" s="916">
        <v>22.88</v>
      </c>
      <c r="G63" s="917">
        <v>3.8</v>
      </c>
      <c r="H63" s="912">
        <v>39</v>
      </c>
      <c r="I63" s="913">
        <v>29.02</v>
      </c>
      <c r="J63" s="914">
        <v>3.3</v>
      </c>
      <c r="K63" s="918">
        <v>0.74</v>
      </c>
      <c r="L63" s="915">
        <v>2</v>
      </c>
      <c r="M63" s="915">
        <v>15</v>
      </c>
      <c r="N63" s="919">
        <v>5</v>
      </c>
      <c r="O63" s="915" t="s">
        <v>4150</v>
      </c>
      <c r="P63" s="932" t="s">
        <v>4258</v>
      </c>
      <c r="Q63" s="920">
        <f t="shared" si="0"/>
        <v>1</v>
      </c>
      <c r="R63" s="981">
        <f t="shared" si="0"/>
        <v>0.96999999999999886</v>
      </c>
      <c r="S63" s="920">
        <f t="shared" si="1"/>
        <v>8</v>
      </c>
      <c r="T63" s="981">
        <f t="shared" si="2"/>
        <v>6.1400000000000006</v>
      </c>
      <c r="U63" s="987">
        <v>195</v>
      </c>
      <c r="V63" s="929">
        <v>128.69999999999999</v>
      </c>
      <c r="W63" s="929">
        <v>-66.300000000000011</v>
      </c>
      <c r="X63" s="985">
        <v>0.65999999999999992</v>
      </c>
      <c r="Y63" s="983"/>
    </row>
    <row r="64" spans="1:25" ht="14.45" customHeight="1" x14ac:dyDescent="0.2">
      <c r="A64" s="949" t="s">
        <v>4259</v>
      </c>
      <c r="B64" s="935">
        <v>10</v>
      </c>
      <c r="C64" s="936">
        <v>11.08</v>
      </c>
      <c r="D64" s="933">
        <v>5.0999999999999996</v>
      </c>
      <c r="E64" s="945">
        <v>11</v>
      </c>
      <c r="F64" s="940">
        <v>10.91</v>
      </c>
      <c r="G64" s="922">
        <v>5.2</v>
      </c>
      <c r="H64" s="937">
        <v>9</v>
      </c>
      <c r="I64" s="938">
        <v>9.6300000000000008</v>
      </c>
      <c r="J64" s="921">
        <v>3.8</v>
      </c>
      <c r="K64" s="941">
        <v>1.24</v>
      </c>
      <c r="L64" s="939">
        <v>4</v>
      </c>
      <c r="M64" s="939">
        <v>33</v>
      </c>
      <c r="N64" s="942">
        <v>11</v>
      </c>
      <c r="O64" s="939" t="s">
        <v>4150</v>
      </c>
      <c r="P64" s="943" t="s">
        <v>4260</v>
      </c>
      <c r="Q64" s="944">
        <f t="shared" si="0"/>
        <v>-1</v>
      </c>
      <c r="R64" s="980">
        <f t="shared" si="0"/>
        <v>-1.4499999999999993</v>
      </c>
      <c r="S64" s="944">
        <f t="shared" si="1"/>
        <v>-2</v>
      </c>
      <c r="T64" s="980">
        <f t="shared" si="2"/>
        <v>-1.2799999999999994</v>
      </c>
      <c r="U64" s="988">
        <v>99</v>
      </c>
      <c r="V64" s="935">
        <v>34.199999999999996</v>
      </c>
      <c r="W64" s="935">
        <v>-64.800000000000011</v>
      </c>
      <c r="X64" s="986">
        <v>0.3454545454545454</v>
      </c>
      <c r="Y64" s="984"/>
    </row>
    <row r="65" spans="1:25" ht="14.45" customHeight="1" x14ac:dyDescent="0.2">
      <c r="A65" s="949" t="s">
        <v>4261</v>
      </c>
      <c r="B65" s="935">
        <v>1</v>
      </c>
      <c r="C65" s="936">
        <v>2.93</v>
      </c>
      <c r="D65" s="933">
        <v>13</v>
      </c>
      <c r="E65" s="945">
        <v>2</v>
      </c>
      <c r="F65" s="940">
        <v>5.64</v>
      </c>
      <c r="G65" s="922">
        <v>15.5</v>
      </c>
      <c r="H65" s="937">
        <v>1</v>
      </c>
      <c r="I65" s="938">
        <v>2.09</v>
      </c>
      <c r="J65" s="921">
        <v>5</v>
      </c>
      <c r="K65" s="941">
        <v>2.48</v>
      </c>
      <c r="L65" s="939">
        <v>6</v>
      </c>
      <c r="M65" s="939">
        <v>57</v>
      </c>
      <c r="N65" s="942">
        <v>19</v>
      </c>
      <c r="O65" s="939" t="s">
        <v>4150</v>
      </c>
      <c r="P65" s="943" t="s">
        <v>4262</v>
      </c>
      <c r="Q65" s="944">
        <f t="shared" si="0"/>
        <v>0</v>
      </c>
      <c r="R65" s="980">
        <f t="shared" si="0"/>
        <v>-0.8400000000000003</v>
      </c>
      <c r="S65" s="944">
        <f t="shared" si="1"/>
        <v>-1</v>
      </c>
      <c r="T65" s="980">
        <f t="shared" si="2"/>
        <v>-3.55</v>
      </c>
      <c r="U65" s="988">
        <v>19</v>
      </c>
      <c r="V65" s="935">
        <v>5</v>
      </c>
      <c r="W65" s="935">
        <v>-14</v>
      </c>
      <c r="X65" s="986">
        <v>0.26315789473684209</v>
      </c>
      <c r="Y65" s="984"/>
    </row>
    <row r="66" spans="1:25" ht="14.45" customHeight="1" x14ac:dyDescent="0.2">
      <c r="A66" s="948" t="s">
        <v>4263</v>
      </c>
      <c r="B66" s="924">
        <v>12</v>
      </c>
      <c r="C66" s="925">
        <v>5.38</v>
      </c>
      <c r="D66" s="926">
        <v>2.9</v>
      </c>
      <c r="E66" s="934">
        <v>6</v>
      </c>
      <c r="F66" s="916">
        <v>2.69</v>
      </c>
      <c r="G66" s="917">
        <v>2.5</v>
      </c>
      <c r="H66" s="915">
        <v>12</v>
      </c>
      <c r="I66" s="916">
        <v>5.38</v>
      </c>
      <c r="J66" s="917">
        <v>3.3</v>
      </c>
      <c r="K66" s="918">
        <v>0.45</v>
      </c>
      <c r="L66" s="915">
        <v>1</v>
      </c>
      <c r="M66" s="915">
        <v>12</v>
      </c>
      <c r="N66" s="919">
        <v>4</v>
      </c>
      <c r="O66" s="915" t="s">
        <v>4150</v>
      </c>
      <c r="P66" s="932" t="s">
        <v>4264</v>
      </c>
      <c r="Q66" s="920">
        <f t="shared" si="0"/>
        <v>0</v>
      </c>
      <c r="R66" s="981">
        <f t="shared" si="0"/>
        <v>0</v>
      </c>
      <c r="S66" s="920">
        <f t="shared" si="1"/>
        <v>6</v>
      </c>
      <c r="T66" s="981">
        <f t="shared" si="2"/>
        <v>2.69</v>
      </c>
      <c r="U66" s="987">
        <v>48</v>
      </c>
      <c r="V66" s="929">
        <v>39.599999999999994</v>
      </c>
      <c r="W66" s="929">
        <v>-8.4000000000000057</v>
      </c>
      <c r="X66" s="985">
        <v>0.82499999999999984</v>
      </c>
      <c r="Y66" s="983">
        <v>5</v>
      </c>
    </row>
    <row r="67" spans="1:25" ht="14.45" customHeight="1" x14ac:dyDescent="0.2">
      <c r="A67" s="949" t="s">
        <v>4265</v>
      </c>
      <c r="B67" s="946">
        <v>5</v>
      </c>
      <c r="C67" s="947">
        <v>3.61</v>
      </c>
      <c r="D67" s="928">
        <v>3</v>
      </c>
      <c r="E67" s="945">
        <v>6</v>
      </c>
      <c r="F67" s="940">
        <v>4.33</v>
      </c>
      <c r="G67" s="922">
        <v>3.8</v>
      </c>
      <c r="H67" s="939">
        <v>3</v>
      </c>
      <c r="I67" s="940">
        <v>1.93</v>
      </c>
      <c r="J67" s="922">
        <v>2.7</v>
      </c>
      <c r="K67" s="941">
        <v>0.72</v>
      </c>
      <c r="L67" s="939">
        <v>3</v>
      </c>
      <c r="M67" s="939">
        <v>24</v>
      </c>
      <c r="N67" s="942">
        <v>8</v>
      </c>
      <c r="O67" s="939" t="s">
        <v>4150</v>
      </c>
      <c r="P67" s="943" t="s">
        <v>4264</v>
      </c>
      <c r="Q67" s="944">
        <f t="shared" si="0"/>
        <v>-2</v>
      </c>
      <c r="R67" s="980">
        <f t="shared" si="0"/>
        <v>-1.68</v>
      </c>
      <c r="S67" s="944">
        <f t="shared" si="1"/>
        <v>-3</v>
      </c>
      <c r="T67" s="980">
        <f t="shared" si="2"/>
        <v>-2.4000000000000004</v>
      </c>
      <c r="U67" s="988">
        <v>24</v>
      </c>
      <c r="V67" s="935">
        <v>8.1000000000000014</v>
      </c>
      <c r="W67" s="935">
        <v>-15.899999999999999</v>
      </c>
      <c r="X67" s="986">
        <v>0.33750000000000008</v>
      </c>
      <c r="Y67" s="984"/>
    </row>
    <row r="68" spans="1:25" ht="14.45" customHeight="1" x14ac:dyDescent="0.2">
      <c r="A68" s="949" t="s">
        <v>4266</v>
      </c>
      <c r="B68" s="946"/>
      <c r="C68" s="947"/>
      <c r="D68" s="928"/>
      <c r="E68" s="945"/>
      <c r="F68" s="940"/>
      <c r="G68" s="922"/>
      <c r="H68" s="939">
        <v>1</v>
      </c>
      <c r="I68" s="940">
        <v>1.17</v>
      </c>
      <c r="J68" s="922">
        <v>3</v>
      </c>
      <c r="K68" s="941">
        <v>1.52</v>
      </c>
      <c r="L68" s="939">
        <v>4</v>
      </c>
      <c r="M68" s="939">
        <v>36</v>
      </c>
      <c r="N68" s="942">
        <v>12</v>
      </c>
      <c r="O68" s="939" t="s">
        <v>4150</v>
      </c>
      <c r="P68" s="943" t="s">
        <v>4264</v>
      </c>
      <c r="Q68" s="944">
        <f t="shared" si="0"/>
        <v>1</v>
      </c>
      <c r="R68" s="980">
        <f t="shared" si="0"/>
        <v>1.17</v>
      </c>
      <c r="S68" s="944">
        <f t="shared" si="1"/>
        <v>1</v>
      </c>
      <c r="T68" s="980">
        <f t="shared" si="2"/>
        <v>1.17</v>
      </c>
      <c r="U68" s="988">
        <v>12</v>
      </c>
      <c r="V68" s="935">
        <v>3</v>
      </c>
      <c r="W68" s="935">
        <v>-9</v>
      </c>
      <c r="X68" s="986">
        <v>0.25</v>
      </c>
      <c r="Y68" s="984"/>
    </row>
    <row r="69" spans="1:25" ht="14.45" customHeight="1" x14ac:dyDescent="0.2">
      <c r="A69" s="948" t="s">
        <v>4267</v>
      </c>
      <c r="B69" s="924">
        <v>4</v>
      </c>
      <c r="C69" s="925">
        <v>0.99</v>
      </c>
      <c r="D69" s="926">
        <v>3.5</v>
      </c>
      <c r="E69" s="934">
        <v>1</v>
      </c>
      <c r="F69" s="916">
        <v>0.25</v>
      </c>
      <c r="G69" s="917">
        <v>2</v>
      </c>
      <c r="H69" s="915">
        <v>2</v>
      </c>
      <c r="I69" s="916">
        <v>0.49</v>
      </c>
      <c r="J69" s="917">
        <v>3</v>
      </c>
      <c r="K69" s="918">
        <v>0.25</v>
      </c>
      <c r="L69" s="915">
        <v>1</v>
      </c>
      <c r="M69" s="915">
        <v>9</v>
      </c>
      <c r="N69" s="919">
        <v>3</v>
      </c>
      <c r="O69" s="915" t="s">
        <v>4150</v>
      </c>
      <c r="P69" s="932" t="s">
        <v>4268</v>
      </c>
      <c r="Q69" s="920">
        <f t="shared" si="0"/>
        <v>-2</v>
      </c>
      <c r="R69" s="981">
        <f t="shared" si="0"/>
        <v>-0.5</v>
      </c>
      <c r="S69" s="920">
        <f t="shared" si="1"/>
        <v>1</v>
      </c>
      <c r="T69" s="981">
        <f t="shared" si="2"/>
        <v>0.24</v>
      </c>
      <c r="U69" s="987">
        <v>6</v>
      </c>
      <c r="V69" s="929">
        <v>6</v>
      </c>
      <c r="W69" s="929">
        <v>0</v>
      </c>
      <c r="X69" s="985">
        <v>1</v>
      </c>
      <c r="Y69" s="983"/>
    </row>
    <row r="70" spans="1:25" ht="14.45" customHeight="1" x14ac:dyDescent="0.2">
      <c r="A70" s="948" t="s">
        <v>4269</v>
      </c>
      <c r="B70" s="929">
        <v>1</v>
      </c>
      <c r="C70" s="930">
        <v>0.34</v>
      </c>
      <c r="D70" s="931">
        <v>2</v>
      </c>
      <c r="E70" s="934">
        <v>1</v>
      </c>
      <c r="F70" s="916">
        <v>0.34</v>
      </c>
      <c r="G70" s="917">
        <v>2</v>
      </c>
      <c r="H70" s="912"/>
      <c r="I70" s="913"/>
      <c r="J70" s="914"/>
      <c r="K70" s="918">
        <v>0.34</v>
      </c>
      <c r="L70" s="915">
        <v>2</v>
      </c>
      <c r="M70" s="915">
        <v>15</v>
      </c>
      <c r="N70" s="919">
        <v>5</v>
      </c>
      <c r="O70" s="915" t="s">
        <v>4150</v>
      </c>
      <c r="P70" s="932" t="s">
        <v>4270</v>
      </c>
      <c r="Q70" s="920">
        <f t="shared" ref="Q70:R92" si="3">H70-B70</f>
        <v>-1</v>
      </c>
      <c r="R70" s="981">
        <f t="shared" si="3"/>
        <v>-0.34</v>
      </c>
      <c r="S70" s="920">
        <f t="shared" ref="S70:S92" si="4">H70-E70</f>
        <v>-1</v>
      </c>
      <c r="T70" s="981">
        <f t="shared" ref="T70:T92" si="5">I70-F70</f>
        <v>-0.34</v>
      </c>
      <c r="U70" s="987" t="s">
        <v>574</v>
      </c>
      <c r="V70" s="929" t="s">
        <v>574</v>
      </c>
      <c r="W70" s="929" t="s">
        <v>574</v>
      </c>
      <c r="X70" s="985" t="s">
        <v>574</v>
      </c>
      <c r="Y70" s="983"/>
    </row>
    <row r="71" spans="1:25" ht="14.45" customHeight="1" x14ac:dyDescent="0.2">
      <c r="A71" s="949" t="s">
        <v>4271</v>
      </c>
      <c r="B71" s="935"/>
      <c r="C71" s="936"/>
      <c r="D71" s="933"/>
      <c r="E71" s="945"/>
      <c r="F71" s="940"/>
      <c r="G71" s="922"/>
      <c r="H71" s="937">
        <v>1</v>
      </c>
      <c r="I71" s="938">
        <v>0.16</v>
      </c>
      <c r="J71" s="921">
        <v>1</v>
      </c>
      <c r="K71" s="941">
        <v>0.48</v>
      </c>
      <c r="L71" s="939">
        <v>3</v>
      </c>
      <c r="M71" s="939">
        <v>24</v>
      </c>
      <c r="N71" s="942">
        <v>8</v>
      </c>
      <c r="O71" s="939" t="s">
        <v>4150</v>
      </c>
      <c r="P71" s="943" t="s">
        <v>4272</v>
      </c>
      <c r="Q71" s="944">
        <f t="shared" si="3"/>
        <v>1</v>
      </c>
      <c r="R71" s="980">
        <f t="shared" si="3"/>
        <v>0.16</v>
      </c>
      <c r="S71" s="944">
        <f t="shared" si="4"/>
        <v>1</v>
      </c>
      <c r="T71" s="980">
        <f t="shared" si="5"/>
        <v>0.16</v>
      </c>
      <c r="U71" s="988">
        <v>8</v>
      </c>
      <c r="V71" s="935">
        <v>1</v>
      </c>
      <c r="W71" s="935">
        <v>-7</v>
      </c>
      <c r="X71" s="986">
        <v>0.125</v>
      </c>
      <c r="Y71" s="984"/>
    </row>
    <row r="72" spans="1:25" ht="14.45" customHeight="1" x14ac:dyDescent="0.2">
      <c r="A72" s="948" t="s">
        <v>4273</v>
      </c>
      <c r="B72" s="929"/>
      <c r="C72" s="930"/>
      <c r="D72" s="931"/>
      <c r="E72" s="934"/>
      <c r="F72" s="916"/>
      <c r="G72" s="917"/>
      <c r="H72" s="912">
        <v>2</v>
      </c>
      <c r="I72" s="913">
        <v>1.4</v>
      </c>
      <c r="J72" s="927">
        <v>4.5</v>
      </c>
      <c r="K72" s="918">
        <v>0.7</v>
      </c>
      <c r="L72" s="915">
        <v>1</v>
      </c>
      <c r="M72" s="915">
        <v>12</v>
      </c>
      <c r="N72" s="919">
        <v>4</v>
      </c>
      <c r="O72" s="915" t="s">
        <v>4150</v>
      </c>
      <c r="P72" s="932" t="s">
        <v>4274</v>
      </c>
      <c r="Q72" s="920">
        <f t="shared" si="3"/>
        <v>2</v>
      </c>
      <c r="R72" s="981">
        <f t="shared" si="3"/>
        <v>1.4</v>
      </c>
      <c r="S72" s="920">
        <f t="shared" si="4"/>
        <v>2</v>
      </c>
      <c r="T72" s="981">
        <f t="shared" si="5"/>
        <v>1.4</v>
      </c>
      <c r="U72" s="987">
        <v>8</v>
      </c>
      <c r="V72" s="929">
        <v>9</v>
      </c>
      <c r="W72" s="929">
        <v>1</v>
      </c>
      <c r="X72" s="985">
        <v>1.125</v>
      </c>
      <c r="Y72" s="983">
        <v>1</v>
      </c>
    </row>
    <row r="73" spans="1:25" ht="14.45" customHeight="1" x14ac:dyDescent="0.2">
      <c r="A73" s="949" t="s">
        <v>4275</v>
      </c>
      <c r="B73" s="935"/>
      <c r="C73" s="936"/>
      <c r="D73" s="933"/>
      <c r="E73" s="945"/>
      <c r="F73" s="940"/>
      <c r="G73" s="922"/>
      <c r="H73" s="937">
        <v>1</v>
      </c>
      <c r="I73" s="938">
        <v>0.96</v>
      </c>
      <c r="J73" s="921">
        <v>6</v>
      </c>
      <c r="K73" s="941">
        <v>0.96</v>
      </c>
      <c r="L73" s="939">
        <v>2</v>
      </c>
      <c r="M73" s="939">
        <v>18</v>
      </c>
      <c r="N73" s="942">
        <v>6</v>
      </c>
      <c r="O73" s="939" t="s">
        <v>4150</v>
      </c>
      <c r="P73" s="943" t="s">
        <v>4274</v>
      </c>
      <c r="Q73" s="944">
        <f t="shared" si="3"/>
        <v>1</v>
      </c>
      <c r="R73" s="980">
        <f t="shared" si="3"/>
        <v>0.96</v>
      </c>
      <c r="S73" s="944">
        <f t="shared" si="4"/>
        <v>1</v>
      </c>
      <c r="T73" s="980">
        <f t="shared" si="5"/>
        <v>0.96</v>
      </c>
      <c r="U73" s="988">
        <v>6</v>
      </c>
      <c r="V73" s="935">
        <v>6</v>
      </c>
      <c r="W73" s="935">
        <v>0</v>
      </c>
      <c r="X73" s="986">
        <v>1</v>
      </c>
      <c r="Y73" s="984"/>
    </row>
    <row r="74" spans="1:25" ht="14.45" customHeight="1" x14ac:dyDescent="0.2">
      <c r="A74" s="948" t="s">
        <v>4276</v>
      </c>
      <c r="B74" s="929"/>
      <c r="C74" s="930"/>
      <c r="D74" s="931"/>
      <c r="E74" s="934"/>
      <c r="F74" s="916"/>
      <c r="G74" s="917"/>
      <c r="H74" s="912">
        <v>1</v>
      </c>
      <c r="I74" s="913">
        <v>0.86</v>
      </c>
      <c r="J74" s="914">
        <v>3</v>
      </c>
      <c r="K74" s="918">
        <v>0.86</v>
      </c>
      <c r="L74" s="915">
        <v>2</v>
      </c>
      <c r="M74" s="915">
        <v>15</v>
      </c>
      <c r="N74" s="919">
        <v>5</v>
      </c>
      <c r="O74" s="915" t="s">
        <v>4150</v>
      </c>
      <c r="P74" s="932" t="s">
        <v>4277</v>
      </c>
      <c r="Q74" s="920">
        <f t="shared" si="3"/>
        <v>1</v>
      </c>
      <c r="R74" s="981">
        <f t="shared" si="3"/>
        <v>0.86</v>
      </c>
      <c r="S74" s="920">
        <f t="shared" si="4"/>
        <v>1</v>
      </c>
      <c r="T74" s="981">
        <f t="shared" si="5"/>
        <v>0.86</v>
      </c>
      <c r="U74" s="987">
        <v>5</v>
      </c>
      <c r="V74" s="929">
        <v>3</v>
      </c>
      <c r="W74" s="929">
        <v>-2</v>
      </c>
      <c r="X74" s="985">
        <v>0.6</v>
      </c>
      <c r="Y74" s="983"/>
    </row>
    <row r="75" spans="1:25" ht="14.45" customHeight="1" x14ac:dyDescent="0.2">
      <c r="A75" s="949" t="s">
        <v>4278</v>
      </c>
      <c r="B75" s="935"/>
      <c r="C75" s="936"/>
      <c r="D75" s="933"/>
      <c r="E75" s="945"/>
      <c r="F75" s="940"/>
      <c r="G75" s="922"/>
      <c r="H75" s="937">
        <v>1</v>
      </c>
      <c r="I75" s="938">
        <v>1.35</v>
      </c>
      <c r="J75" s="921">
        <v>3</v>
      </c>
      <c r="K75" s="941">
        <v>1.77</v>
      </c>
      <c r="L75" s="939">
        <v>4</v>
      </c>
      <c r="M75" s="939">
        <v>33</v>
      </c>
      <c r="N75" s="942">
        <v>11</v>
      </c>
      <c r="O75" s="939" t="s">
        <v>4150</v>
      </c>
      <c r="P75" s="943" t="s">
        <v>4279</v>
      </c>
      <c r="Q75" s="944">
        <f t="shared" si="3"/>
        <v>1</v>
      </c>
      <c r="R75" s="980">
        <f t="shared" si="3"/>
        <v>1.35</v>
      </c>
      <c r="S75" s="944">
        <f t="shared" si="4"/>
        <v>1</v>
      </c>
      <c r="T75" s="980">
        <f t="shared" si="5"/>
        <v>1.35</v>
      </c>
      <c r="U75" s="988">
        <v>11</v>
      </c>
      <c r="V75" s="935">
        <v>3</v>
      </c>
      <c r="W75" s="935">
        <v>-8</v>
      </c>
      <c r="X75" s="986">
        <v>0.27272727272727271</v>
      </c>
      <c r="Y75" s="984"/>
    </row>
    <row r="76" spans="1:25" ht="14.45" customHeight="1" x14ac:dyDescent="0.2">
      <c r="A76" s="948" t="s">
        <v>4280</v>
      </c>
      <c r="B76" s="929">
        <v>1</v>
      </c>
      <c r="C76" s="930">
        <v>1.03</v>
      </c>
      <c r="D76" s="931">
        <v>10</v>
      </c>
      <c r="E76" s="934">
        <v>2</v>
      </c>
      <c r="F76" s="916">
        <v>2.06</v>
      </c>
      <c r="G76" s="917">
        <v>5</v>
      </c>
      <c r="H76" s="912">
        <v>4</v>
      </c>
      <c r="I76" s="913">
        <v>4.13</v>
      </c>
      <c r="J76" s="914">
        <v>4</v>
      </c>
      <c r="K76" s="918">
        <v>1.03</v>
      </c>
      <c r="L76" s="915">
        <v>2</v>
      </c>
      <c r="M76" s="915">
        <v>18</v>
      </c>
      <c r="N76" s="919">
        <v>6</v>
      </c>
      <c r="O76" s="915" t="s">
        <v>4150</v>
      </c>
      <c r="P76" s="932" t="s">
        <v>4281</v>
      </c>
      <c r="Q76" s="920">
        <f t="shared" si="3"/>
        <v>3</v>
      </c>
      <c r="R76" s="981">
        <f t="shared" si="3"/>
        <v>3.0999999999999996</v>
      </c>
      <c r="S76" s="920">
        <f t="shared" si="4"/>
        <v>2</v>
      </c>
      <c r="T76" s="981">
        <f t="shared" si="5"/>
        <v>2.0699999999999998</v>
      </c>
      <c r="U76" s="987">
        <v>24</v>
      </c>
      <c r="V76" s="929">
        <v>16</v>
      </c>
      <c r="W76" s="929">
        <v>-8</v>
      </c>
      <c r="X76" s="985">
        <v>0.66666666666666663</v>
      </c>
      <c r="Y76" s="983"/>
    </row>
    <row r="77" spans="1:25" ht="14.45" customHeight="1" x14ac:dyDescent="0.2">
      <c r="A77" s="949" t="s">
        <v>4282</v>
      </c>
      <c r="B77" s="935"/>
      <c r="C77" s="936"/>
      <c r="D77" s="933"/>
      <c r="E77" s="945">
        <v>3</v>
      </c>
      <c r="F77" s="940">
        <v>4.6900000000000004</v>
      </c>
      <c r="G77" s="922">
        <v>3.3</v>
      </c>
      <c r="H77" s="937">
        <v>5</v>
      </c>
      <c r="I77" s="938">
        <v>8.67</v>
      </c>
      <c r="J77" s="921">
        <v>5</v>
      </c>
      <c r="K77" s="941">
        <v>1.73</v>
      </c>
      <c r="L77" s="939">
        <v>3</v>
      </c>
      <c r="M77" s="939">
        <v>30</v>
      </c>
      <c r="N77" s="942">
        <v>10</v>
      </c>
      <c r="O77" s="939" t="s">
        <v>4150</v>
      </c>
      <c r="P77" s="943" t="s">
        <v>4281</v>
      </c>
      <c r="Q77" s="944">
        <f t="shared" si="3"/>
        <v>5</v>
      </c>
      <c r="R77" s="980">
        <f t="shared" si="3"/>
        <v>8.67</v>
      </c>
      <c r="S77" s="944">
        <f t="shared" si="4"/>
        <v>2</v>
      </c>
      <c r="T77" s="980">
        <f t="shared" si="5"/>
        <v>3.9799999999999995</v>
      </c>
      <c r="U77" s="988">
        <v>50</v>
      </c>
      <c r="V77" s="935">
        <v>25</v>
      </c>
      <c r="W77" s="935">
        <v>-25</v>
      </c>
      <c r="X77" s="986">
        <v>0.5</v>
      </c>
      <c r="Y77" s="984"/>
    </row>
    <row r="78" spans="1:25" ht="14.45" customHeight="1" x14ac:dyDescent="0.2">
      <c r="A78" s="948" t="s">
        <v>4283</v>
      </c>
      <c r="B78" s="929"/>
      <c r="C78" s="930"/>
      <c r="D78" s="931"/>
      <c r="E78" s="934"/>
      <c r="F78" s="916"/>
      <c r="G78" s="917"/>
      <c r="H78" s="912">
        <v>1</v>
      </c>
      <c r="I78" s="913">
        <v>0.54</v>
      </c>
      <c r="J78" s="927">
        <v>7</v>
      </c>
      <c r="K78" s="918">
        <v>0.54</v>
      </c>
      <c r="L78" s="915">
        <v>2</v>
      </c>
      <c r="M78" s="915">
        <v>15</v>
      </c>
      <c r="N78" s="919">
        <v>5</v>
      </c>
      <c r="O78" s="915" t="s">
        <v>4150</v>
      </c>
      <c r="P78" s="932" t="s">
        <v>4284</v>
      </c>
      <c r="Q78" s="920">
        <f t="shared" si="3"/>
        <v>1</v>
      </c>
      <c r="R78" s="981">
        <f t="shared" si="3"/>
        <v>0.54</v>
      </c>
      <c r="S78" s="920">
        <f t="shared" si="4"/>
        <v>1</v>
      </c>
      <c r="T78" s="981">
        <f t="shared" si="5"/>
        <v>0.54</v>
      </c>
      <c r="U78" s="987">
        <v>5</v>
      </c>
      <c r="V78" s="929">
        <v>7</v>
      </c>
      <c r="W78" s="929">
        <v>2</v>
      </c>
      <c r="X78" s="985">
        <v>1.4</v>
      </c>
      <c r="Y78" s="983">
        <v>2</v>
      </c>
    </row>
    <row r="79" spans="1:25" ht="14.45" customHeight="1" x14ac:dyDescent="0.2">
      <c r="A79" s="949" t="s">
        <v>4285</v>
      </c>
      <c r="B79" s="935"/>
      <c r="C79" s="936"/>
      <c r="D79" s="933"/>
      <c r="E79" s="945"/>
      <c r="F79" s="940"/>
      <c r="G79" s="922"/>
      <c r="H79" s="937">
        <v>1</v>
      </c>
      <c r="I79" s="938">
        <v>0.66</v>
      </c>
      <c r="J79" s="921">
        <v>2</v>
      </c>
      <c r="K79" s="941">
        <v>0.66</v>
      </c>
      <c r="L79" s="939">
        <v>2</v>
      </c>
      <c r="M79" s="939">
        <v>21</v>
      </c>
      <c r="N79" s="942">
        <v>7</v>
      </c>
      <c r="O79" s="939" t="s">
        <v>4150</v>
      </c>
      <c r="P79" s="943" t="s">
        <v>4284</v>
      </c>
      <c r="Q79" s="944">
        <f t="shared" si="3"/>
        <v>1</v>
      </c>
      <c r="R79" s="980">
        <f t="shared" si="3"/>
        <v>0.66</v>
      </c>
      <c r="S79" s="944">
        <f t="shared" si="4"/>
        <v>1</v>
      </c>
      <c r="T79" s="980">
        <f t="shared" si="5"/>
        <v>0.66</v>
      </c>
      <c r="U79" s="988">
        <v>7</v>
      </c>
      <c r="V79" s="935">
        <v>2</v>
      </c>
      <c r="W79" s="935">
        <v>-5</v>
      </c>
      <c r="X79" s="986">
        <v>0.2857142857142857</v>
      </c>
      <c r="Y79" s="984"/>
    </row>
    <row r="80" spans="1:25" ht="14.45" customHeight="1" x14ac:dyDescent="0.2">
      <c r="A80" s="948" t="s">
        <v>4286</v>
      </c>
      <c r="B80" s="924">
        <v>9</v>
      </c>
      <c r="C80" s="925">
        <v>3.49</v>
      </c>
      <c r="D80" s="926">
        <v>3.8</v>
      </c>
      <c r="E80" s="934">
        <v>6</v>
      </c>
      <c r="F80" s="916">
        <v>2.14</v>
      </c>
      <c r="G80" s="917">
        <v>3.2</v>
      </c>
      <c r="H80" s="915">
        <v>5</v>
      </c>
      <c r="I80" s="916">
        <v>1.95</v>
      </c>
      <c r="J80" s="917">
        <v>2.6</v>
      </c>
      <c r="K80" s="918">
        <v>0.39</v>
      </c>
      <c r="L80" s="915">
        <v>2</v>
      </c>
      <c r="M80" s="915">
        <v>15</v>
      </c>
      <c r="N80" s="919">
        <v>5</v>
      </c>
      <c r="O80" s="915" t="s">
        <v>4150</v>
      </c>
      <c r="P80" s="932" t="s">
        <v>4287</v>
      </c>
      <c r="Q80" s="920">
        <f t="shared" si="3"/>
        <v>-4</v>
      </c>
      <c r="R80" s="981">
        <f t="shared" si="3"/>
        <v>-1.5400000000000003</v>
      </c>
      <c r="S80" s="920">
        <f t="shared" si="4"/>
        <v>-1</v>
      </c>
      <c r="T80" s="981">
        <f t="shared" si="5"/>
        <v>-0.19000000000000017</v>
      </c>
      <c r="U80" s="987">
        <v>25</v>
      </c>
      <c r="V80" s="929">
        <v>13</v>
      </c>
      <c r="W80" s="929">
        <v>-12</v>
      </c>
      <c r="X80" s="985">
        <v>0.52</v>
      </c>
      <c r="Y80" s="983"/>
    </row>
    <row r="81" spans="1:25" ht="14.45" customHeight="1" x14ac:dyDescent="0.2">
      <c r="A81" s="949" t="s">
        <v>4288</v>
      </c>
      <c r="B81" s="946">
        <v>2</v>
      </c>
      <c r="C81" s="947">
        <v>1.29</v>
      </c>
      <c r="D81" s="928">
        <v>4.5</v>
      </c>
      <c r="E81" s="945">
        <v>3</v>
      </c>
      <c r="F81" s="940">
        <v>1.93</v>
      </c>
      <c r="G81" s="922">
        <v>4.7</v>
      </c>
      <c r="H81" s="939">
        <v>3</v>
      </c>
      <c r="I81" s="940">
        <v>1.63</v>
      </c>
      <c r="J81" s="922">
        <v>2.7</v>
      </c>
      <c r="K81" s="941">
        <v>0.64</v>
      </c>
      <c r="L81" s="939">
        <v>2</v>
      </c>
      <c r="M81" s="939">
        <v>21</v>
      </c>
      <c r="N81" s="942">
        <v>7</v>
      </c>
      <c r="O81" s="939" t="s">
        <v>4150</v>
      </c>
      <c r="P81" s="943" t="s">
        <v>4289</v>
      </c>
      <c r="Q81" s="944">
        <f t="shared" si="3"/>
        <v>1</v>
      </c>
      <c r="R81" s="980">
        <f t="shared" si="3"/>
        <v>0.33999999999999986</v>
      </c>
      <c r="S81" s="944">
        <f t="shared" si="4"/>
        <v>0</v>
      </c>
      <c r="T81" s="980">
        <f t="shared" si="5"/>
        <v>-0.30000000000000004</v>
      </c>
      <c r="U81" s="988">
        <v>21</v>
      </c>
      <c r="V81" s="935">
        <v>8.1000000000000014</v>
      </c>
      <c r="W81" s="935">
        <v>-12.899999999999999</v>
      </c>
      <c r="X81" s="986">
        <v>0.38571428571428579</v>
      </c>
      <c r="Y81" s="984"/>
    </row>
    <row r="82" spans="1:25" ht="14.45" customHeight="1" x14ac:dyDescent="0.2">
      <c r="A82" s="949" t="s">
        <v>4290</v>
      </c>
      <c r="B82" s="946"/>
      <c r="C82" s="947"/>
      <c r="D82" s="928"/>
      <c r="E82" s="945"/>
      <c r="F82" s="940"/>
      <c r="G82" s="922"/>
      <c r="H82" s="939">
        <v>1</v>
      </c>
      <c r="I82" s="940">
        <v>1.21</v>
      </c>
      <c r="J82" s="922">
        <v>4</v>
      </c>
      <c r="K82" s="941">
        <v>1.21</v>
      </c>
      <c r="L82" s="939">
        <v>3</v>
      </c>
      <c r="M82" s="939">
        <v>30</v>
      </c>
      <c r="N82" s="942">
        <v>10</v>
      </c>
      <c r="O82" s="939" t="s">
        <v>4150</v>
      </c>
      <c r="P82" s="943" t="s">
        <v>4291</v>
      </c>
      <c r="Q82" s="944">
        <f t="shared" si="3"/>
        <v>1</v>
      </c>
      <c r="R82" s="980">
        <f t="shared" si="3"/>
        <v>1.21</v>
      </c>
      <c r="S82" s="944">
        <f t="shared" si="4"/>
        <v>1</v>
      </c>
      <c r="T82" s="980">
        <f t="shared" si="5"/>
        <v>1.21</v>
      </c>
      <c r="U82" s="988">
        <v>10</v>
      </c>
      <c r="V82" s="935">
        <v>4</v>
      </c>
      <c r="W82" s="935">
        <v>-6</v>
      </c>
      <c r="X82" s="986">
        <v>0.4</v>
      </c>
      <c r="Y82" s="984"/>
    </row>
    <row r="83" spans="1:25" ht="14.45" customHeight="1" x14ac:dyDescent="0.2">
      <c r="A83" s="948" t="s">
        <v>4292</v>
      </c>
      <c r="B83" s="924">
        <v>1</v>
      </c>
      <c r="C83" s="925">
        <v>0.45</v>
      </c>
      <c r="D83" s="926">
        <v>5</v>
      </c>
      <c r="E83" s="934"/>
      <c r="F83" s="916"/>
      <c r="G83" s="917"/>
      <c r="H83" s="915"/>
      <c r="I83" s="916"/>
      <c r="J83" s="917"/>
      <c r="K83" s="918">
        <v>0.45</v>
      </c>
      <c r="L83" s="915">
        <v>2</v>
      </c>
      <c r="M83" s="915">
        <v>18</v>
      </c>
      <c r="N83" s="919">
        <v>6</v>
      </c>
      <c r="O83" s="915" t="s">
        <v>4150</v>
      </c>
      <c r="P83" s="932" t="s">
        <v>4293</v>
      </c>
      <c r="Q83" s="920">
        <f t="shared" si="3"/>
        <v>-1</v>
      </c>
      <c r="R83" s="981">
        <f t="shared" si="3"/>
        <v>-0.45</v>
      </c>
      <c r="S83" s="920">
        <f t="shared" si="4"/>
        <v>0</v>
      </c>
      <c r="T83" s="981">
        <f t="shared" si="5"/>
        <v>0</v>
      </c>
      <c r="U83" s="987" t="s">
        <v>574</v>
      </c>
      <c r="V83" s="929" t="s">
        <v>574</v>
      </c>
      <c r="W83" s="929" t="s">
        <v>574</v>
      </c>
      <c r="X83" s="985" t="s">
        <v>574</v>
      </c>
      <c r="Y83" s="983"/>
    </row>
    <row r="84" spans="1:25" ht="14.45" customHeight="1" x14ac:dyDescent="0.2">
      <c r="A84" s="948" t="s">
        <v>4294</v>
      </c>
      <c r="B84" s="924">
        <v>2</v>
      </c>
      <c r="C84" s="925">
        <v>0.51</v>
      </c>
      <c r="D84" s="926">
        <v>2</v>
      </c>
      <c r="E84" s="934"/>
      <c r="F84" s="916"/>
      <c r="G84" s="917"/>
      <c r="H84" s="915"/>
      <c r="I84" s="916"/>
      <c r="J84" s="917"/>
      <c r="K84" s="918">
        <v>0.26</v>
      </c>
      <c r="L84" s="915">
        <v>1</v>
      </c>
      <c r="M84" s="915">
        <v>9</v>
      </c>
      <c r="N84" s="919">
        <v>3</v>
      </c>
      <c r="O84" s="915" t="s">
        <v>4150</v>
      </c>
      <c r="P84" s="932" t="s">
        <v>4295</v>
      </c>
      <c r="Q84" s="920">
        <f t="shared" si="3"/>
        <v>-2</v>
      </c>
      <c r="R84" s="981">
        <f t="shared" si="3"/>
        <v>-0.51</v>
      </c>
      <c r="S84" s="920">
        <f t="shared" si="4"/>
        <v>0</v>
      </c>
      <c r="T84" s="981">
        <f t="shared" si="5"/>
        <v>0</v>
      </c>
      <c r="U84" s="987" t="s">
        <v>574</v>
      </c>
      <c r="V84" s="929" t="s">
        <v>574</v>
      </c>
      <c r="W84" s="929" t="s">
        <v>574</v>
      </c>
      <c r="X84" s="985" t="s">
        <v>574</v>
      </c>
      <c r="Y84" s="983"/>
    </row>
    <row r="85" spans="1:25" ht="14.45" customHeight="1" x14ac:dyDescent="0.2">
      <c r="A85" s="949" t="s">
        <v>4296</v>
      </c>
      <c r="B85" s="946"/>
      <c r="C85" s="947"/>
      <c r="D85" s="928"/>
      <c r="E85" s="945">
        <v>1</v>
      </c>
      <c r="F85" s="940">
        <v>0.36</v>
      </c>
      <c r="G85" s="922">
        <v>2</v>
      </c>
      <c r="H85" s="939"/>
      <c r="I85" s="940"/>
      <c r="J85" s="922"/>
      <c r="K85" s="941">
        <v>0.36</v>
      </c>
      <c r="L85" s="939">
        <v>1</v>
      </c>
      <c r="M85" s="939">
        <v>12</v>
      </c>
      <c r="N85" s="942">
        <v>4</v>
      </c>
      <c r="O85" s="939" t="s">
        <v>4150</v>
      </c>
      <c r="P85" s="943" t="s">
        <v>4297</v>
      </c>
      <c r="Q85" s="944">
        <f t="shared" si="3"/>
        <v>0</v>
      </c>
      <c r="R85" s="980">
        <f t="shared" si="3"/>
        <v>0</v>
      </c>
      <c r="S85" s="944">
        <f t="shared" si="4"/>
        <v>-1</v>
      </c>
      <c r="T85" s="980">
        <f t="shared" si="5"/>
        <v>-0.36</v>
      </c>
      <c r="U85" s="988" t="s">
        <v>574</v>
      </c>
      <c r="V85" s="935" t="s">
        <v>574</v>
      </c>
      <c r="W85" s="935" t="s">
        <v>574</v>
      </c>
      <c r="X85" s="986" t="s">
        <v>574</v>
      </c>
      <c r="Y85" s="984"/>
    </row>
    <row r="86" spans="1:25" ht="14.45" customHeight="1" x14ac:dyDescent="0.2">
      <c r="A86" s="948" t="s">
        <v>4298</v>
      </c>
      <c r="B86" s="924">
        <v>2</v>
      </c>
      <c r="C86" s="925">
        <v>6.01</v>
      </c>
      <c r="D86" s="926">
        <v>3.5</v>
      </c>
      <c r="E86" s="934"/>
      <c r="F86" s="916"/>
      <c r="G86" s="917"/>
      <c r="H86" s="915"/>
      <c r="I86" s="916"/>
      <c r="J86" s="917"/>
      <c r="K86" s="918">
        <v>4.07</v>
      </c>
      <c r="L86" s="915">
        <v>5</v>
      </c>
      <c r="M86" s="915">
        <v>45</v>
      </c>
      <c r="N86" s="919">
        <v>15</v>
      </c>
      <c r="O86" s="915" t="s">
        <v>4150</v>
      </c>
      <c r="P86" s="932" t="s">
        <v>4299</v>
      </c>
      <c r="Q86" s="920">
        <f t="shared" si="3"/>
        <v>-2</v>
      </c>
      <c r="R86" s="981">
        <f t="shared" si="3"/>
        <v>-6.01</v>
      </c>
      <c r="S86" s="920">
        <f t="shared" si="4"/>
        <v>0</v>
      </c>
      <c r="T86" s="981">
        <f t="shared" si="5"/>
        <v>0</v>
      </c>
      <c r="U86" s="987" t="s">
        <v>574</v>
      </c>
      <c r="V86" s="929" t="s">
        <v>574</v>
      </c>
      <c r="W86" s="929" t="s">
        <v>574</v>
      </c>
      <c r="X86" s="985" t="s">
        <v>574</v>
      </c>
      <c r="Y86" s="983"/>
    </row>
    <row r="87" spans="1:25" ht="14.45" customHeight="1" x14ac:dyDescent="0.2">
      <c r="A87" s="948" t="s">
        <v>4300</v>
      </c>
      <c r="B87" s="929">
        <v>4</v>
      </c>
      <c r="C87" s="930">
        <v>4.01</v>
      </c>
      <c r="D87" s="931">
        <v>3</v>
      </c>
      <c r="E87" s="912">
        <v>5</v>
      </c>
      <c r="F87" s="913">
        <v>5.01</v>
      </c>
      <c r="G87" s="914">
        <v>2.8</v>
      </c>
      <c r="H87" s="915">
        <v>1</v>
      </c>
      <c r="I87" s="916">
        <v>1</v>
      </c>
      <c r="J87" s="917">
        <v>3</v>
      </c>
      <c r="K87" s="918">
        <v>1</v>
      </c>
      <c r="L87" s="915">
        <v>2</v>
      </c>
      <c r="M87" s="915">
        <v>18</v>
      </c>
      <c r="N87" s="919">
        <v>6</v>
      </c>
      <c r="O87" s="915" t="s">
        <v>4150</v>
      </c>
      <c r="P87" s="932" t="s">
        <v>4301</v>
      </c>
      <c r="Q87" s="920">
        <f t="shared" si="3"/>
        <v>-3</v>
      </c>
      <c r="R87" s="981">
        <f t="shared" si="3"/>
        <v>-3.01</v>
      </c>
      <c r="S87" s="920">
        <f t="shared" si="4"/>
        <v>-4</v>
      </c>
      <c r="T87" s="981">
        <f t="shared" si="5"/>
        <v>-4.01</v>
      </c>
      <c r="U87" s="987">
        <v>6</v>
      </c>
      <c r="V87" s="929">
        <v>3</v>
      </c>
      <c r="W87" s="929">
        <v>-3</v>
      </c>
      <c r="X87" s="985">
        <v>0.5</v>
      </c>
      <c r="Y87" s="983"/>
    </row>
    <row r="88" spans="1:25" ht="14.45" customHeight="1" x14ac:dyDescent="0.2">
      <c r="A88" s="949" t="s">
        <v>4302</v>
      </c>
      <c r="B88" s="935">
        <v>1</v>
      </c>
      <c r="C88" s="936">
        <v>2.2599999999999998</v>
      </c>
      <c r="D88" s="933">
        <v>18</v>
      </c>
      <c r="E88" s="937">
        <v>3</v>
      </c>
      <c r="F88" s="938">
        <v>5.79</v>
      </c>
      <c r="G88" s="921">
        <v>3.7</v>
      </c>
      <c r="H88" s="939"/>
      <c r="I88" s="940"/>
      <c r="J88" s="922"/>
      <c r="K88" s="941">
        <v>2.2599999999999998</v>
      </c>
      <c r="L88" s="939">
        <v>4</v>
      </c>
      <c r="M88" s="939">
        <v>39</v>
      </c>
      <c r="N88" s="942">
        <v>13</v>
      </c>
      <c r="O88" s="939" t="s">
        <v>4150</v>
      </c>
      <c r="P88" s="943" t="s">
        <v>4303</v>
      </c>
      <c r="Q88" s="944">
        <f t="shared" si="3"/>
        <v>-1</v>
      </c>
      <c r="R88" s="980">
        <f t="shared" si="3"/>
        <v>-2.2599999999999998</v>
      </c>
      <c r="S88" s="944">
        <f t="shared" si="4"/>
        <v>-3</v>
      </c>
      <c r="T88" s="980">
        <f t="shared" si="5"/>
        <v>-5.79</v>
      </c>
      <c r="U88" s="988" t="s">
        <v>574</v>
      </c>
      <c r="V88" s="935" t="s">
        <v>574</v>
      </c>
      <c r="W88" s="935" t="s">
        <v>574</v>
      </c>
      <c r="X88" s="986" t="s">
        <v>574</v>
      </c>
      <c r="Y88" s="984"/>
    </row>
    <row r="89" spans="1:25" ht="14.45" customHeight="1" x14ac:dyDescent="0.2">
      <c r="A89" s="949" t="s">
        <v>4304</v>
      </c>
      <c r="B89" s="935"/>
      <c r="C89" s="936"/>
      <c r="D89" s="933"/>
      <c r="E89" s="937"/>
      <c r="F89" s="938"/>
      <c r="G89" s="921"/>
      <c r="H89" s="939">
        <v>1</v>
      </c>
      <c r="I89" s="940">
        <v>4.42</v>
      </c>
      <c r="J89" s="922">
        <v>12</v>
      </c>
      <c r="K89" s="941">
        <v>4.42</v>
      </c>
      <c r="L89" s="939">
        <v>6</v>
      </c>
      <c r="M89" s="939">
        <v>57</v>
      </c>
      <c r="N89" s="942">
        <v>19</v>
      </c>
      <c r="O89" s="939" t="s">
        <v>4150</v>
      </c>
      <c r="P89" s="943" t="s">
        <v>4305</v>
      </c>
      <c r="Q89" s="944">
        <f t="shared" si="3"/>
        <v>1</v>
      </c>
      <c r="R89" s="980">
        <f t="shared" si="3"/>
        <v>4.42</v>
      </c>
      <c r="S89" s="944">
        <f t="shared" si="4"/>
        <v>1</v>
      </c>
      <c r="T89" s="980">
        <f t="shared" si="5"/>
        <v>4.42</v>
      </c>
      <c r="U89" s="988">
        <v>19</v>
      </c>
      <c r="V89" s="935">
        <v>12</v>
      </c>
      <c r="W89" s="935">
        <v>-7</v>
      </c>
      <c r="X89" s="986">
        <v>0.63157894736842102</v>
      </c>
      <c r="Y89" s="984"/>
    </row>
    <row r="90" spans="1:25" ht="14.45" customHeight="1" x14ac:dyDescent="0.2">
      <c r="A90" s="948" t="s">
        <v>4306</v>
      </c>
      <c r="B90" s="929">
        <v>3</v>
      </c>
      <c r="C90" s="930">
        <v>2.04</v>
      </c>
      <c r="D90" s="931">
        <v>3</v>
      </c>
      <c r="E90" s="934">
        <v>3</v>
      </c>
      <c r="F90" s="916">
        <v>2.04</v>
      </c>
      <c r="G90" s="917">
        <v>4.7</v>
      </c>
      <c r="H90" s="912">
        <v>2</v>
      </c>
      <c r="I90" s="913">
        <v>1.36</v>
      </c>
      <c r="J90" s="914">
        <v>3.5</v>
      </c>
      <c r="K90" s="918">
        <v>0.68</v>
      </c>
      <c r="L90" s="915">
        <v>2</v>
      </c>
      <c r="M90" s="915">
        <v>15</v>
      </c>
      <c r="N90" s="919">
        <v>5</v>
      </c>
      <c r="O90" s="915" t="s">
        <v>4150</v>
      </c>
      <c r="P90" s="932" t="s">
        <v>4307</v>
      </c>
      <c r="Q90" s="920">
        <f t="shared" si="3"/>
        <v>-1</v>
      </c>
      <c r="R90" s="981">
        <f t="shared" si="3"/>
        <v>-0.67999999999999994</v>
      </c>
      <c r="S90" s="920">
        <f t="shared" si="4"/>
        <v>-1</v>
      </c>
      <c r="T90" s="981">
        <f t="shared" si="5"/>
        <v>-0.67999999999999994</v>
      </c>
      <c r="U90" s="987">
        <v>10</v>
      </c>
      <c r="V90" s="929">
        <v>7</v>
      </c>
      <c r="W90" s="929">
        <v>-3</v>
      </c>
      <c r="X90" s="985">
        <v>0.7</v>
      </c>
      <c r="Y90" s="983"/>
    </row>
    <row r="91" spans="1:25" ht="14.45" customHeight="1" x14ac:dyDescent="0.2">
      <c r="A91" s="949" t="s">
        <v>4308</v>
      </c>
      <c r="B91" s="935">
        <v>1</v>
      </c>
      <c r="C91" s="936">
        <v>1.1499999999999999</v>
      </c>
      <c r="D91" s="933">
        <v>4</v>
      </c>
      <c r="E91" s="945"/>
      <c r="F91" s="940"/>
      <c r="G91" s="922"/>
      <c r="H91" s="937">
        <v>2</v>
      </c>
      <c r="I91" s="938">
        <v>2.2999999999999998</v>
      </c>
      <c r="J91" s="921">
        <v>6</v>
      </c>
      <c r="K91" s="941">
        <v>1.1499999999999999</v>
      </c>
      <c r="L91" s="939">
        <v>3</v>
      </c>
      <c r="M91" s="939">
        <v>27</v>
      </c>
      <c r="N91" s="942">
        <v>9</v>
      </c>
      <c r="O91" s="939" t="s">
        <v>4150</v>
      </c>
      <c r="P91" s="943" t="s">
        <v>4309</v>
      </c>
      <c r="Q91" s="944">
        <f t="shared" si="3"/>
        <v>1</v>
      </c>
      <c r="R91" s="980">
        <f t="shared" si="3"/>
        <v>1.1499999999999999</v>
      </c>
      <c r="S91" s="944">
        <f t="shared" si="4"/>
        <v>2</v>
      </c>
      <c r="T91" s="980">
        <f t="shared" si="5"/>
        <v>2.2999999999999998</v>
      </c>
      <c r="U91" s="988">
        <v>18</v>
      </c>
      <c r="V91" s="935">
        <v>12</v>
      </c>
      <c r="W91" s="935">
        <v>-6</v>
      </c>
      <c r="X91" s="986">
        <v>0.66666666666666663</v>
      </c>
      <c r="Y91" s="984"/>
    </row>
    <row r="92" spans="1:25" ht="14.45" customHeight="1" thickBot="1" x14ac:dyDescent="0.25">
      <c r="A92" s="964" t="s">
        <v>4310</v>
      </c>
      <c r="B92" s="965"/>
      <c r="C92" s="966"/>
      <c r="D92" s="967"/>
      <c r="E92" s="968"/>
      <c r="F92" s="969"/>
      <c r="G92" s="970"/>
      <c r="H92" s="971">
        <v>1</v>
      </c>
      <c r="I92" s="972">
        <v>1.55</v>
      </c>
      <c r="J92" s="973">
        <v>3</v>
      </c>
      <c r="K92" s="974">
        <v>2.44</v>
      </c>
      <c r="L92" s="975">
        <v>5</v>
      </c>
      <c r="M92" s="975">
        <v>45</v>
      </c>
      <c r="N92" s="976">
        <v>15</v>
      </c>
      <c r="O92" s="975" t="s">
        <v>4150</v>
      </c>
      <c r="P92" s="977" t="s">
        <v>4309</v>
      </c>
      <c r="Q92" s="978">
        <f t="shared" si="3"/>
        <v>1</v>
      </c>
      <c r="R92" s="982">
        <f t="shared" si="3"/>
        <v>1.55</v>
      </c>
      <c r="S92" s="978">
        <f t="shared" si="4"/>
        <v>1</v>
      </c>
      <c r="T92" s="982">
        <f t="shared" si="5"/>
        <v>1.55</v>
      </c>
      <c r="U92" s="992">
        <v>15</v>
      </c>
      <c r="V92" s="965">
        <v>3</v>
      </c>
      <c r="W92" s="965">
        <v>-12</v>
      </c>
      <c r="X92" s="993">
        <v>0.2</v>
      </c>
      <c r="Y92" s="99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4" priority="11" stopIfTrue="1" operator="lessThan">
      <formula>0</formula>
    </cfRule>
  </conditionalFormatting>
  <conditionalFormatting sqref="W93:W1048576">
    <cfRule type="cellIs" dxfId="13" priority="10" stopIfTrue="1" operator="greaterThan">
      <formula>0</formula>
    </cfRule>
  </conditionalFormatting>
  <conditionalFormatting sqref="X93:X1048576">
    <cfRule type="cellIs" dxfId="12" priority="9" stopIfTrue="1" operator="greaterThan">
      <formula>1</formula>
    </cfRule>
  </conditionalFormatting>
  <conditionalFormatting sqref="X93:X1048576">
    <cfRule type="cellIs" dxfId="11" priority="6" stopIfTrue="1" operator="greaterThan">
      <formula>1</formula>
    </cfRule>
  </conditionalFormatting>
  <conditionalFormatting sqref="W93:W1048576">
    <cfRule type="cellIs" dxfId="10" priority="7" stopIfTrue="1" operator="greaterThan">
      <formula>0</formula>
    </cfRule>
  </conditionalFormatting>
  <conditionalFormatting sqref="Q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 xr:uid="{665C5753-EFB3-4886-95F6-AB5AA017F24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1351591</v>
      </c>
      <c r="C3" s="344">
        <f t="shared" ref="C3:L3" si="0">SUBTOTAL(9,C6:C1048576)</f>
        <v>5.364577195452517</v>
      </c>
      <c r="D3" s="344">
        <f t="shared" si="0"/>
        <v>1857438</v>
      </c>
      <c r="E3" s="344">
        <f t="shared" si="0"/>
        <v>7</v>
      </c>
      <c r="F3" s="344">
        <f t="shared" si="0"/>
        <v>1885510</v>
      </c>
      <c r="G3" s="347">
        <f>IF(D3&lt;&gt;0,F3/D3,"")</f>
        <v>1.0151132904570703</v>
      </c>
      <c r="H3" s="343">
        <f t="shared" si="0"/>
        <v>89057.829999999987</v>
      </c>
      <c r="I3" s="344">
        <f t="shared" si="0"/>
        <v>1.4808014480229807</v>
      </c>
      <c r="J3" s="344">
        <f t="shared" si="0"/>
        <v>189616.35000000003</v>
      </c>
      <c r="K3" s="344">
        <f t="shared" si="0"/>
        <v>2</v>
      </c>
      <c r="L3" s="344">
        <f t="shared" si="0"/>
        <v>139874.53</v>
      </c>
      <c r="M3" s="345">
        <f>IF(J3&lt;&gt;0,L3/J3,"")</f>
        <v>0.73767125039586501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4312</v>
      </c>
      <c r="B6" s="888">
        <v>116056</v>
      </c>
      <c r="C6" s="826">
        <v>1.2885089374930609</v>
      </c>
      <c r="D6" s="888">
        <v>90070</v>
      </c>
      <c r="E6" s="826">
        <v>1</v>
      </c>
      <c r="F6" s="888">
        <v>87090</v>
      </c>
      <c r="G6" s="831">
        <v>0.96691462196069722</v>
      </c>
      <c r="H6" s="888">
        <v>68072.789999999994</v>
      </c>
      <c r="I6" s="826">
        <v>1.329177780932284</v>
      </c>
      <c r="J6" s="888">
        <v>51214.210000000006</v>
      </c>
      <c r="K6" s="826">
        <v>1</v>
      </c>
      <c r="L6" s="888">
        <v>48490.21</v>
      </c>
      <c r="M6" s="231">
        <v>0.94681163684844483</v>
      </c>
    </row>
    <row r="7" spans="1:13" ht="14.45" customHeight="1" x14ac:dyDescent="0.2">
      <c r="A7" s="858" t="s">
        <v>3680</v>
      </c>
      <c r="B7" s="890">
        <v>63378</v>
      </c>
      <c r="C7" s="833">
        <v>0.6645764737956924</v>
      </c>
      <c r="D7" s="890">
        <v>95366</v>
      </c>
      <c r="E7" s="833">
        <v>1</v>
      </c>
      <c r="F7" s="890">
        <v>290564</v>
      </c>
      <c r="G7" s="838">
        <v>3.0468301071660759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4313</v>
      </c>
      <c r="B8" s="890">
        <v>112433</v>
      </c>
      <c r="C8" s="833">
        <v>0.7035240967624864</v>
      </c>
      <c r="D8" s="890">
        <v>159814</v>
      </c>
      <c r="E8" s="833">
        <v>1</v>
      </c>
      <c r="F8" s="890">
        <v>177950</v>
      </c>
      <c r="G8" s="838">
        <v>1.1134819227351795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4314</v>
      </c>
      <c r="B9" s="890">
        <v>163330</v>
      </c>
      <c r="C9" s="833">
        <v>0.59433141809157497</v>
      </c>
      <c r="D9" s="890">
        <v>274813</v>
      </c>
      <c r="E9" s="833">
        <v>1</v>
      </c>
      <c r="F9" s="890">
        <v>267889</v>
      </c>
      <c r="G9" s="838">
        <v>0.97480468536786835</v>
      </c>
      <c r="H9" s="890">
        <v>20985.039999999997</v>
      </c>
      <c r="I9" s="833">
        <v>0.15162366709069666</v>
      </c>
      <c r="J9" s="890">
        <v>138402.14000000004</v>
      </c>
      <c r="K9" s="833">
        <v>1</v>
      </c>
      <c r="L9" s="890">
        <v>91384.320000000007</v>
      </c>
      <c r="M9" s="839">
        <v>0.66028111993065985</v>
      </c>
    </row>
    <row r="10" spans="1:13" ht="14.45" customHeight="1" x14ac:dyDescent="0.2">
      <c r="A10" s="858" t="s">
        <v>4315</v>
      </c>
      <c r="B10" s="890">
        <v>75415</v>
      </c>
      <c r="C10" s="833">
        <v>0.85309155901450195</v>
      </c>
      <c r="D10" s="890">
        <v>88402</v>
      </c>
      <c r="E10" s="833">
        <v>1</v>
      </c>
      <c r="F10" s="890">
        <v>39618</v>
      </c>
      <c r="G10" s="838">
        <v>0.4481572815094681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4316</v>
      </c>
      <c r="B11" s="890">
        <v>703410</v>
      </c>
      <c r="C11" s="833">
        <v>0.77170597915523864</v>
      </c>
      <c r="D11" s="890">
        <v>911500</v>
      </c>
      <c r="E11" s="833">
        <v>1</v>
      </c>
      <c r="F11" s="890">
        <v>802693</v>
      </c>
      <c r="G11" s="838">
        <v>0.88062863411958314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4317</v>
      </c>
      <c r="B12" s="890">
        <v>116086</v>
      </c>
      <c r="C12" s="833">
        <v>0.48883873113996118</v>
      </c>
      <c r="D12" s="890">
        <v>237473</v>
      </c>
      <c r="E12" s="833">
        <v>1</v>
      </c>
      <c r="F12" s="890">
        <v>219355</v>
      </c>
      <c r="G12" s="838">
        <v>0.92370501067489774</v>
      </c>
      <c r="H12" s="890"/>
      <c r="I12" s="833"/>
      <c r="J12" s="890"/>
      <c r="K12" s="833"/>
      <c r="L12" s="890"/>
      <c r="M12" s="839"/>
    </row>
    <row r="13" spans="1:13" ht="14.45" customHeight="1" thickBot="1" x14ac:dyDescent="0.25">
      <c r="A13" s="894" t="s">
        <v>4318</v>
      </c>
      <c r="B13" s="892">
        <v>1483</v>
      </c>
      <c r="C13" s="841"/>
      <c r="D13" s="892"/>
      <c r="E13" s="841"/>
      <c r="F13" s="892">
        <v>351</v>
      </c>
      <c r="G13" s="846"/>
      <c r="H13" s="892"/>
      <c r="I13" s="841"/>
      <c r="J13" s="892"/>
      <c r="K13" s="841"/>
      <c r="L13" s="892"/>
      <c r="M13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3AEE062-AF93-4131-9DED-F0DE145ED94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4846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8733.25</v>
      </c>
      <c r="G3" s="211">
        <f t="shared" si="0"/>
        <v>1440648.83</v>
      </c>
      <c r="H3" s="212"/>
      <c r="I3" s="212"/>
      <c r="J3" s="207">
        <f t="shared" si="0"/>
        <v>10696.060000000001</v>
      </c>
      <c r="K3" s="211">
        <f t="shared" si="0"/>
        <v>2047054.35</v>
      </c>
      <c r="L3" s="212"/>
      <c r="M3" s="212"/>
      <c r="N3" s="207">
        <f t="shared" si="0"/>
        <v>10210.86</v>
      </c>
      <c r="O3" s="211">
        <f t="shared" si="0"/>
        <v>2025384.53</v>
      </c>
      <c r="P3" s="177">
        <f>IF(K3=0,"",O3/K3)</f>
        <v>0.98941414525706162</v>
      </c>
      <c r="Q3" s="209">
        <f>IF(N3=0,"",O3/N3)</f>
        <v>198.35592006941627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4319</v>
      </c>
      <c r="B6" s="826" t="s">
        <v>4320</v>
      </c>
      <c r="C6" s="826" t="s">
        <v>3596</v>
      </c>
      <c r="D6" s="826" t="s">
        <v>4321</v>
      </c>
      <c r="E6" s="826" t="s">
        <v>4322</v>
      </c>
      <c r="F6" s="225">
        <v>3.85</v>
      </c>
      <c r="G6" s="225">
        <v>7003.3200000000006</v>
      </c>
      <c r="H6" s="225">
        <v>3.685608731804356</v>
      </c>
      <c r="I6" s="225">
        <v>1819.044155844156</v>
      </c>
      <c r="J6" s="225">
        <v>2.1</v>
      </c>
      <c r="K6" s="225">
        <v>1900.1799999999998</v>
      </c>
      <c r="L6" s="225">
        <v>1</v>
      </c>
      <c r="M6" s="225">
        <v>904.84761904761888</v>
      </c>
      <c r="N6" s="225"/>
      <c r="O6" s="225"/>
      <c r="P6" s="831"/>
      <c r="Q6" s="849"/>
    </row>
    <row r="7" spans="1:17" ht="14.45" customHeight="1" x14ac:dyDescent="0.2">
      <c r="A7" s="832" t="s">
        <v>4319</v>
      </c>
      <c r="B7" s="833" t="s">
        <v>4320</v>
      </c>
      <c r="C7" s="833" t="s">
        <v>3596</v>
      </c>
      <c r="D7" s="833" t="s">
        <v>4323</v>
      </c>
      <c r="E7" s="833" t="s">
        <v>4324</v>
      </c>
      <c r="F7" s="850">
        <v>0.15000000000000002</v>
      </c>
      <c r="G7" s="850">
        <v>135.57</v>
      </c>
      <c r="H7" s="850"/>
      <c r="I7" s="850">
        <v>903.79999999999984</v>
      </c>
      <c r="J7" s="850"/>
      <c r="K7" s="850"/>
      <c r="L7" s="850"/>
      <c r="M7" s="850"/>
      <c r="N7" s="850"/>
      <c r="O7" s="850"/>
      <c r="P7" s="838"/>
      <c r="Q7" s="851"/>
    </row>
    <row r="8" spans="1:17" ht="14.45" customHeight="1" x14ac:dyDescent="0.2">
      <c r="A8" s="832" t="s">
        <v>4319</v>
      </c>
      <c r="B8" s="833" t="s">
        <v>4320</v>
      </c>
      <c r="C8" s="833" t="s">
        <v>3596</v>
      </c>
      <c r="D8" s="833" t="s">
        <v>4325</v>
      </c>
      <c r="E8" s="833" t="s">
        <v>4322</v>
      </c>
      <c r="F8" s="850"/>
      <c r="G8" s="850"/>
      <c r="H8" s="850"/>
      <c r="I8" s="850"/>
      <c r="J8" s="850"/>
      <c r="K8" s="850"/>
      <c r="L8" s="850"/>
      <c r="M8" s="850"/>
      <c r="N8" s="850">
        <v>0.35</v>
      </c>
      <c r="O8" s="850">
        <v>229.43</v>
      </c>
      <c r="P8" s="838"/>
      <c r="Q8" s="851">
        <v>655.51428571428573</v>
      </c>
    </row>
    <row r="9" spans="1:17" ht="14.45" customHeight="1" x14ac:dyDescent="0.2">
      <c r="A9" s="832" t="s">
        <v>4319</v>
      </c>
      <c r="B9" s="833" t="s">
        <v>4320</v>
      </c>
      <c r="C9" s="833" t="s">
        <v>3768</v>
      </c>
      <c r="D9" s="833" t="s">
        <v>4326</v>
      </c>
      <c r="E9" s="833" t="s">
        <v>4327</v>
      </c>
      <c r="F9" s="850"/>
      <c r="G9" s="850"/>
      <c r="H9" s="850"/>
      <c r="I9" s="850"/>
      <c r="J9" s="850">
        <v>180</v>
      </c>
      <c r="K9" s="850">
        <v>1294.2</v>
      </c>
      <c r="L9" s="850">
        <v>1</v>
      </c>
      <c r="M9" s="850">
        <v>7.19</v>
      </c>
      <c r="N9" s="850"/>
      <c r="O9" s="850"/>
      <c r="P9" s="838"/>
      <c r="Q9" s="851"/>
    </row>
    <row r="10" spans="1:17" ht="14.45" customHeight="1" x14ac:dyDescent="0.2">
      <c r="A10" s="832" t="s">
        <v>4319</v>
      </c>
      <c r="B10" s="833" t="s">
        <v>4320</v>
      </c>
      <c r="C10" s="833" t="s">
        <v>3768</v>
      </c>
      <c r="D10" s="833" t="s">
        <v>4328</v>
      </c>
      <c r="E10" s="833" t="s">
        <v>4329</v>
      </c>
      <c r="F10" s="850"/>
      <c r="G10" s="850"/>
      <c r="H10" s="850"/>
      <c r="I10" s="850"/>
      <c r="J10" s="850">
        <v>1</v>
      </c>
      <c r="K10" s="850">
        <v>2027.89</v>
      </c>
      <c r="L10" s="850">
        <v>1</v>
      </c>
      <c r="M10" s="850">
        <v>2027.89</v>
      </c>
      <c r="N10" s="850"/>
      <c r="O10" s="850"/>
      <c r="P10" s="838"/>
      <c r="Q10" s="851"/>
    </row>
    <row r="11" spans="1:17" ht="14.45" customHeight="1" x14ac:dyDescent="0.2">
      <c r="A11" s="832" t="s">
        <v>4319</v>
      </c>
      <c r="B11" s="833" t="s">
        <v>4320</v>
      </c>
      <c r="C11" s="833" t="s">
        <v>3768</v>
      </c>
      <c r="D11" s="833" t="s">
        <v>4330</v>
      </c>
      <c r="E11" s="833" t="s">
        <v>4331</v>
      </c>
      <c r="F11" s="850">
        <v>1797</v>
      </c>
      <c r="G11" s="850">
        <v>60933.899999999994</v>
      </c>
      <c r="H11" s="850">
        <v>1.3248821423927757</v>
      </c>
      <c r="I11" s="850">
        <v>33.908681135225372</v>
      </c>
      <c r="J11" s="850">
        <v>1348</v>
      </c>
      <c r="K11" s="850">
        <v>45991.94</v>
      </c>
      <c r="L11" s="850">
        <v>1</v>
      </c>
      <c r="M11" s="850">
        <v>34.11864985163205</v>
      </c>
      <c r="N11" s="850">
        <v>1418</v>
      </c>
      <c r="O11" s="850">
        <v>48260.78</v>
      </c>
      <c r="P11" s="838">
        <v>1.0493312523890055</v>
      </c>
      <c r="Q11" s="851">
        <v>34.034400564174895</v>
      </c>
    </row>
    <row r="12" spans="1:17" ht="14.45" customHeight="1" x14ac:dyDescent="0.2">
      <c r="A12" s="832" t="s">
        <v>4319</v>
      </c>
      <c r="B12" s="833" t="s">
        <v>4320</v>
      </c>
      <c r="C12" s="833" t="s">
        <v>3468</v>
      </c>
      <c r="D12" s="833" t="s">
        <v>4332</v>
      </c>
      <c r="E12" s="833" t="s">
        <v>4333</v>
      </c>
      <c r="F12" s="850"/>
      <c r="G12" s="850"/>
      <c r="H12" s="850"/>
      <c r="I12" s="850"/>
      <c r="J12" s="850">
        <v>1</v>
      </c>
      <c r="K12" s="850">
        <v>682</v>
      </c>
      <c r="L12" s="850">
        <v>1</v>
      </c>
      <c r="M12" s="850">
        <v>682</v>
      </c>
      <c r="N12" s="850"/>
      <c r="O12" s="850"/>
      <c r="P12" s="838"/>
      <c r="Q12" s="851"/>
    </row>
    <row r="13" spans="1:17" ht="14.45" customHeight="1" x14ac:dyDescent="0.2">
      <c r="A13" s="832" t="s">
        <v>4319</v>
      </c>
      <c r="B13" s="833" t="s">
        <v>4320</v>
      </c>
      <c r="C13" s="833" t="s">
        <v>3468</v>
      </c>
      <c r="D13" s="833" t="s">
        <v>4334</v>
      </c>
      <c r="E13" s="833" t="s">
        <v>4335</v>
      </c>
      <c r="F13" s="850"/>
      <c r="G13" s="850"/>
      <c r="H13" s="850"/>
      <c r="I13" s="850"/>
      <c r="J13" s="850">
        <v>1</v>
      </c>
      <c r="K13" s="850">
        <v>1826</v>
      </c>
      <c r="L13" s="850">
        <v>1</v>
      </c>
      <c r="M13" s="850">
        <v>1826</v>
      </c>
      <c r="N13" s="850"/>
      <c r="O13" s="850"/>
      <c r="P13" s="838"/>
      <c r="Q13" s="851"/>
    </row>
    <row r="14" spans="1:17" ht="14.45" customHeight="1" x14ac:dyDescent="0.2">
      <c r="A14" s="832" t="s">
        <v>4319</v>
      </c>
      <c r="B14" s="833" t="s">
        <v>4320</v>
      </c>
      <c r="C14" s="833" t="s">
        <v>3468</v>
      </c>
      <c r="D14" s="833" t="s">
        <v>4336</v>
      </c>
      <c r="E14" s="833" t="s">
        <v>4337</v>
      </c>
      <c r="F14" s="850">
        <v>8</v>
      </c>
      <c r="G14" s="850">
        <v>116056</v>
      </c>
      <c r="H14" s="850">
        <v>1.3331801681753435</v>
      </c>
      <c r="I14" s="850">
        <v>14507</v>
      </c>
      <c r="J14" s="850">
        <v>6</v>
      </c>
      <c r="K14" s="850">
        <v>87052</v>
      </c>
      <c r="L14" s="850">
        <v>1</v>
      </c>
      <c r="M14" s="850">
        <v>14508.666666666666</v>
      </c>
      <c r="N14" s="850">
        <v>6</v>
      </c>
      <c r="O14" s="850">
        <v>87090</v>
      </c>
      <c r="P14" s="838">
        <v>1.000436520700271</v>
      </c>
      <c r="Q14" s="851">
        <v>14515</v>
      </c>
    </row>
    <row r="15" spans="1:17" ht="14.45" customHeight="1" x14ac:dyDescent="0.2">
      <c r="A15" s="832" t="s">
        <v>4319</v>
      </c>
      <c r="B15" s="833" t="s">
        <v>4320</v>
      </c>
      <c r="C15" s="833" t="s">
        <v>3468</v>
      </c>
      <c r="D15" s="833" t="s">
        <v>4338</v>
      </c>
      <c r="E15" s="833" t="s">
        <v>4339</v>
      </c>
      <c r="F15" s="850"/>
      <c r="G15" s="850"/>
      <c r="H15" s="850"/>
      <c r="I15" s="850"/>
      <c r="J15" s="850">
        <v>1</v>
      </c>
      <c r="K15" s="850">
        <v>510</v>
      </c>
      <c r="L15" s="850">
        <v>1</v>
      </c>
      <c r="M15" s="850">
        <v>510</v>
      </c>
      <c r="N15" s="850"/>
      <c r="O15" s="850"/>
      <c r="P15" s="838"/>
      <c r="Q15" s="851"/>
    </row>
    <row r="16" spans="1:17" ht="14.45" customHeight="1" x14ac:dyDescent="0.2">
      <c r="A16" s="832" t="s">
        <v>4146</v>
      </c>
      <c r="B16" s="833" t="s">
        <v>4340</v>
      </c>
      <c r="C16" s="833" t="s">
        <v>3468</v>
      </c>
      <c r="D16" s="833" t="s">
        <v>4341</v>
      </c>
      <c r="E16" s="833" t="s">
        <v>4342</v>
      </c>
      <c r="F16" s="850"/>
      <c r="G16" s="850"/>
      <c r="H16" s="850"/>
      <c r="I16" s="850"/>
      <c r="J16" s="850"/>
      <c r="K16" s="850"/>
      <c r="L16" s="850"/>
      <c r="M16" s="850"/>
      <c r="N16" s="850">
        <v>6</v>
      </c>
      <c r="O16" s="850">
        <v>76824</v>
      </c>
      <c r="P16" s="838"/>
      <c r="Q16" s="851">
        <v>12804</v>
      </c>
    </row>
    <row r="17" spans="1:17" ht="14.45" customHeight="1" x14ac:dyDescent="0.2">
      <c r="A17" s="832" t="s">
        <v>4146</v>
      </c>
      <c r="B17" s="833" t="s">
        <v>4340</v>
      </c>
      <c r="C17" s="833" t="s">
        <v>3468</v>
      </c>
      <c r="D17" s="833" t="s">
        <v>4343</v>
      </c>
      <c r="E17" s="833" t="s">
        <v>4344</v>
      </c>
      <c r="F17" s="850"/>
      <c r="G17" s="850"/>
      <c r="H17" s="850"/>
      <c r="I17" s="850"/>
      <c r="J17" s="850"/>
      <c r="K17" s="850"/>
      <c r="L17" s="850"/>
      <c r="M17" s="850"/>
      <c r="N17" s="850">
        <v>7</v>
      </c>
      <c r="O17" s="850">
        <v>73500</v>
      </c>
      <c r="P17" s="838"/>
      <c r="Q17" s="851">
        <v>10500</v>
      </c>
    </row>
    <row r="18" spans="1:17" ht="14.45" customHeight="1" x14ac:dyDescent="0.2">
      <c r="A18" s="832" t="s">
        <v>4146</v>
      </c>
      <c r="B18" s="833" t="s">
        <v>4340</v>
      </c>
      <c r="C18" s="833" t="s">
        <v>3468</v>
      </c>
      <c r="D18" s="833" t="s">
        <v>4345</v>
      </c>
      <c r="E18" s="833" t="s">
        <v>4346</v>
      </c>
      <c r="F18" s="850"/>
      <c r="G18" s="850"/>
      <c r="H18" s="850"/>
      <c r="I18" s="850"/>
      <c r="J18" s="850"/>
      <c r="K18" s="850"/>
      <c r="L18" s="850"/>
      <c r="M18" s="850"/>
      <c r="N18" s="850">
        <v>2</v>
      </c>
      <c r="O18" s="850">
        <v>22936</v>
      </c>
      <c r="P18" s="838"/>
      <c r="Q18" s="851">
        <v>11468</v>
      </c>
    </row>
    <row r="19" spans="1:17" ht="14.45" customHeight="1" x14ac:dyDescent="0.2">
      <c r="A19" s="832" t="s">
        <v>4146</v>
      </c>
      <c r="B19" s="833" t="s">
        <v>4340</v>
      </c>
      <c r="C19" s="833" t="s">
        <v>3468</v>
      </c>
      <c r="D19" s="833" t="s">
        <v>4347</v>
      </c>
      <c r="E19" s="833" t="s">
        <v>4348</v>
      </c>
      <c r="F19" s="850"/>
      <c r="G19" s="850"/>
      <c r="H19" s="850"/>
      <c r="I19" s="850"/>
      <c r="J19" s="850">
        <v>2</v>
      </c>
      <c r="K19" s="850">
        <v>718</v>
      </c>
      <c r="L19" s="850">
        <v>1</v>
      </c>
      <c r="M19" s="850">
        <v>359</v>
      </c>
      <c r="N19" s="850"/>
      <c r="O19" s="850"/>
      <c r="P19" s="838"/>
      <c r="Q19" s="851"/>
    </row>
    <row r="20" spans="1:17" ht="14.45" customHeight="1" x14ac:dyDescent="0.2">
      <c r="A20" s="832" t="s">
        <v>4146</v>
      </c>
      <c r="B20" s="833" t="s">
        <v>4340</v>
      </c>
      <c r="C20" s="833" t="s">
        <v>3468</v>
      </c>
      <c r="D20" s="833" t="s">
        <v>4349</v>
      </c>
      <c r="E20" s="833" t="s">
        <v>4350</v>
      </c>
      <c r="F20" s="850"/>
      <c r="G20" s="850"/>
      <c r="H20" s="850"/>
      <c r="I20" s="850"/>
      <c r="J20" s="850">
        <v>2</v>
      </c>
      <c r="K20" s="850">
        <v>2214</v>
      </c>
      <c r="L20" s="850">
        <v>1</v>
      </c>
      <c r="M20" s="850">
        <v>1107</v>
      </c>
      <c r="N20" s="850">
        <v>4</v>
      </c>
      <c r="O20" s="850">
        <v>4440</v>
      </c>
      <c r="P20" s="838">
        <v>2.0054200542005418</v>
      </c>
      <c r="Q20" s="851">
        <v>1110</v>
      </c>
    </row>
    <row r="21" spans="1:17" ht="14.45" customHeight="1" x14ac:dyDescent="0.2">
      <c r="A21" s="832" t="s">
        <v>4146</v>
      </c>
      <c r="B21" s="833" t="s">
        <v>4340</v>
      </c>
      <c r="C21" s="833" t="s">
        <v>3468</v>
      </c>
      <c r="D21" s="833" t="s">
        <v>4351</v>
      </c>
      <c r="E21" s="833" t="s">
        <v>4352</v>
      </c>
      <c r="F21" s="850"/>
      <c r="G21" s="850"/>
      <c r="H21" s="850"/>
      <c r="I21" s="850"/>
      <c r="J21" s="850">
        <v>1</v>
      </c>
      <c r="K21" s="850">
        <v>8806</v>
      </c>
      <c r="L21" s="850">
        <v>1</v>
      </c>
      <c r="M21" s="850">
        <v>8806</v>
      </c>
      <c r="N21" s="850"/>
      <c r="O21" s="850"/>
      <c r="P21" s="838"/>
      <c r="Q21" s="851"/>
    </row>
    <row r="22" spans="1:17" ht="14.45" customHeight="1" x14ac:dyDescent="0.2">
      <c r="A22" s="832" t="s">
        <v>4146</v>
      </c>
      <c r="B22" s="833" t="s">
        <v>4340</v>
      </c>
      <c r="C22" s="833" t="s">
        <v>3468</v>
      </c>
      <c r="D22" s="833" t="s">
        <v>4353</v>
      </c>
      <c r="E22" s="833" t="s">
        <v>4354</v>
      </c>
      <c r="F22" s="850"/>
      <c r="G22" s="850"/>
      <c r="H22" s="850"/>
      <c r="I22" s="850"/>
      <c r="J22" s="850">
        <v>0</v>
      </c>
      <c r="K22" s="850">
        <v>0</v>
      </c>
      <c r="L22" s="850"/>
      <c r="M22" s="850"/>
      <c r="N22" s="850"/>
      <c r="O22" s="850"/>
      <c r="P22" s="838"/>
      <c r="Q22" s="851"/>
    </row>
    <row r="23" spans="1:17" ht="14.45" customHeight="1" x14ac:dyDescent="0.2">
      <c r="A23" s="832" t="s">
        <v>4146</v>
      </c>
      <c r="B23" s="833" t="s">
        <v>4340</v>
      </c>
      <c r="C23" s="833" t="s">
        <v>3468</v>
      </c>
      <c r="D23" s="833" t="s">
        <v>4355</v>
      </c>
      <c r="E23" s="833" t="s">
        <v>4356</v>
      </c>
      <c r="F23" s="850"/>
      <c r="G23" s="850"/>
      <c r="H23" s="850"/>
      <c r="I23" s="850"/>
      <c r="J23" s="850">
        <v>7</v>
      </c>
      <c r="K23" s="850">
        <v>11403</v>
      </c>
      <c r="L23" s="850">
        <v>1</v>
      </c>
      <c r="M23" s="850">
        <v>1629</v>
      </c>
      <c r="N23" s="850"/>
      <c r="O23" s="850"/>
      <c r="P23" s="838"/>
      <c r="Q23" s="851"/>
    </row>
    <row r="24" spans="1:17" ht="14.45" customHeight="1" x14ac:dyDescent="0.2">
      <c r="A24" s="832" t="s">
        <v>4146</v>
      </c>
      <c r="B24" s="833" t="s">
        <v>4340</v>
      </c>
      <c r="C24" s="833" t="s">
        <v>3468</v>
      </c>
      <c r="D24" s="833" t="s">
        <v>4357</v>
      </c>
      <c r="E24" s="833" t="s">
        <v>4358</v>
      </c>
      <c r="F24" s="850"/>
      <c r="G24" s="850"/>
      <c r="H24" s="850"/>
      <c r="I24" s="850"/>
      <c r="J24" s="850">
        <v>0</v>
      </c>
      <c r="K24" s="850">
        <v>0</v>
      </c>
      <c r="L24" s="850"/>
      <c r="M24" s="850"/>
      <c r="N24" s="850"/>
      <c r="O24" s="850"/>
      <c r="P24" s="838"/>
      <c r="Q24" s="851"/>
    </row>
    <row r="25" spans="1:17" ht="14.45" customHeight="1" x14ac:dyDescent="0.2">
      <c r="A25" s="832" t="s">
        <v>4146</v>
      </c>
      <c r="B25" s="833" t="s">
        <v>4340</v>
      </c>
      <c r="C25" s="833" t="s">
        <v>3468</v>
      </c>
      <c r="D25" s="833" t="s">
        <v>4359</v>
      </c>
      <c r="E25" s="833" t="s">
        <v>4360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39797</v>
      </c>
      <c r="P25" s="838"/>
      <c r="Q25" s="851">
        <v>39797</v>
      </c>
    </row>
    <row r="26" spans="1:17" ht="14.45" customHeight="1" x14ac:dyDescent="0.2">
      <c r="A26" s="832" t="s">
        <v>4146</v>
      </c>
      <c r="B26" s="833" t="s">
        <v>4361</v>
      </c>
      <c r="C26" s="833" t="s">
        <v>3468</v>
      </c>
      <c r="D26" s="833" t="s">
        <v>4362</v>
      </c>
      <c r="E26" s="833" t="s">
        <v>4363</v>
      </c>
      <c r="F26" s="850">
        <v>4</v>
      </c>
      <c r="G26" s="850">
        <v>884</v>
      </c>
      <c r="H26" s="850"/>
      <c r="I26" s="850">
        <v>221</v>
      </c>
      <c r="J26" s="850"/>
      <c r="K26" s="850"/>
      <c r="L26" s="850"/>
      <c r="M26" s="850"/>
      <c r="N26" s="850">
        <v>4</v>
      </c>
      <c r="O26" s="850">
        <v>892</v>
      </c>
      <c r="P26" s="838"/>
      <c r="Q26" s="851">
        <v>223</v>
      </c>
    </row>
    <row r="27" spans="1:17" ht="14.45" customHeight="1" x14ac:dyDescent="0.2">
      <c r="A27" s="832" t="s">
        <v>4146</v>
      </c>
      <c r="B27" s="833" t="s">
        <v>4361</v>
      </c>
      <c r="C27" s="833" t="s">
        <v>3468</v>
      </c>
      <c r="D27" s="833" t="s">
        <v>4364</v>
      </c>
      <c r="E27" s="833" t="s">
        <v>4365</v>
      </c>
      <c r="F27" s="850">
        <v>4</v>
      </c>
      <c r="G27" s="850">
        <v>2032</v>
      </c>
      <c r="H27" s="850"/>
      <c r="I27" s="850">
        <v>508</v>
      </c>
      <c r="J27" s="850"/>
      <c r="K27" s="850"/>
      <c r="L27" s="850"/>
      <c r="M27" s="850"/>
      <c r="N27" s="850">
        <v>4</v>
      </c>
      <c r="O27" s="850">
        <v>2052</v>
      </c>
      <c r="P27" s="838"/>
      <c r="Q27" s="851">
        <v>513</v>
      </c>
    </row>
    <row r="28" spans="1:17" ht="14.45" customHeight="1" x14ac:dyDescent="0.2">
      <c r="A28" s="832" t="s">
        <v>4146</v>
      </c>
      <c r="B28" s="833" t="s">
        <v>4361</v>
      </c>
      <c r="C28" s="833" t="s">
        <v>3468</v>
      </c>
      <c r="D28" s="833" t="s">
        <v>4366</v>
      </c>
      <c r="E28" s="833" t="s">
        <v>4367</v>
      </c>
      <c r="F28" s="850">
        <v>10</v>
      </c>
      <c r="G28" s="850">
        <v>3540</v>
      </c>
      <c r="H28" s="850">
        <v>0.625</v>
      </c>
      <c r="I28" s="850">
        <v>354</v>
      </c>
      <c r="J28" s="850">
        <v>16</v>
      </c>
      <c r="K28" s="850">
        <v>5664</v>
      </c>
      <c r="L28" s="850">
        <v>1</v>
      </c>
      <c r="M28" s="850">
        <v>354</v>
      </c>
      <c r="N28" s="850">
        <v>4</v>
      </c>
      <c r="O28" s="850">
        <v>1420</v>
      </c>
      <c r="P28" s="838">
        <v>0.25070621468926552</v>
      </c>
      <c r="Q28" s="851">
        <v>355</v>
      </c>
    </row>
    <row r="29" spans="1:17" ht="14.45" customHeight="1" x14ac:dyDescent="0.2">
      <c r="A29" s="832" t="s">
        <v>4146</v>
      </c>
      <c r="B29" s="833" t="s">
        <v>4361</v>
      </c>
      <c r="C29" s="833" t="s">
        <v>3468</v>
      </c>
      <c r="D29" s="833" t="s">
        <v>4368</v>
      </c>
      <c r="E29" s="833" t="s">
        <v>4369</v>
      </c>
      <c r="F29" s="850">
        <v>157</v>
      </c>
      <c r="G29" s="850">
        <v>10205</v>
      </c>
      <c r="H29" s="850">
        <v>0.71040723981900455</v>
      </c>
      <c r="I29" s="850">
        <v>65</v>
      </c>
      <c r="J29" s="850">
        <v>221</v>
      </c>
      <c r="K29" s="850">
        <v>14365</v>
      </c>
      <c r="L29" s="850">
        <v>1</v>
      </c>
      <c r="M29" s="850">
        <v>65</v>
      </c>
      <c r="N29" s="850">
        <v>246</v>
      </c>
      <c r="O29" s="850">
        <v>15990</v>
      </c>
      <c r="P29" s="838">
        <v>1.1131221719457014</v>
      </c>
      <c r="Q29" s="851">
        <v>65</v>
      </c>
    </row>
    <row r="30" spans="1:17" ht="14.45" customHeight="1" x14ac:dyDescent="0.2">
      <c r="A30" s="832" t="s">
        <v>4146</v>
      </c>
      <c r="B30" s="833" t="s">
        <v>4361</v>
      </c>
      <c r="C30" s="833" t="s">
        <v>3468</v>
      </c>
      <c r="D30" s="833" t="s">
        <v>4370</v>
      </c>
      <c r="E30" s="833" t="s">
        <v>4371</v>
      </c>
      <c r="F30" s="850"/>
      <c r="G30" s="850"/>
      <c r="H30" s="850"/>
      <c r="I30" s="850"/>
      <c r="J30" s="850">
        <v>1</v>
      </c>
      <c r="K30" s="850">
        <v>545</v>
      </c>
      <c r="L30" s="850">
        <v>1</v>
      </c>
      <c r="M30" s="850">
        <v>545</v>
      </c>
      <c r="N30" s="850"/>
      <c r="O30" s="850"/>
      <c r="P30" s="838"/>
      <c r="Q30" s="851"/>
    </row>
    <row r="31" spans="1:17" ht="14.45" customHeight="1" x14ac:dyDescent="0.2">
      <c r="A31" s="832" t="s">
        <v>4146</v>
      </c>
      <c r="B31" s="833" t="s">
        <v>4361</v>
      </c>
      <c r="C31" s="833" t="s">
        <v>3468</v>
      </c>
      <c r="D31" s="833" t="s">
        <v>4372</v>
      </c>
      <c r="E31" s="833" t="s">
        <v>4373</v>
      </c>
      <c r="F31" s="850"/>
      <c r="G31" s="850"/>
      <c r="H31" s="850"/>
      <c r="I31" s="850"/>
      <c r="J31" s="850">
        <v>5</v>
      </c>
      <c r="K31" s="850">
        <v>2960</v>
      </c>
      <c r="L31" s="850">
        <v>1</v>
      </c>
      <c r="M31" s="850">
        <v>592</v>
      </c>
      <c r="N31" s="850">
        <v>5</v>
      </c>
      <c r="O31" s="850">
        <v>2970</v>
      </c>
      <c r="P31" s="838">
        <v>1.0033783783783783</v>
      </c>
      <c r="Q31" s="851">
        <v>594</v>
      </c>
    </row>
    <row r="32" spans="1:17" ht="14.45" customHeight="1" x14ac:dyDescent="0.2">
      <c r="A32" s="832" t="s">
        <v>4146</v>
      </c>
      <c r="B32" s="833" t="s">
        <v>4361</v>
      </c>
      <c r="C32" s="833" t="s">
        <v>3468</v>
      </c>
      <c r="D32" s="833" t="s">
        <v>4374</v>
      </c>
      <c r="E32" s="833" t="s">
        <v>4375</v>
      </c>
      <c r="F32" s="850"/>
      <c r="G32" s="850"/>
      <c r="H32" s="850"/>
      <c r="I32" s="850"/>
      <c r="J32" s="850">
        <v>1</v>
      </c>
      <c r="K32" s="850">
        <v>617</v>
      </c>
      <c r="L32" s="850">
        <v>1</v>
      </c>
      <c r="M32" s="850">
        <v>617</v>
      </c>
      <c r="N32" s="850"/>
      <c r="O32" s="850"/>
      <c r="P32" s="838"/>
      <c r="Q32" s="851"/>
    </row>
    <row r="33" spans="1:17" ht="14.45" customHeight="1" x14ac:dyDescent="0.2">
      <c r="A33" s="832" t="s">
        <v>4146</v>
      </c>
      <c r="B33" s="833" t="s">
        <v>4361</v>
      </c>
      <c r="C33" s="833" t="s">
        <v>3468</v>
      </c>
      <c r="D33" s="833" t="s">
        <v>4376</v>
      </c>
      <c r="E33" s="833" t="s">
        <v>4377</v>
      </c>
      <c r="F33" s="850"/>
      <c r="G33" s="850"/>
      <c r="H33" s="850"/>
      <c r="I33" s="850"/>
      <c r="J33" s="850">
        <v>2</v>
      </c>
      <c r="K33" s="850">
        <v>306</v>
      </c>
      <c r="L33" s="850">
        <v>1</v>
      </c>
      <c r="M33" s="850">
        <v>153</v>
      </c>
      <c r="N33" s="850"/>
      <c r="O33" s="850"/>
      <c r="P33" s="838"/>
      <c r="Q33" s="851"/>
    </row>
    <row r="34" spans="1:17" ht="14.45" customHeight="1" x14ac:dyDescent="0.2">
      <c r="A34" s="832" t="s">
        <v>4146</v>
      </c>
      <c r="B34" s="833" t="s">
        <v>4361</v>
      </c>
      <c r="C34" s="833" t="s">
        <v>3468</v>
      </c>
      <c r="D34" s="833" t="s">
        <v>4378</v>
      </c>
      <c r="E34" s="833" t="s">
        <v>4379</v>
      </c>
      <c r="F34" s="850">
        <v>7</v>
      </c>
      <c r="G34" s="850">
        <v>168</v>
      </c>
      <c r="H34" s="850">
        <v>1.4</v>
      </c>
      <c r="I34" s="850">
        <v>24</v>
      </c>
      <c r="J34" s="850">
        <v>5</v>
      </c>
      <c r="K34" s="850">
        <v>120</v>
      </c>
      <c r="L34" s="850">
        <v>1</v>
      </c>
      <c r="M34" s="850">
        <v>24</v>
      </c>
      <c r="N34" s="850">
        <v>10</v>
      </c>
      <c r="O34" s="850">
        <v>260</v>
      </c>
      <c r="P34" s="838">
        <v>2.1666666666666665</v>
      </c>
      <c r="Q34" s="851">
        <v>26</v>
      </c>
    </row>
    <row r="35" spans="1:17" ht="14.45" customHeight="1" x14ac:dyDescent="0.2">
      <c r="A35" s="832" t="s">
        <v>4146</v>
      </c>
      <c r="B35" s="833" t="s">
        <v>4361</v>
      </c>
      <c r="C35" s="833" t="s">
        <v>3468</v>
      </c>
      <c r="D35" s="833" t="s">
        <v>4380</v>
      </c>
      <c r="E35" s="833" t="s">
        <v>4381</v>
      </c>
      <c r="F35" s="850">
        <v>6</v>
      </c>
      <c r="G35" s="850">
        <v>330</v>
      </c>
      <c r="H35" s="850">
        <v>1.2</v>
      </c>
      <c r="I35" s="850">
        <v>55</v>
      </c>
      <c r="J35" s="850">
        <v>5</v>
      </c>
      <c r="K35" s="850">
        <v>275</v>
      </c>
      <c r="L35" s="850">
        <v>1</v>
      </c>
      <c r="M35" s="850">
        <v>55</v>
      </c>
      <c r="N35" s="850">
        <v>11</v>
      </c>
      <c r="O35" s="850">
        <v>605</v>
      </c>
      <c r="P35" s="838">
        <v>2.2000000000000002</v>
      </c>
      <c r="Q35" s="851">
        <v>55</v>
      </c>
    </row>
    <row r="36" spans="1:17" ht="14.45" customHeight="1" x14ac:dyDescent="0.2">
      <c r="A36" s="832" t="s">
        <v>4146</v>
      </c>
      <c r="B36" s="833" t="s">
        <v>4361</v>
      </c>
      <c r="C36" s="833" t="s">
        <v>3468</v>
      </c>
      <c r="D36" s="833" t="s">
        <v>4382</v>
      </c>
      <c r="E36" s="833" t="s">
        <v>4383</v>
      </c>
      <c r="F36" s="850">
        <v>297</v>
      </c>
      <c r="G36" s="850">
        <v>22869</v>
      </c>
      <c r="H36" s="850">
        <v>0.87533491540993646</v>
      </c>
      <c r="I36" s="850">
        <v>77</v>
      </c>
      <c r="J36" s="850">
        <v>338</v>
      </c>
      <c r="K36" s="850">
        <v>26126</v>
      </c>
      <c r="L36" s="850">
        <v>1</v>
      </c>
      <c r="M36" s="850">
        <v>77.295857988165679</v>
      </c>
      <c r="N36" s="850">
        <v>340</v>
      </c>
      <c r="O36" s="850">
        <v>26520</v>
      </c>
      <c r="P36" s="838">
        <v>1.0150807624588531</v>
      </c>
      <c r="Q36" s="851">
        <v>78</v>
      </c>
    </row>
    <row r="37" spans="1:17" ht="14.45" customHeight="1" x14ac:dyDescent="0.2">
      <c r="A37" s="832" t="s">
        <v>4146</v>
      </c>
      <c r="B37" s="833" t="s">
        <v>4361</v>
      </c>
      <c r="C37" s="833" t="s">
        <v>3468</v>
      </c>
      <c r="D37" s="833" t="s">
        <v>4384</v>
      </c>
      <c r="E37" s="833" t="s">
        <v>4385</v>
      </c>
      <c r="F37" s="850">
        <v>25</v>
      </c>
      <c r="G37" s="850">
        <v>600</v>
      </c>
      <c r="H37" s="850">
        <v>0.92592592592592593</v>
      </c>
      <c r="I37" s="850">
        <v>24</v>
      </c>
      <c r="J37" s="850">
        <v>27</v>
      </c>
      <c r="K37" s="850">
        <v>648</v>
      </c>
      <c r="L37" s="850">
        <v>1</v>
      </c>
      <c r="M37" s="850">
        <v>24</v>
      </c>
      <c r="N37" s="850">
        <v>27</v>
      </c>
      <c r="O37" s="850">
        <v>648</v>
      </c>
      <c r="P37" s="838">
        <v>1</v>
      </c>
      <c r="Q37" s="851">
        <v>24</v>
      </c>
    </row>
    <row r="38" spans="1:17" ht="14.45" customHeight="1" x14ac:dyDescent="0.2">
      <c r="A38" s="832" t="s">
        <v>4146</v>
      </c>
      <c r="B38" s="833" t="s">
        <v>4361</v>
      </c>
      <c r="C38" s="833" t="s">
        <v>3468</v>
      </c>
      <c r="D38" s="833" t="s">
        <v>4386</v>
      </c>
      <c r="E38" s="833" t="s">
        <v>4387</v>
      </c>
      <c r="F38" s="850">
        <v>1</v>
      </c>
      <c r="G38" s="850">
        <v>180</v>
      </c>
      <c r="H38" s="850">
        <v>0.5</v>
      </c>
      <c r="I38" s="850">
        <v>180</v>
      </c>
      <c r="J38" s="850">
        <v>2</v>
      </c>
      <c r="K38" s="850">
        <v>360</v>
      </c>
      <c r="L38" s="850">
        <v>1</v>
      </c>
      <c r="M38" s="850">
        <v>180</v>
      </c>
      <c r="N38" s="850"/>
      <c r="O38" s="850"/>
      <c r="P38" s="838"/>
      <c r="Q38" s="851"/>
    </row>
    <row r="39" spans="1:17" ht="14.45" customHeight="1" x14ac:dyDescent="0.2">
      <c r="A39" s="832" t="s">
        <v>4146</v>
      </c>
      <c r="B39" s="833" t="s">
        <v>4361</v>
      </c>
      <c r="C39" s="833" t="s">
        <v>3468</v>
      </c>
      <c r="D39" s="833" t="s">
        <v>4388</v>
      </c>
      <c r="E39" s="833" t="s">
        <v>4389</v>
      </c>
      <c r="F39" s="850"/>
      <c r="G39" s="850"/>
      <c r="H39" s="850"/>
      <c r="I39" s="850"/>
      <c r="J39" s="850">
        <v>1</v>
      </c>
      <c r="K39" s="850">
        <v>631</v>
      </c>
      <c r="L39" s="850">
        <v>1</v>
      </c>
      <c r="M39" s="850">
        <v>631</v>
      </c>
      <c r="N39" s="850"/>
      <c r="O39" s="850"/>
      <c r="P39" s="838"/>
      <c r="Q39" s="851"/>
    </row>
    <row r="40" spans="1:17" ht="14.45" customHeight="1" x14ac:dyDescent="0.2">
      <c r="A40" s="832" t="s">
        <v>4146</v>
      </c>
      <c r="B40" s="833" t="s">
        <v>4361</v>
      </c>
      <c r="C40" s="833" t="s">
        <v>3468</v>
      </c>
      <c r="D40" s="833" t="s">
        <v>4390</v>
      </c>
      <c r="E40" s="833" t="s">
        <v>4391</v>
      </c>
      <c r="F40" s="850">
        <v>6</v>
      </c>
      <c r="G40" s="850">
        <v>396</v>
      </c>
      <c r="H40" s="850">
        <v>0.375</v>
      </c>
      <c r="I40" s="850">
        <v>66</v>
      </c>
      <c r="J40" s="850">
        <v>16</v>
      </c>
      <c r="K40" s="850">
        <v>1056</v>
      </c>
      <c r="L40" s="850">
        <v>1</v>
      </c>
      <c r="M40" s="850">
        <v>66</v>
      </c>
      <c r="N40" s="850">
        <v>9</v>
      </c>
      <c r="O40" s="850">
        <v>594</v>
      </c>
      <c r="P40" s="838">
        <v>0.5625</v>
      </c>
      <c r="Q40" s="851">
        <v>66</v>
      </c>
    </row>
    <row r="41" spans="1:17" ht="14.45" customHeight="1" x14ac:dyDescent="0.2">
      <c r="A41" s="832" t="s">
        <v>4146</v>
      </c>
      <c r="B41" s="833" t="s">
        <v>4361</v>
      </c>
      <c r="C41" s="833" t="s">
        <v>3468</v>
      </c>
      <c r="D41" s="833" t="s">
        <v>4392</v>
      </c>
      <c r="E41" s="833" t="s">
        <v>4393</v>
      </c>
      <c r="F41" s="850"/>
      <c r="G41" s="850"/>
      <c r="H41" s="850"/>
      <c r="I41" s="850"/>
      <c r="J41" s="850"/>
      <c r="K41" s="850"/>
      <c r="L41" s="850"/>
      <c r="M41" s="850"/>
      <c r="N41" s="850">
        <v>2</v>
      </c>
      <c r="O41" s="850">
        <v>702</v>
      </c>
      <c r="P41" s="838"/>
      <c r="Q41" s="851">
        <v>351</v>
      </c>
    </row>
    <row r="42" spans="1:17" ht="14.45" customHeight="1" x14ac:dyDescent="0.2">
      <c r="A42" s="832" t="s">
        <v>4146</v>
      </c>
      <c r="B42" s="833" t="s">
        <v>4361</v>
      </c>
      <c r="C42" s="833" t="s">
        <v>3468</v>
      </c>
      <c r="D42" s="833" t="s">
        <v>4394</v>
      </c>
      <c r="E42" s="833" t="s">
        <v>4395</v>
      </c>
      <c r="F42" s="850">
        <v>17</v>
      </c>
      <c r="G42" s="850">
        <v>425</v>
      </c>
      <c r="H42" s="850">
        <v>0.80952380952380953</v>
      </c>
      <c r="I42" s="850">
        <v>25</v>
      </c>
      <c r="J42" s="850">
        <v>21</v>
      </c>
      <c r="K42" s="850">
        <v>525</v>
      </c>
      <c r="L42" s="850">
        <v>1</v>
      </c>
      <c r="M42" s="850">
        <v>25</v>
      </c>
      <c r="N42" s="850">
        <v>16</v>
      </c>
      <c r="O42" s="850">
        <v>400</v>
      </c>
      <c r="P42" s="838">
        <v>0.76190476190476186</v>
      </c>
      <c r="Q42" s="851">
        <v>25</v>
      </c>
    </row>
    <row r="43" spans="1:17" ht="14.45" customHeight="1" x14ac:dyDescent="0.2">
      <c r="A43" s="832" t="s">
        <v>4146</v>
      </c>
      <c r="B43" s="833" t="s">
        <v>4361</v>
      </c>
      <c r="C43" s="833" t="s">
        <v>3468</v>
      </c>
      <c r="D43" s="833" t="s">
        <v>4396</v>
      </c>
      <c r="E43" s="833" t="s">
        <v>4397</v>
      </c>
      <c r="F43" s="850"/>
      <c r="G43" s="850"/>
      <c r="H43" s="850"/>
      <c r="I43" s="850"/>
      <c r="J43" s="850">
        <v>1</v>
      </c>
      <c r="K43" s="850">
        <v>742</v>
      </c>
      <c r="L43" s="850">
        <v>1</v>
      </c>
      <c r="M43" s="850">
        <v>742</v>
      </c>
      <c r="N43" s="850"/>
      <c r="O43" s="850"/>
      <c r="P43" s="838"/>
      <c r="Q43" s="851"/>
    </row>
    <row r="44" spans="1:17" ht="14.45" customHeight="1" x14ac:dyDescent="0.2">
      <c r="A44" s="832" t="s">
        <v>4146</v>
      </c>
      <c r="B44" s="833" t="s">
        <v>4361</v>
      </c>
      <c r="C44" s="833" t="s">
        <v>3468</v>
      </c>
      <c r="D44" s="833" t="s">
        <v>4398</v>
      </c>
      <c r="E44" s="833" t="s">
        <v>4399</v>
      </c>
      <c r="F44" s="850">
        <v>7</v>
      </c>
      <c r="G44" s="850">
        <v>1267</v>
      </c>
      <c r="H44" s="850">
        <v>0.58333333333333337</v>
      </c>
      <c r="I44" s="850">
        <v>181</v>
      </c>
      <c r="J44" s="850">
        <v>12</v>
      </c>
      <c r="K44" s="850">
        <v>2172</v>
      </c>
      <c r="L44" s="850">
        <v>1</v>
      </c>
      <c r="M44" s="850">
        <v>181</v>
      </c>
      <c r="N44" s="850">
        <v>8</v>
      </c>
      <c r="O44" s="850">
        <v>1448</v>
      </c>
      <c r="P44" s="838">
        <v>0.66666666666666663</v>
      </c>
      <c r="Q44" s="851">
        <v>181</v>
      </c>
    </row>
    <row r="45" spans="1:17" ht="14.45" customHeight="1" x14ac:dyDescent="0.2">
      <c r="A45" s="832" t="s">
        <v>4146</v>
      </c>
      <c r="B45" s="833" t="s">
        <v>4361</v>
      </c>
      <c r="C45" s="833" t="s">
        <v>3468</v>
      </c>
      <c r="D45" s="833" t="s">
        <v>4400</v>
      </c>
      <c r="E45" s="833" t="s">
        <v>4401</v>
      </c>
      <c r="F45" s="850">
        <v>6</v>
      </c>
      <c r="G45" s="850">
        <v>1524</v>
      </c>
      <c r="H45" s="850">
        <v>0.375</v>
      </c>
      <c r="I45" s="850">
        <v>254</v>
      </c>
      <c r="J45" s="850">
        <v>16</v>
      </c>
      <c r="K45" s="850">
        <v>4064</v>
      </c>
      <c r="L45" s="850">
        <v>1</v>
      </c>
      <c r="M45" s="850">
        <v>254</v>
      </c>
      <c r="N45" s="850">
        <v>4</v>
      </c>
      <c r="O45" s="850">
        <v>1016</v>
      </c>
      <c r="P45" s="838">
        <v>0.25</v>
      </c>
      <c r="Q45" s="851">
        <v>254</v>
      </c>
    </row>
    <row r="46" spans="1:17" ht="14.45" customHeight="1" x14ac:dyDescent="0.2">
      <c r="A46" s="832" t="s">
        <v>4146</v>
      </c>
      <c r="B46" s="833" t="s">
        <v>4361</v>
      </c>
      <c r="C46" s="833" t="s">
        <v>3468</v>
      </c>
      <c r="D46" s="833" t="s">
        <v>4402</v>
      </c>
      <c r="E46" s="833" t="s">
        <v>4403</v>
      </c>
      <c r="F46" s="850"/>
      <c r="G46" s="850"/>
      <c r="H46" s="850"/>
      <c r="I46" s="850"/>
      <c r="J46" s="850">
        <v>1</v>
      </c>
      <c r="K46" s="850">
        <v>268</v>
      </c>
      <c r="L46" s="850">
        <v>1</v>
      </c>
      <c r="M46" s="850">
        <v>268</v>
      </c>
      <c r="N46" s="850"/>
      <c r="O46" s="850"/>
      <c r="P46" s="838"/>
      <c r="Q46" s="851"/>
    </row>
    <row r="47" spans="1:17" ht="14.45" customHeight="1" x14ac:dyDescent="0.2">
      <c r="A47" s="832" t="s">
        <v>4146</v>
      </c>
      <c r="B47" s="833" t="s">
        <v>4361</v>
      </c>
      <c r="C47" s="833" t="s">
        <v>3468</v>
      </c>
      <c r="D47" s="833" t="s">
        <v>4404</v>
      </c>
      <c r="E47" s="833" t="s">
        <v>4405</v>
      </c>
      <c r="F47" s="850">
        <v>7</v>
      </c>
      <c r="G47" s="850">
        <v>1519</v>
      </c>
      <c r="H47" s="850">
        <v>0.41176470588235292</v>
      </c>
      <c r="I47" s="850">
        <v>217</v>
      </c>
      <c r="J47" s="850">
        <v>17</v>
      </c>
      <c r="K47" s="850">
        <v>3689</v>
      </c>
      <c r="L47" s="850">
        <v>1</v>
      </c>
      <c r="M47" s="850">
        <v>217</v>
      </c>
      <c r="N47" s="850">
        <v>12</v>
      </c>
      <c r="O47" s="850">
        <v>2604</v>
      </c>
      <c r="P47" s="838">
        <v>0.70588235294117652</v>
      </c>
      <c r="Q47" s="851">
        <v>217</v>
      </c>
    </row>
    <row r="48" spans="1:17" ht="14.45" customHeight="1" x14ac:dyDescent="0.2">
      <c r="A48" s="832" t="s">
        <v>4146</v>
      </c>
      <c r="B48" s="833" t="s">
        <v>4361</v>
      </c>
      <c r="C48" s="833" t="s">
        <v>3468</v>
      </c>
      <c r="D48" s="833" t="s">
        <v>4406</v>
      </c>
      <c r="E48" s="833" t="s">
        <v>4407</v>
      </c>
      <c r="F48" s="850">
        <v>1</v>
      </c>
      <c r="G48" s="850">
        <v>37</v>
      </c>
      <c r="H48" s="850"/>
      <c r="I48" s="850">
        <v>37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5" customHeight="1" x14ac:dyDescent="0.2">
      <c r="A49" s="832" t="s">
        <v>4146</v>
      </c>
      <c r="B49" s="833" t="s">
        <v>4361</v>
      </c>
      <c r="C49" s="833" t="s">
        <v>3468</v>
      </c>
      <c r="D49" s="833" t="s">
        <v>4408</v>
      </c>
      <c r="E49" s="833" t="s">
        <v>4409</v>
      </c>
      <c r="F49" s="850"/>
      <c r="G49" s="850"/>
      <c r="H49" s="850"/>
      <c r="I49" s="850"/>
      <c r="J49" s="850">
        <v>1</v>
      </c>
      <c r="K49" s="850">
        <v>592</v>
      </c>
      <c r="L49" s="850">
        <v>1</v>
      </c>
      <c r="M49" s="850">
        <v>592</v>
      </c>
      <c r="N49" s="850">
        <v>1</v>
      </c>
      <c r="O49" s="850">
        <v>594</v>
      </c>
      <c r="P49" s="838">
        <v>1.0033783783783783</v>
      </c>
      <c r="Q49" s="851">
        <v>594</v>
      </c>
    </row>
    <row r="50" spans="1:17" ht="14.45" customHeight="1" x14ac:dyDescent="0.2">
      <c r="A50" s="832" t="s">
        <v>4146</v>
      </c>
      <c r="B50" s="833" t="s">
        <v>4361</v>
      </c>
      <c r="C50" s="833" t="s">
        <v>3468</v>
      </c>
      <c r="D50" s="833" t="s">
        <v>4410</v>
      </c>
      <c r="E50" s="833" t="s">
        <v>4411</v>
      </c>
      <c r="F50" s="850"/>
      <c r="G50" s="850"/>
      <c r="H50" s="850"/>
      <c r="I50" s="850"/>
      <c r="J50" s="850">
        <v>1</v>
      </c>
      <c r="K50" s="850">
        <v>547</v>
      </c>
      <c r="L50" s="850">
        <v>1</v>
      </c>
      <c r="M50" s="850">
        <v>547</v>
      </c>
      <c r="N50" s="850"/>
      <c r="O50" s="850"/>
      <c r="P50" s="838"/>
      <c r="Q50" s="851"/>
    </row>
    <row r="51" spans="1:17" ht="14.45" customHeight="1" x14ac:dyDescent="0.2">
      <c r="A51" s="832" t="s">
        <v>4146</v>
      </c>
      <c r="B51" s="833" t="s">
        <v>4361</v>
      </c>
      <c r="C51" s="833" t="s">
        <v>3468</v>
      </c>
      <c r="D51" s="833" t="s">
        <v>4412</v>
      </c>
      <c r="E51" s="833" t="s">
        <v>4413</v>
      </c>
      <c r="F51" s="850"/>
      <c r="G51" s="850"/>
      <c r="H51" s="850"/>
      <c r="I51" s="850"/>
      <c r="J51" s="850">
        <v>1</v>
      </c>
      <c r="K51" s="850">
        <v>736</v>
      </c>
      <c r="L51" s="850">
        <v>1</v>
      </c>
      <c r="M51" s="850">
        <v>736</v>
      </c>
      <c r="N51" s="850"/>
      <c r="O51" s="850"/>
      <c r="P51" s="838"/>
      <c r="Q51" s="851"/>
    </row>
    <row r="52" spans="1:17" ht="14.45" customHeight="1" x14ac:dyDescent="0.2">
      <c r="A52" s="832" t="s">
        <v>4146</v>
      </c>
      <c r="B52" s="833" t="s">
        <v>4361</v>
      </c>
      <c r="C52" s="833" t="s">
        <v>3468</v>
      </c>
      <c r="D52" s="833" t="s">
        <v>4414</v>
      </c>
      <c r="E52" s="833" t="s">
        <v>4415</v>
      </c>
      <c r="F52" s="850"/>
      <c r="G52" s="850"/>
      <c r="H52" s="850"/>
      <c r="I52" s="850"/>
      <c r="J52" s="850">
        <v>1</v>
      </c>
      <c r="K52" s="850">
        <v>346</v>
      </c>
      <c r="L52" s="850">
        <v>1</v>
      </c>
      <c r="M52" s="850">
        <v>346</v>
      </c>
      <c r="N52" s="850"/>
      <c r="O52" s="850"/>
      <c r="P52" s="838"/>
      <c r="Q52" s="851"/>
    </row>
    <row r="53" spans="1:17" ht="14.45" customHeight="1" x14ac:dyDescent="0.2">
      <c r="A53" s="832" t="s">
        <v>4146</v>
      </c>
      <c r="B53" s="833" t="s">
        <v>4361</v>
      </c>
      <c r="C53" s="833" t="s">
        <v>3468</v>
      </c>
      <c r="D53" s="833" t="s">
        <v>4416</v>
      </c>
      <c r="E53" s="833" t="s">
        <v>4417</v>
      </c>
      <c r="F53" s="850"/>
      <c r="G53" s="850"/>
      <c r="H53" s="850"/>
      <c r="I53" s="850"/>
      <c r="J53" s="850">
        <v>1</v>
      </c>
      <c r="K53" s="850">
        <v>232</v>
      </c>
      <c r="L53" s="850">
        <v>1</v>
      </c>
      <c r="M53" s="850">
        <v>232</v>
      </c>
      <c r="N53" s="850"/>
      <c r="O53" s="850"/>
      <c r="P53" s="838"/>
      <c r="Q53" s="851"/>
    </row>
    <row r="54" spans="1:17" ht="14.45" customHeight="1" x14ac:dyDescent="0.2">
      <c r="A54" s="832" t="s">
        <v>4146</v>
      </c>
      <c r="B54" s="833" t="s">
        <v>4361</v>
      </c>
      <c r="C54" s="833" t="s">
        <v>3468</v>
      </c>
      <c r="D54" s="833" t="s">
        <v>4418</v>
      </c>
      <c r="E54" s="833" t="s">
        <v>4419</v>
      </c>
      <c r="F54" s="850"/>
      <c r="G54" s="850"/>
      <c r="H54" s="850"/>
      <c r="I54" s="850"/>
      <c r="J54" s="850">
        <v>1</v>
      </c>
      <c r="K54" s="850">
        <v>233</v>
      </c>
      <c r="L54" s="850">
        <v>1</v>
      </c>
      <c r="M54" s="850">
        <v>233</v>
      </c>
      <c r="N54" s="850"/>
      <c r="O54" s="850"/>
      <c r="P54" s="838"/>
      <c r="Q54" s="851"/>
    </row>
    <row r="55" spans="1:17" ht="14.45" customHeight="1" x14ac:dyDescent="0.2">
      <c r="A55" s="832" t="s">
        <v>4146</v>
      </c>
      <c r="B55" s="833" t="s">
        <v>4361</v>
      </c>
      <c r="C55" s="833" t="s">
        <v>3468</v>
      </c>
      <c r="D55" s="833" t="s">
        <v>4420</v>
      </c>
      <c r="E55" s="833" t="s">
        <v>4421</v>
      </c>
      <c r="F55" s="850"/>
      <c r="G55" s="850"/>
      <c r="H55" s="850"/>
      <c r="I55" s="850"/>
      <c r="J55" s="850">
        <v>1</v>
      </c>
      <c r="K55" s="850">
        <v>410</v>
      </c>
      <c r="L55" s="850">
        <v>1</v>
      </c>
      <c r="M55" s="850">
        <v>410</v>
      </c>
      <c r="N55" s="850"/>
      <c r="O55" s="850"/>
      <c r="P55" s="838"/>
      <c r="Q55" s="851"/>
    </row>
    <row r="56" spans="1:17" ht="14.45" customHeight="1" x14ac:dyDescent="0.2">
      <c r="A56" s="832" t="s">
        <v>4146</v>
      </c>
      <c r="B56" s="833" t="s">
        <v>4361</v>
      </c>
      <c r="C56" s="833" t="s">
        <v>3468</v>
      </c>
      <c r="D56" s="833" t="s">
        <v>4422</v>
      </c>
      <c r="E56" s="833" t="s">
        <v>4423</v>
      </c>
      <c r="F56" s="850">
        <v>1</v>
      </c>
      <c r="G56" s="850">
        <v>652</v>
      </c>
      <c r="H56" s="850">
        <v>1</v>
      </c>
      <c r="I56" s="850">
        <v>652</v>
      </c>
      <c r="J56" s="850">
        <v>1</v>
      </c>
      <c r="K56" s="850">
        <v>652</v>
      </c>
      <c r="L56" s="850">
        <v>1</v>
      </c>
      <c r="M56" s="850">
        <v>652</v>
      </c>
      <c r="N56" s="850"/>
      <c r="O56" s="850"/>
      <c r="P56" s="838"/>
      <c r="Q56" s="851"/>
    </row>
    <row r="57" spans="1:17" ht="14.45" customHeight="1" x14ac:dyDescent="0.2">
      <c r="A57" s="832" t="s">
        <v>4146</v>
      </c>
      <c r="B57" s="833" t="s">
        <v>4361</v>
      </c>
      <c r="C57" s="833" t="s">
        <v>3468</v>
      </c>
      <c r="D57" s="833" t="s">
        <v>4424</v>
      </c>
      <c r="E57" s="833" t="s">
        <v>4425</v>
      </c>
      <c r="F57" s="850"/>
      <c r="G57" s="850"/>
      <c r="H57" s="850"/>
      <c r="I57" s="850"/>
      <c r="J57" s="850">
        <v>1</v>
      </c>
      <c r="K57" s="850">
        <v>590</v>
      </c>
      <c r="L57" s="850">
        <v>1</v>
      </c>
      <c r="M57" s="850">
        <v>590</v>
      </c>
      <c r="N57" s="850"/>
      <c r="O57" s="850"/>
      <c r="P57" s="838"/>
      <c r="Q57" s="851"/>
    </row>
    <row r="58" spans="1:17" ht="14.45" customHeight="1" x14ac:dyDescent="0.2">
      <c r="A58" s="832" t="s">
        <v>4146</v>
      </c>
      <c r="B58" s="833" t="s">
        <v>4361</v>
      </c>
      <c r="C58" s="833" t="s">
        <v>3468</v>
      </c>
      <c r="D58" s="833" t="s">
        <v>4426</v>
      </c>
      <c r="E58" s="833" t="s">
        <v>4427</v>
      </c>
      <c r="F58" s="850"/>
      <c r="G58" s="850"/>
      <c r="H58" s="850"/>
      <c r="I58" s="850"/>
      <c r="J58" s="850">
        <v>1</v>
      </c>
      <c r="K58" s="850">
        <v>387</v>
      </c>
      <c r="L58" s="850">
        <v>1</v>
      </c>
      <c r="M58" s="850">
        <v>387</v>
      </c>
      <c r="N58" s="850"/>
      <c r="O58" s="850"/>
      <c r="P58" s="838"/>
      <c r="Q58" s="851"/>
    </row>
    <row r="59" spans="1:17" ht="14.45" customHeight="1" x14ac:dyDescent="0.2">
      <c r="A59" s="832" t="s">
        <v>4146</v>
      </c>
      <c r="B59" s="833" t="s">
        <v>4361</v>
      </c>
      <c r="C59" s="833" t="s">
        <v>3468</v>
      </c>
      <c r="D59" s="833" t="s">
        <v>4428</v>
      </c>
      <c r="E59" s="833" t="s">
        <v>4429</v>
      </c>
      <c r="F59" s="850"/>
      <c r="G59" s="850"/>
      <c r="H59" s="850"/>
      <c r="I59" s="850"/>
      <c r="J59" s="850">
        <v>3</v>
      </c>
      <c r="K59" s="850">
        <v>2367</v>
      </c>
      <c r="L59" s="850">
        <v>1</v>
      </c>
      <c r="M59" s="850">
        <v>789</v>
      </c>
      <c r="N59" s="850"/>
      <c r="O59" s="850"/>
      <c r="P59" s="838"/>
      <c r="Q59" s="851"/>
    </row>
    <row r="60" spans="1:17" ht="14.45" customHeight="1" x14ac:dyDescent="0.2">
      <c r="A60" s="832" t="s">
        <v>4146</v>
      </c>
      <c r="B60" s="833" t="s">
        <v>4361</v>
      </c>
      <c r="C60" s="833" t="s">
        <v>3468</v>
      </c>
      <c r="D60" s="833" t="s">
        <v>4430</v>
      </c>
      <c r="E60" s="833" t="s">
        <v>4431</v>
      </c>
      <c r="F60" s="850">
        <v>5</v>
      </c>
      <c r="G60" s="850">
        <v>16750</v>
      </c>
      <c r="H60" s="850"/>
      <c r="I60" s="850">
        <v>3350</v>
      </c>
      <c r="J60" s="850"/>
      <c r="K60" s="850"/>
      <c r="L60" s="850"/>
      <c r="M60" s="850"/>
      <c r="N60" s="850">
        <v>4</v>
      </c>
      <c r="O60" s="850">
        <v>13416</v>
      </c>
      <c r="P60" s="838"/>
      <c r="Q60" s="851">
        <v>3354</v>
      </c>
    </row>
    <row r="61" spans="1:17" ht="14.45" customHeight="1" x14ac:dyDescent="0.2">
      <c r="A61" s="832" t="s">
        <v>4146</v>
      </c>
      <c r="B61" s="833" t="s">
        <v>4361</v>
      </c>
      <c r="C61" s="833" t="s">
        <v>3468</v>
      </c>
      <c r="D61" s="833" t="s">
        <v>4432</v>
      </c>
      <c r="E61" s="833" t="s">
        <v>4433</v>
      </c>
      <c r="F61" s="850"/>
      <c r="G61" s="850"/>
      <c r="H61" s="850"/>
      <c r="I61" s="850"/>
      <c r="J61" s="850"/>
      <c r="K61" s="850"/>
      <c r="L61" s="850"/>
      <c r="M61" s="850"/>
      <c r="N61" s="850">
        <v>2</v>
      </c>
      <c r="O61" s="850">
        <v>936</v>
      </c>
      <c r="P61" s="838"/>
      <c r="Q61" s="851">
        <v>468</v>
      </c>
    </row>
    <row r="62" spans="1:17" ht="14.45" customHeight="1" x14ac:dyDescent="0.2">
      <c r="A62" s="832" t="s">
        <v>4434</v>
      </c>
      <c r="B62" s="833" t="s">
        <v>4435</v>
      </c>
      <c r="C62" s="833" t="s">
        <v>3468</v>
      </c>
      <c r="D62" s="833" t="s">
        <v>4436</v>
      </c>
      <c r="E62" s="833" t="s">
        <v>4437</v>
      </c>
      <c r="F62" s="850">
        <v>111</v>
      </c>
      <c r="G62" s="850">
        <v>2997</v>
      </c>
      <c r="H62" s="850">
        <v>0.74626494023904377</v>
      </c>
      <c r="I62" s="850">
        <v>27</v>
      </c>
      <c r="J62" s="850">
        <v>147</v>
      </c>
      <c r="K62" s="850">
        <v>4016</v>
      </c>
      <c r="L62" s="850">
        <v>1</v>
      </c>
      <c r="M62" s="850">
        <v>27.319727891156461</v>
      </c>
      <c r="N62" s="850">
        <v>184</v>
      </c>
      <c r="O62" s="850">
        <v>5152</v>
      </c>
      <c r="P62" s="838">
        <v>1.2828685258964143</v>
      </c>
      <c r="Q62" s="851">
        <v>28</v>
      </c>
    </row>
    <row r="63" spans="1:17" ht="14.45" customHeight="1" x14ac:dyDescent="0.2">
      <c r="A63" s="832" t="s">
        <v>4434</v>
      </c>
      <c r="B63" s="833" t="s">
        <v>4435</v>
      </c>
      <c r="C63" s="833" t="s">
        <v>3468</v>
      </c>
      <c r="D63" s="833" t="s">
        <v>4438</v>
      </c>
      <c r="E63" s="833" t="s">
        <v>4439</v>
      </c>
      <c r="F63" s="850">
        <v>8</v>
      </c>
      <c r="G63" s="850">
        <v>432</v>
      </c>
      <c r="H63" s="850">
        <v>0.53333333333333333</v>
      </c>
      <c r="I63" s="850">
        <v>54</v>
      </c>
      <c r="J63" s="850">
        <v>15</v>
      </c>
      <c r="K63" s="850">
        <v>810</v>
      </c>
      <c r="L63" s="850">
        <v>1</v>
      </c>
      <c r="M63" s="850">
        <v>54</v>
      </c>
      <c r="N63" s="850">
        <v>14</v>
      </c>
      <c r="O63" s="850">
        <v>756</v>
      </c>
      <c r="P63" s="838">
        <v>0.93333333333333335</v>
      </c>
      <c r="Q63" s="851">
        <v>54</v>
      </c>
    </row>
    <row r="64" spans="1:17" ht="14.45" customHeight="1" x14ac:dyDescent="0.2">
      <c r="A64" s="832" t="s">
        <v>4434</v>
      </c>
      <c r="B64" s="833" t="s">
        <v>4435</v>
      </c>
      <c r="C64" s="833" t="s">
        <v>3468</v>
      </c>
      <c r="D64" s="833" t="s">
        <v>4440</v>
      </c>
      <c r="E64" s="833" t="s">
        <v>4441</v>
      </c>
      <c r="F64" s="850">
        <v>109</v>
      </c>
      <c r="G64" s="850">
        <v>2616</v>
      </c>
      <c r="H64" s="850">
        <v>0.78985507246376807</v>
      </c>
      <c r="I64" s="850">
        <v>24</v>
      </c>
      <c r="J64" s="850">
        <v>138</v>
      </c>
      <c r="K64" s="850">
        <v>3312</v>
      </c>
      <c r="L64" s="850">
        <v>1</v>
      </c>
      <c r="M64" s="850">
        <v>24</v>
      </c>
      <c r="N64" s="850">
        <v>175</v>
      </c>
      <c r="O64" s="850">
        <v>4200</v>
      </c>
      <c r="P64" s="838">
        <v>1.2681159420289856</v>
      </c>
      <c r="Q64" s="851">
        <v>24</v>
      </c>
    </row>
    <row r="65" spans="1:17" ht="14.45" customHeight="1" x14ac:dyDescent="0.2">
      <c r="A65" s="832" t="s">
        <v>4434</v>
      </c>
      <c r="B65" s="833" t="s">
        <v>4435</v>
      </c>
      <c r="C65" s="833" t="s">
        <v>3468</v>
      </c>
      <c r="D65" s="833" t="s">
        <v>4442</v>
      </c>
      <c r="E65" s="833" t="s">
        <v>4443</v>
      </c>
      <c r="F65" s="850">
        <v>120</v>
      </c>
      <c r="G65" s="850">
        <v>3240</v>
      </c>
      <c r="H65" s="850">
        <v>0.74534161490683226</v>
      </c>
      <c r="I65" s="850">
        <v>27</v>
      </c>
      <c r="J65" s="850">
        <v>161</v>
      </c>
      <c r="K65" s="850">
        <v>4347</v>
      </c>
      <c r="L65" s="850">
        <v>1</v>
      </c>
      <c r="M65" s="850">
        <v>27</v>
      </c>
      <c r="N65" s="850">
        <v>192</v>
      </c>
      <c r="O65" s="850">
        <v>5184</v>
      </c>
      <c r="P65" s="838">
        <v>1.1925465838509317</v>
      </c>
      <c r="Q65" s="851">
        <v>27</v>
      </c>
    </row>
    <row r="66" spans="1:17" ht="14.45" customHeight="1" x14ac:dyDescent="0.2">
      <c r="A66" s="832" t="s">
        <v>4434</v>
      </c>
      <c r="B66" s="833" t="s">
        <v>4435</v>
      </c>
      <c r="C66" s="833" t="s">
        <v>3468</v>
      </c>
      <c r="D66" s="833" t="s">
        <v>4444</v>
      </c>
      <c r="E66" s="833" t="s">
        <v>4445</v>
      </c>
      <c r="F66" s="850">
        <v>19</v>
      </c>
      <c r="G66" s="850">
        <v>513</v>
      </c>
      <c r="H66" s="850">
        <v>0.79166666666666663</v>
      </c>
      <c r="I66" s="850">
        <v>27</v>
      </c>
      <c r="J66" s="850">
        <v>24</v>
      </c>
      <c r="K66" s="850">
        <v>648</v>
      </c>
      <c r="L66" s="850">
        <v>1</v>
      </c>
      <c r="M66" s="850">
        <v>27</v>
      </c>
      <c r="N66" s="850">
        <v>29</v>
      </c>
      <c r="O66" s="850">
        <v>783</v>
      </c>
      <c r="P66" s="838">
        <v>1.2083333333333333</v>
      </c>
      <c r="Q66" s="851">
        <v>27</v>
      </c>
    </row>
    <row r="67" spans="1:17" ht="14.45" customHeight="1" x14ac:dyDescent="0.2">
      <c r="A67" s="832" t="s">
        <v>4434</v>
      </c>
      <c r="B67" s="833" t="s">
        <v>4435</v>
      </c>
      <c r="C67" s="833" t="s">
        <v>3468</v>
      </c>
      <c r="D67" s="833" t="s">
        <v>4446</v>
      </c>
      <c r="E67" s="833" t="s">
        <v>4447</v>
      </c>
      <c r="F67" s="850">
        <v>158</v>
      </c>
      <c r="G67" s="850">
        <v>3476</v>
      </c>
      <c r="H67" s="850">
        <v>0.81538822425521928</v>
      </c>
      <c r="I67" s="850">
        <v>22</v>
      </c>
      <c r="J67" s="850">
        <v>191</v>
      </c>
      <c r="K67" s="850">
        <v>4263</v>
      </c>
      <c r="L67" s="850">
        <v>1</v>
      </c>
      <c r="M67" s="850">
        <v>22.319371727748692</v>
      </c>
      <c r="N67" s="850">
        <v>227</v>
      </c>
      <c r="O67" s="850">
        <v>5221</v>
      </c>
      <c r="P67" s="838">
        <v>1.2247243725076238</v>
      </c>
      <c r="Q67" s="851">
        <v>23</v>
      </c>
    </row>
    <row r="68" spans="1:17" ht="14.45" customHeight="1" x14ac:dyDescent="0.2">
      <c r="A68" s="832" t="s">
        <v>4434</v>
      </c>
      <c r="B68" s="833" t="s">
        <v>4435</v>
      </c>
      <c r="C68" s="833" t="s">
        <v>3468</v>
      </c>
      <c r="D68" s="833" t="s">
        <v>4448</v>
      </c>
      <c r="E68" s="833" t="s">
        <v>4449</v>
      </c>
      <c r="F68" s="850"/>
      <c r="G68" s="850"/>
      <c r="H68" s="850"/>
      <c r="I68" s="850"/>
      <c r="J68" s="850">
        <v>1</v>
      </c>
      <c r="K68" s="850">
        <v>68</v>
      </c>
      <c r="L68" s="850">
        <v>1</v>
      </c>
      <c r="M68" s="850">
        <v>68</v>
      </c>
      <c r="N68" s="850"/>
      <c r="O68" s="850"/>
      <c r="P68" s="838"/>
      <c r="Q68" s="851"/>
    </row>
    <row r="69" spans="1:17" ht="14.45" customHeight="1" x14ac:dyDescent="0.2">
      <c r="A69" s="832" t="s">
        <v>4434</v>
      </c>
      <c r="B69" s="833" t="s">
        <v>4435</v>
      </c>
      <c r="C69" s="833" t="s">
        <v>3468</v>
      </c>
      <c r="D69" s="833" t="s">
        <v>4450</v>
      </c>
      <c r="E69" s="833" t="s">
        <v>4451</v>
      </c>
      <c r="F69" s="850">
        <v>22</v>
      </c>
      <c r="G69" s="850">
        <v>1364</v>
      </c>
      <c r="H69" s="850">
        <v>1.375</v>
      </c>
      <c r="I69" s="850">
        <v>62</v>
      </c>
      <c r="J69" s="850">
        <v>16</v>
      </c>
      <c r="K69" s="850">
        <v>992</v>
      </c>
      <c r="L69" s="850">
        <v>1</v>
      </c>
      <c r="M69" s="850">
        <v>62</v>
      </c>
      <c r="N69" s="850">
        <v>29</v>
      </c>
      <c r="O69" s="850">
        <v>1798</v>
      </c>
      <c r="P69" s="838">
        <v>1.8125</v>
      </c>
      <c r="Q69" s="851">
        <v>62</v>
      </c>
    </row>
    <row r="70" spans="1:17" ht="14.45" customHeight="1" x14ac:dyDescent="0.2">
      <c r="A70" s="832" t="s">
        <v>4434</v>
      </c>
      <c r="B70" s="833" t="s">
        <v>4435</v>
      </c>
      <c r="C70" s="833" t="s">
        <v>3468</v>
      </c>
      <c r="D70" s="833" t="s">
        <v>4452</v>
      </c>
      <c r="E70" s="833" t="s">
        <v>4453</v>
      </c>
      <c r="F70" s="850"/>
      <c r="G70" s="850"/>
      <c r="H70" s="850"/>
      <c r="I70" s="850"/>
      <c r="J70" s="850"/>
      <c r="K70" s="850"/>
      <c r="L70" s="850"/>
      <c r="M70" s="850"/>
      <c r="N70" s="850">
        <v>1</v>
      </c>
      <c r="O70" s="850">
        <v>395</v>
      </c>
      <c r="P70" s="838"/>
      <c r="Q70" s="851">
        <v>395</v>
      </c>
    </row>
    <row r="71" spans="1:17" ht="14.45" customHeight="1" x14ac:dyDescent="0.2">
      <c r="A71" s="832" t="s">
        <v>4434</v>
      </c>
      <c r="B71" s="833" t="s">
        <v>4435</v>
      </c>
      <c r="C71" s="833" t="s">
        <v>3468</v>
      </c>
      <c r="D71" s="833" t="s">
        <v>4454</v>
      </c>
      <c r="E71" s="833" t="s">
        <v>4455</v>
      </c>
      <c r="F71" s="850">
        <v>4</v>
      </c>
      <c r="G71" s="850">
        <v>3952</v>
      </c>
      <c r="H71" s="850">
        <v>0.26666666666666666</v>
      </c>
      <c r="I71" s="850">
        <v>988</v>
      </c>
      <c r="J71" s="850">
        <v>15</v>
      </c>
      <c r="K71" s="850">
        <v>14820</v>
      </c>
      <c r="L71" s="850">
        <v>1</v>
      </c>
      <c r="M71" s="850">
        <v>988</v>
      </c>
      <c r="N71" s="850">
        <v>15</v>
      </c>
      <c r="O71" s="850">
        <v>14820</v>
      </c>
      <c r="P71" s="838">
        <v>1</v>
      </c>
      <c r="Q71" s="851">
        <v>988</v>
      </c>
    </row>
    <row r="72" spans="1:17" ht="14.45" customHeight="1" x14ac:dyDescent="0.2">
      <c r="A72" s="832" t="s">
        <v>4434</v>
      </c>
      <c r="B72" s="833" t="s">
        <v>4435</v>
      </c>
      <c r="C72" s="833" t="s">
        <v>3468</v>
      </c>
      <c r="D72" s="833" t="s">
        <v>4456</v>
      </c>
      <c r="E72" s="833" t="s">
        <v>4457</v>
      </c>
      <c r="F72" s="850"/>
      <c r="G72" s="850"/>
      <c r="H72" s="850"/>
      <c r="I72" s="850"/>
      <c r="J72" s="850"/>
      <c r="K72" s="850"/>
      <c r="L72" s="850"/>
      <c r="M72" s="850"/>
      <c r="N72" s="850">
        <v>1</v>
      </c>
      <c r="O72" s="850">
        <v>191</v>
      </c>
      <c r="P72" s="838"/>
      <c r="Q72" s="851">
        <v>191</v>
      </c>
    </row>
    <row r="73" spans="1:17" ht="14.45" customHeight="1" x14ac:dyDescent="0.2">
      <c r="A73" s="832" t="s">
        <v>4434</v>
      </c>
      <c r="B73" s="833" t="s">
        <v>4435</v>
      </c>
      <c r="C73" s="833" t="s">
        <v>3468</v>
      </c>
      <c r="D73" s="833" t="s">
        <v>4458</v>
      </c>
      <c r="E73" s="833" t="s">
        <v>4459</v>
      </c>
      <c r="F73" s="850"/>
      <c r="G73" s="850"/>
      <c r="H73" s="850"/>
      <c r="I73" s="850"/>
      <c r="J73" s="850">
        <v>1</v>
      </c>
      <c r="K73" s="850">
        <v>63</v>
      </c>
      <c r="L73" s="850">
        <v>1</v>
      </c>
      <c r="M73" s="850">
        <v>63</v>
      </c>
      <c r="N73" s="850"/>
      <c r="O73" s="850"/>
      <c r="P73" s="838"/>
      <c r="Q73" s="851"/>
    </row>
    <row r="74" spans="1:17" ht="14.45" customHeight="1" x14ac:dyDescent="0.2">
      <c r="A74" s="832" t="s">
        <v>4434</v>
      </c>
      <c r="B74" s="833" t="s">
        <v>4435</v>
      </c>
      <c r="C74" s="833" t="s">
        <v>3468</v>
      </c>
      <c r="D74" s="833" t="s">
        <v>4460</v>
      </c>
      <c r="E74" s="833" t="s">
        <v>4461</v>
      </c>
      <c r="F74" s="850">
        <v>46</v>
      </c>
      <c r="G74" s="850">
        <v>782</v>
      </c>
      <c r="H74" s="850">
        <v>0.70769230769230773</v>
      </c>
      <c r="I74" s="850">
        <v>17</v>
      </c>
      <c r="J74" s="850">
        <v>65</v>
      </c>
      <c r="K74" s="850">
        <v>1105</v>
      </c>
      <c r="L74" s="850">
        <v>1</v>
      </c>
      <c r="M74" s="850">
        <v>17</v>
      </c>
      <c r="N74" s="850">
        <v>58</v>
      </c>
      <c r="O74" s="850">
        <v>986</v>
      </c>
      <c r="P74" s="838">
        <v>0.89230769230769236</v>
      </c>
      <c r="Q74" s="851">
        <v>17</v>
      </c>
    </row>
    <row r="75" spans="1:17" ht="14.45" customHeight="1" x14ac:dyDescent="0.2">
      <c r="A75" s="832" t="s">
        <v>4434</v>
      </c>
      <c r="B75" s="833" t="s">
        <v>4435</v>
      </c>
      <c r="C75" s="833" t="s">
        <v>3468</v>
      </c>
      <c r="D75" s="833" t="s">
        <v>4462</v>
      </c>
      <c r="E75" s="833" t="s">
        <v>4463</v>
      </c>
      <c r="F75" s="850"/>
      <c r="G75" s="850"/>
      <c r="H75" s="850"/>
      <c r="I75" s="850"/>
      <c r="J75" s="850">
        <v>1</v>
      </c>
      <c r="K75" s="850">
        <v>483</v>
      </c>
      <c r="L75" s="850">
        <v>1</v>
      </c>
      <c r="M75" s="850">
        <v>483</v>
      </c>
      <c r="N75" s="850"/>
      <c r="O75" s="850"/>
      <c r="P75" s="838"/>
      <c r="Q75" s="851"/>
    </row>
    <row r="76" spans="1:17" ht="14.45" customHeight="1" x14ac:dyDescent="0.2">
      <c r="A76" s="832" t="s">
        <v>4434</v>
      </c>
      <c r="B76" s="833" t="s">
        <v>4435</v>
      </c>
      <c r="C76" s="833" t="s">
        <v>3468</v>
      </c>
      <c r="D76" s="833" t="s">
        <v>4464</v>
      </c>
      <c r="E76" s="833" t="s">
        <v>4465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47</v>
      </c>
      <c r="P76" s="838"/>
      <c r="Q76" s="851">
        <v>47</v>
      </c>
    </row>
    <row r="77" spans="1:17" ht="14.45" customHeight="1" x14ac:dyDescent="0.2">
      <c r="A77" s="832" t="s">
        <v>4434</v>
      </c>
      <c r="B77" s="833" t="s">
        <v>4435</v>
      </c>
      <c r="C77" s="833" t="s">
        <v>3468</v>
      </c>
      <c r="D77" s="833" t="s">
        <v>4466</v>
      </c>
      <c r="E77" s="833" t="s">
        <v>4467</v>
      </c>
      <c r="F77" s="850"/>
      <c r="G77" s="850"/>
      <c r="H77" s="850"/>
      <c r="I77" s="850"/>
      <c r="J77" s="850">
        <v>1</v>
      </c>
      <c r="K77" s="850">
        <v>60</v>
      </c>
      <c r="L77" s="850">
        <v>1</v>
      </c>
      <c r="M77" s="850">
        <v>60</v>
      </c>
      <c r="N77" s="850">
        <v>1</v>
      </c>
      <c r="O77" s="850">
        <v>61</v>
      </c>
      <c r="P77" s="838">
        <v>1.0166666666666666</v>
      </c>
      <c r="Q77" s="851">
        <v>61</v>
      </c>
    </row>
    <row r="78" spans="1:17" ht="14.45" customHeight="1" x14ac:dyDescent="0.2">
      <c r="A78" s="832" t="s">
        <v>4434</v>
      </c>
      <c r="B78" s="833" t="s">
        <v>4435</v>
      </c>
      <c r="C78" s="833" t="s">
        <v>3468</v>
      </c>
      <c r="D78" s="833" t="s">
        <v>4468</v>
      </c>
      <c r="E78" s="833" t="s">
        <v>4469</v>
      </c>
      <c r="F78" s="850">
        <v>1</v>
      </c>
      <c r="G78" s="850">
        <v>19</v>
      </c>
      <c r="H78" s="850">
        <v>1</v>
      </c>
      <c r="I78" s="850">
        <v>19</v>
      </c>
      <c r="J78" s="850">
        <v>1</v>
      </c>
      <c r="K78" s="850">
        <v>19</v>
      </c>
      <c r="L78" s="850">
        <v>1</v>
      </c>
      <c r="M78" s="850">
        <v>19</v>
      </c>
      <c r="N78" s="850"/>
      <c r="O78" s="850"/>
      <c r="P78" s="838"/>
      <c r="Q78" s="851"/>
    </row>
    <row r="79" spans="1:17" ht="14.45" customHeight="1" x14ac:dyDescent="0.2">
      <c r="A79" s="832" t="s">
        <v>4434</v>
      </c>
      <c r="B79" s="833" t="s">
        <v>4435</v>
      </c>
      <c r="C79" s="833" t="s">
        <v>3468</v>
      </c>
      <c r="D79" s="833" t="s">
        <v>4470</v>
      </c>
      <c r="E79" s="833" t="s">
        <v>4471</v>
      </c>
      <c r="F79" s="850">
        <v>5</v>
      </c>
      <c r="G79" s="850">
        <v>4265</v>
      </c>
      <c r="H79" s="850">
        <v>0.625</v>
      </c>
      <c r="I79" s="850">
        <v>853</v>
      </c>
      <c r="J79" s="850">
        <v>8</v>
      </c>
      <c r="K79" s="850">
        <v>6824</v>
      </c>
      <c r="L79" s="850">
        <v>1</v>
      </c>
      <c r="M79" s="850">
        <v>853</v>
      </c>
      <c r="N79" s="850">
        <v>11</v>
      </c>
      <c r="O79" s="850">
        <v>9394</v>
      </c>
      <c r="P79" s="838">
        <v>1.3766119577960141</v>
      </c>
      <c r="Q79" s="851">
        <v>854</v>
      </c>
    </row>
    <row r="80" spans="1:17" ht="14.45" customHeight="1" x14ac:dyDescent="0.2">
      <c r="A80" s="832" t="s">
        <v>4434</v>
      </c>
      <c r="B80" s="833" t="s">
        <v>4435</v>
      </c>
      <c r="C80" s="833" t="s">
        <v>3468</v>
      </c>
      <c r="D80" s="833" t="s">
        <v>4472</v>
      </c>
      <c r="E80" s="833" t="s">
        <v>4473</v>
      </c>
      <c r="F80" s="850">
        <v>11</v>
      </c>
      <c r="G80" s="850">
        <v>2057</v>
      </c>
      <c r="H80" s="850">
        <v>11</v>
      </c>
      <c r="I80" s="850">
        <v>187</v>
      </c>
      <c r="J80" s="850">
        <v>1</v>
      </c>
      <c r="K80" s="850">
        <v>187</v>
      </c>
      <c r="L80" s="850">
        <v>1</v>
      </c>
      <c r="M80" s="850">
        <v>187</v>
      </c>
      <c r="N80" s="850">
        <v>5</v>
      </c>
      <c r="O80" s="850">
        <v>940</v>
      </c>
      <c r="P80" s="838">
        <v>5.0267379679144382</v>
      </c>
      <c r="Q80" s="851">
        <v>188</v>
      </c>
    </row>
    <row r="81" spans="1:17" ht="14.45" customHeight="1" x14ac:dyDescent="0.2">
      <c r="A81" s="832" t="s">
        <v>4434</v>
      </c>
      <c r="B81" s="833" t="s">
        <v>4435</v>
      </c>
      <c r="C81" s="833" t="s">
        <v>3468</v>
      </c>
      <c r="D81" s="833" t="s">
        <v>4474</v>
      </c>
      <c r="E81" s="833" t="s">
        <v>4475</v>
      </c>
      <c r="F81" s="850">
        <v>9</v>
      </c>
      <c r="G81" s="850">
        <v>7092</v>
      </c>
      <c r="H81" s="850">
        <v>0.33347439695302583</v>
      </c>
      <c r="I81" s="850">
        <v>788</v>
      </c>
      <c r="J81" s="850">
        <v>27</v>
      </c>
      <c r="K81" s="850">
        <v>21267</v>
      </c>
      <c r="L81" s="850">
        <v>1</v>
      </c>
      <c r="M81" s="850">
        <v>787.66666666666663</v>
      </c>
      <c r="N81" s="850">
        <v>22</v>
      </c>
      <c r="O81" s="850">
        <v>17358</v>
      </c>
      <c r="P81" s="838">
        <v>0.81619410354069688</v>
      </c>
      <c r="Q81" s="851">
        <v>789</v>
      </c>
    </row>
    <row r="82" spans="1:17" ht="14.45" customHeight="1" x14ac:dyDescent="0.2">
      <c r="A82" s="832" t="s">
        <v>4434</v>
      </c>
      <c r="B82" s="833" t="s">
        <v>4435</v>
      </c>
      <c r="C82" s="833" t="s">
        <v>3468</v>
      </c>
      <c r="D82" s="833" t="s">
        <v>4476</v>
      </c>
      <c r="E82" s="833" t="s">
        <v>4477</v>
      </c>
      <c r="F82" s="850">
        <v>1</v>
      </c>
      <c r="G82" s="850">
        <v>229</v>
      </c>
      <c r="H82" s="850">
        <v>0.5010940919037199</v>
      </c>
      <c r="I82" s="850">
        <v>229</v>
      </c>
      <c r="J82" s="850">
        <v>2</v>
      </c>
      <c r="K82" s="850">
        <v>457</v>
      </c>
      <c r="L82" s="850">
        <v>1</v>
      </c>
      <c r="M82" s="850">
        <v>228.5</v>
      </c>
      <c r="N82" s="850"/>
      <c r="O82" s="850"/>
      <c r="P82" s="838"/>
      <c r="Q82" s="851"/>
    </row>
    <row r="83" spans="1:17" ht="14.45" customHeight="1" x14ac:dyDescent="0.2">
      <c r="A83" s="832" t="s">
        <v>4434</v>
      </c>
      <c r="B83" s="833" t="s">
        <v>4435</v>
      </c>
      <c r="C83" s="833" t="s">
        <v>3468</v>
      </c>
      <c r="D83" s="833" t="s">
        <v>4478</v>
      </c>
      <c r="E83" s="833" t="s">
        <v>4479</v>
      </c>
      <c r="F83" s="850"/>
      <c r="G83" s="850"/>
      <c r="H83" s="850"/>
      <c r="I83" s="850"/>
      <c r="J83" s="850"/>
      <c r="K83" s="850"/>
      <c r="L83" s="850"/>
      <c r="M83" s="850"/>
      <c r="N83" s="850">
        <v>1</v>
      </c>
      <c r="O83" s="850">
        <v>415</v>
      </c>
      <c r="P83" s="838"/>
      <c r="Q83" s="851">
        <v>415</v>
      </c>
    </row>
    <row r="84" spans="1:17" ht="14.45" customHeight="1" x14ac:dyDescent="0.2">
      <c r="A84" s="832" t="s">
        <v>4434</v>
      </c>
      <c r="B84" s="833" t="s">
        <v>4435</v>
      </c>
      <c r="C84" s="833" t="s">
        <v>3468</v>
      </c>
      <c r="D84" s="833" t="s">
        <v>4480</v>
      </c>
      <c r="E84" s="833" t="s">
        <v>4481</v>
      </c>
      <c r="F84" s="850"/>
      <c r="G84" s="850"/>
      <c r="H84" s="850"/>
      <c r="I84" s="850"/>
      <c r="J84" s="850"/>
      <c r="K84" s="850"/>
      <c r="L84" s="850"/>
      <c r="M84" s="850"/>
      <c r="N84" s="850">
        <v>1</v>
      </c>
      <c r="O84" s="850">
        <v>397</v>
      </c>
      <c r="P84" s="838"/>
      <c r="Q84" s="851">
        <v>397</v>
      </c>
    </row>
    <row r="85" spans="1:17" ht="14.45" customHeight="1" x14ac:dyDescent="0.2">
      <c r="A85" s="832" t="s">
        <v>4434</v>
      </c>
      <c r="B85" s="833" t="s">
        <v>4435</v>
      </c>
      <c r="C85" s="833" t="s">
        <v>3468</v>
      </c>
      <c r="D85" s="833" t="s">
        <v>4482</v>
      </c>
      <c r="E85" s="833" t="s">
        <v>4483</v>
      </c>
      <c r="F85" s="850"/>
      <c r="G85" s="850"/>
      <c r="H85" s="850"/>
      <c r="I85" s="850"/>
      <c r="J85" s="850">
        <v>1</v>
      </c>
      <c r="K85" s="850">
        <v>89</v>
      </c>
      <c r="L85" s="850">
        <v>1</v>
      </c>
      <c r="M85" s="850">
        <v>89</v>
      </c>
      <c r="N85" s="850"/>
      <c r="O85" s="850"/>
      <c r="P85" s="838"/>
      <c r="Q85" s="851"/>
    </row>
    <row r="86" spans="1:17" ht="14.45" customHeight="1" x14ac:dyDescent="0.2">
      <c r="A86" s="832" t="s">
        <v>4434</v>
      </c>
      <c r="B86" s="833" t="s">
        <v>4435</v>
      </c>
      <c r="C86" s="833" t="s">
        <v>3468</v>
      </c>
      <c r="D86" s="833" t="s">
        <v>4484</v>
      </c>
      <c r="E86" s="833" t="s">
        <v>4485</v>
      </c>
      <c r="F86" s="850">
        <v>158</v>
      </c>
      <c r="G86" s="850">
        <v>4740</v>
      </c>
      <c r="H86" s="850">
        <v>0.81865284974093266</v>
      </c>
      <c r="I86" s="850">
        <v>30</v>
      </c>
      <c r="J86" s="850">
        <v>193</v>
      </c>
      <c r="K86" s="850">
        <v>5790</v>
      </c>
      <c r="L86" s="850">
        <v>1</v>
      </c>
      <c r="M86" s="850">
        <v>30</v>
      </c>
      <c r="N86" s="850">
        <v>226</v>
      </c>
      <c r="O86" s="850">
        <v>6780</v>
      </c>
      <c r="P86" s="838">
        <v>1.1709844559585492</v>
      </c>
      <c r="Q86" s="851">
        <v>30</v>
      </c>
    </row>
    <row r="87" spans="1:17" ht="14.45" customHeight="1" x14ac:dyDescent="0.2">
      <c r="A87" s="832" t="s">
        <v>4434</v>
      </c>
      <c r="B87" s="833" t="s">
        <v>4435</v>
      </c>
      <c r="C87" s="833" t="s">
        <v>3468</v>
      </c>
      <c r="D87" s="833" t="s">
        <v>4486</v>
      </c>
      <c r="E87" s="833" t="s">
        <v>4487</v>
      </c>
      <c r="F87" s="850"/>
      <c r="G87" s="850"/>
      <c r="H87" s="850"/>
      <c r="I87" s="850"/>
      <c r="J87" s="850">
        <v>1</v>
      </c>
      <c r="K87" s="850">
        <v>50</v>
      </c>
      <c r="L87" s="850">
        <v>1</v>
      </c>
      <c r="M87" s="850">
        <v>50</v>
      </c>
      <c r="N87" s="850">
        <v>1</v>
      </c>
      <c r="O87" s="850">
        <v>50</v>
      </c>
      <c r="P87" s="838">
        <v>1</v>
      </c>
      <c r="Q87" s="851">
        <v>50</v>
      </c>
    </row>
    <row r="88" spans="1:17" ht="14.45" customHeight="1" x14ac:dyDescent="0.2">
      <c r="A88" s="832" t="s">
        <v>4434</v>
      </c>
      <c r="B88" s="833" t="s">
        <v>4435</v>
      </c>
      <c r="C88" s="833" t="s">
        <v>3468</v>
      </c>
      <c r="D88" s="833" t="s">
        <v>4488</v>
      </c>
      <c r="E88" s="833" t="s">
        <v>4489</v>
      </c>
      <c r="F88" s="850">
        <v>15</v>
      </c>
      <c r="G88" s="850">
        <v>180</v>
      </c>
      <c r="H88" s="850">
        <v>0.76595744680851063</v>
      </c>
      <c r="I88" s="850">
        <v>12</v>
      </c>
      <c r="J88" s="850">
        <v>19</v>
      </c>
      <c r="K88" s="850">
        <v>235</v>
      </c>
      <c r="L88" s="850">
        <v>1</v>
      </c>
      <c r="M88" s="850">
        <v>12.368421052631579</v>
      </c>
      <c r="N88" s="850">
        <v>21</v>
      </c>
      <c r="O88" s="850">
        <v>273</v>
      </c>
      <c r="P88" s="838">
        <v>1.1617021276595745</v>
      </c>
      <c r="Q88" s="851">
        <v>13</v>
      </c>
    </row>
    <row r="89" spans="1:17" ht="14.45" customHeight="1" x14ac:dyDescent="0.2">
      <c r="A89" s="832" t="s">
        <v>4434</v>
      </c>
      <c r="B89" s="833" t="s">
        <v>4435</v>
      </c>
      <c r="C89" s="833" t="s">
        <v>3468</v>
      </c>
      <c r="D89" s="833" t="s">
        <v>4490</v>
      </c>
      <c r="E89" s="833" t="s">
        <v>4491</v>
      </c>
      <c r="F89" s="850"/>
      <c r="G89" s="850"/>
      <c r="H89" s="850"/>
      <c r="I89" s="850"/>
      <c r="J89" s="850">
        <v>2</v>
      </c>
      <c r="K89" s="850">
        <v>366</v>
      </c>
      <c r="L89" s="850">
        <v>1</v>
      </c>
      <c r="M89" s="850">
        <v>183</v>
      </c>
      <c r="N89" s="850"/>
      <c r="O89" s="850"/>
      <c r="P89" s="838"/>
      <c r="Q89" s="851"/>
    </row>
    <row r="90" spans="1:17" ht="14.45" customHeight="1" x14ac:dyDescent="0.2">
      <c r="A90" s="832" t="s">
        <v>4434</v>
      </c>
      <c r="B90" s="833" t="s">
        <v>4435</v>
      </c>
      <c r="C90" s="833" t="s">
        <v>3468</v>
      </c>
      <c r="D90" s="833" t="s">
        <v>4492</v>
      </c>
      <c r="E90" s="833" t="s">
        <v>4493</v>
      </c>
      <c r="F90" s="850">
        <v>2</v>
      </c>
      <c r="G90" s="850">
        <v>146</v>
      </c>
      <c r="H90" s="850"/>
      <c r="I90" s="850">
        <v>73</v>
      </c>
      <c r="J90" s="850"/>
      <c r="K90" s="850"/>
      <c r="L90" s="850"/>
      <c r="M90" s="850"/>
      <c r="N90" s="850">
        <v>2</v>
      </c>
      <c r="O90" s="850">
        <v>146</v>
      </c>
      <c r="P90" s="838"/>
      <c r="Q90" s="851">
        <v>73</v>
      </c>
    </row>
    <row r="91" spans="1:17" ht="14.45" customHeight="1" x14ac:dyDescent="0.2">
      <c r="A91" s="832" t="s">
        <v>4434</v>
      </c>
      <c r="B91" s="833" t="s">
        <v>4435</v>
      </c>
      <c r="C91" s="833" t="s">
        <v>3468</v>
      </c>
      <c r="D91" s="833" t="s">
        <v>4494</v>
      </c>
      <c r="E91" s="833" t="s">
        <v>4495</v>
      </c>
      <c r="F91" s="850"/>
      <c r="G91" s="850"/>
      <c r="H91" s="850"/>
      <c r="I91" s="850"/>
      <c r="J91" s="850">
        <v>1</v>
      </c>
      <c r="K91" s="850">
        <v>184</v>
      </c>
      <c r="L91" s="850">
        <v>1</v>
      </c>
      <c r="M91" s="850">
        <v>184</v>
      </c>
      <c r="N91" s="850">
        <v>1</v>
      </c>
      <c r="O91" s="850">
        <v>185</v>
      </c>
      <c r="P91" s="838">
        <v>1.0054347826086956</v>
      </c>
      <c r="Q91" s="851">
        <v>185</v>
      </c>
    </row>
    <row r="92" spans="1:17" ht="14.45" customHeight="1" x14ac:dyDescent="0.2">
      <c r="A92" s="832" t="s">
        <v>4434</v>
      </c>
      <c r="B92" s="833" t="s">
        <v>4435</v>
      </c>
      <c r="C92" s="833" t="s">
        <v>3468</v>
      </c>
      <c r="D92" s="833" t="s">
        <v>4496</v>
      </c>
      <c r="E92" s="833" t="s">
        <v>4497</v>
      </c>
      <c r="F92" s="850">
        <v>283</v>
      </c>
      <c r="G92" s="850">
        <v>42167</v>
      </c>
      <c r="H92" s="850">
        <v>0.82028985507246377</v>
      </c>
      <c r="I92" s="850">
        <v>149</v>
      </c>
      <c r="J92" s="850">
        <v>345</v>
      </c>
      <c r="K92" s="850">
        <v>51405</v>
      </c>
      <c r="L92" s="850">
        <v>1</v>
      </c>
      <c r="M92" s="850">
        <v>149</v>
      </c>
      <c r="N92" s="850">
        <v>386</v>
      </c>
      <c r="O92" s="850">
        <v>57900</v>
      </c>
      <c r="P92" s="838">
        <v>1.1263495768894076</v>
      </c>
      <c r="Q92" s="851">
        <v>150</v>
      </c>
    </row>
    <row r="93" spans="1:17" ht="14.45" customHeight="1" x14ac:dyDescent="0.2">
      <c r="A93" s="832" t="s">
        <v>4434</v>
      </c>
      <c r="B93" s="833" t="s">
        <v>4435</v>
      </c>
      <c r="C93" s="833" t="s">
        <v>3468</v>
      </c>
      <c r="D93" s="833" t="s">
        <v>4498</v>
      </c>
      <c r="E93" s="833" t="s">
        <v>4499</v>
      </c>
      <c r="F93" s="850">
        <v>181</v>
      </c>
      <c r="G93" s="850">
        <v>5430</v>
      </c>
      <c r="H93" s="850">
        <v>0.87439613526570048</v>
      </c>
      <c r="I93" s="850">
        <v>30</v>
      </c>
      <c r="J93" s="850">
        <v>207</v>
      </c>
      <c r="K93" s="850">
        <v>6210</v>
      </c>
      <c r="L93" s="850">
        <v>1</v>
      </c>
      <c r="M93" s="850">
        <v>30</v>
      </c>
      <c r="N93" s="850">
        <v>244</v>
      </c>
      <c r="O93" s="850">
        <v>7320</v>
      </c>
      <c r="P93" s="838">
        <v>1.1787439613526569</v>
      </c>
      <c r="Q93" s="851">
        <v>30</v>
      </c>
    </row>
    <row r="94" spans="1:17" ht="14.45" customHeight="1" x14ac:dyDescent="0.2">
      <c r="A94" s="832" t="s">
        <v>4434</v>
      </c>
      <c r="B94" s="833" t="s">
        <v>4435</v>
      </c>
      <c r="C94" s="833" t="s">
        <v>3468</v>
      </c>
      <c r="D94" s="833" t="s">
        <v>4500</v>
      </c>
      <c r="E94" s="833" t="s">
        <v>4501</v>
      </c>
      <c r="F94" s="850">
        <v>26</v>
      </c>
      <c r="G94" s="850">
        <v>806</v>
      </c>
      <c r="H94" s="850">
        <v>0.74285714285714288</v>
      </c>
      <c r="I94" s="850">
        <v>31</v>
      </c>
      <c r="J94" s="850">
        <v>35</v>
      </c>
      <c r="K94" s="850">
        <v>1085</v>
      </c>
      <c r="L94" s="850">
        <v>1</v>
      </c>
      <c r="M94" s="850">
        <v>31</v>
      </c>
      <c r="N94" s="850">
        <v>38</v>
      </c>
      <c r="O94" s="850">
        <v>1178</v>
      </c>
      <c r="P94" s="838">
        <v>1.0857142857142856</v>
      </c>
      <c r="Q94" s="851">
        <v>31</v>
      </c>
    </row>
    <row r="95" spans="1:17" ht="14.45" customHeight="1" x14ac:dyDescent="0.2">
      <c r="A95" s="832" t="s">
        <v>4434</v>
      </c>
      <c r="B95" s="833" t="s">
        <v>4435</v>
      </c>
      <c r="C95" s="833" t="s">
        <v>3468</v>
      </c>
      <c r="D95" s="833" t="s">
        <v>4502</v>
      </c>
      <c r="E95" s="833" t="s">
        <v>4503</v>
      </c>
      <c r="F95" s="850">
        <v>113</v>
      </c>
      <c r="G95" s="850">
        <v>3051</v>
      </c>
      <c r="H95" s="850">
        <v>0.76504513540621866</v>
      </c>
      <c r="I95" s="850">
        <v>27</v>
      </c>
      <c r="J95" s="850">
        <v>146</v>
      </c>
      <c r="K95" s="850">
        <v>3988</v>
      </c>
      <c r="L95" s="850">
        <v>1</v>
      </c>
      <c r="M95" s="850">
        <v>27.315068493150687</v>
      </c>
      <c r="N95" s="850">
        <v>184</v>
      </c>
      <c r="O95" s="850">
        <v>5152</v>
      </c>
      <c r="P95" s="838">
        <v>1.2918756268806419</v>
      </c>
      <c r="Q95" s="851">
        <v>28</v>
      </c>
    </row>
    <row r="96" spans="1:17" ht="14.45" customHeight="1" x14ac:dyDescent="0.2">
      <c r="A96" s="832" t="s">
        <v>4434</v>
      </c>
      <c r="B96" s="833" t="s">
        <v>4435</v>
      </c>
      <c r="C96" s="833" t="s">
        <v>3468</v>
      </c>
      <c r="D96" s="833" t="s">
        <v>4504</v>
      </c>
      <c r="E96" s="833" t="s">
        <v>4505</v>
      </c>
      <c r="F96" s="850"/>
      <c r="G96" s="850"/>
      <c r="H96" s="850"/>
      <c r="I96" s="850"/>
      <c r="J96" s="850"/>
      <c r="K96" s="850"/>
      <c r="L96" s="850"/>
      <c r="M96" s="850"/>
      <c r="N96" s="850">
        <v>1</v>
      </c>
      <c r="O96" s="850">
        <v>257</v>
      </c>
      <c r="P96" s="838"/>
      <c r="Q96" s="851">
        <v>257</v>
      </c>
    </row>
    <row r="97" spans="1:17" ht="14.45" customHeight="1" x14ac:dyDescent="0.2">
      <c r="A97" s="832" t="s">
        <v>4434</v>
      </c>
      <c r="B97" s="833" t="s">
        <v>4435</v>
      </c>
      <c r="C97" s="833" t="s">
        <v>3468</v>
      </c>
      <c r="D97" s="833" t="s">
        <v>4506</v>
      </c>
      <c r="E97" s="833" t="s">
        <v>4507</v>
      </c>
      <c r="F97" s="850">
        <v>6</v>
      </c>
      <c r="G97" s="850">
        <v>132</v>
      </c>
      <c r="H97" s="850">
        <v>0.83544303797468356</v>
      </c>
      <c r="I97" s="850">
        <v>22</v>
      </c>
      <c r="J97" s="850">
        <v>7</v>
      </c>
      <c r="K97" s="850">
        <v>158</v>
      </c>
      <c r="L97" s="850">
        <v>1</v>
      </c>
      <c r="M97" s="850">
        <v>22.571428571428573</v>
      </c>
      <c r="N97" s="850">
        <v>12</v>
      </c>
      <c r="O97" s="850">
        <v>276</v>
      </c>
      <c r="P97" s="838">
        <v>1.7468354430379747</v>
      </c>
      <c r="Q97" s="851">
        <v>23</v>
      </c>
    </row>
    <row r="98" spans="1:17" ht="14.45" customHeight="1" x14ac:dyDescent="0.2">
      <c r="A98" s="832" t="s">
        <v>4434</v>
      </c>
      <c r="B98" s="833" t="s">
        <v>4435</v>
      </c>
      <c r="C98" s="833" t="s">
        <v>3468</v>
      </c>
      <c r="D98" s="833" t="s">
        <v>4508</v>
      </c>
      <c r="E98" s="833" t="s">
        <v>4509</v>
      </c>
      <c r="F98" s="850">
        <v>121</v>
      </c>
      <c r="G98" s="850">
        <v>3025</v>
      </c>
      <c r="H98" s="850">
        <v>0.7376249695196293</v>
      </c>
      <c r="I98" s="850">
        <v>25</v>
      </c>
      <c r="J98" s="850">
        <v>162</v>
      </c>
      <c r="K98" s="850">
        <v>4101</v>
      </c>
      <c r="L98" s="850">
        <v>1</v>
      </c>
      <c r="M98" s="850">
        <v>25.314814814814813</v>
      </c>
      <c r="N98" s="850">
        <v>191</v>
      </c>
      <c r="O98" s="850">
        <v>4966</v>
      </c>
      <c r="P98" s="838">
        <v>1.2109241648378444</v>
      </c>
      <c r="Q98" s="851">
        <v>26</v>
      </c>
    </row>
    <row r="99" spans="1:17" ht="14.45" customHeight="1" x14ac:dyDescent="0.2">
      <c r="A99" s="832" t="s">
        <v>4434</v>
      </c>
      <c r="B99" s="833" t="s">
        <v>4435</v>
      </c>
      <c r="C99" s="833" t="s">
        <v>3468</v>
      </c>
      <c r="D99" s="833" t="s">
        <v>4510</v>
      </c>
      <c r="E99" s="833" t="s">
        <v>4511</v>
      </c>
      <c r="F99" s="850">
        <v>9</v>
      </c>
      <c r="G99" s="850">
        <v>297</v>
      </c>
      <c r="H99" s="850">
        <v>3</v>
      </c>
      <c r="I99" s="850">
        <v>33</v>
      </c>
      <c r="J99" s="850">
        <v>3</v>
      </c>
      <c r="K99" s="850">
        <v>99</v>
      </c>
      <c r="L99" s="850">
        <v>1</v>
      </c>
      <c r="M99" s="850">
        <v>33</v>
      </c>
      <c r="N99" s="850">
        <v>3</v>
      </c>
      <c r="O99" s="850">
        <v>99</v>
      </c>
      <c r="P99" s="838">
        <v>1</v>
      </c>
      <c r="Q99" s="851">
        <v>33</v>
      </c>
    </row>
    <row r="100" spans="1:17" ht="14.45" customHeight="1" x14ac:dyDescent="0.2">
      <c r="A100" s="832" t="s">
        <v>4434</v>
      </c>
      <c r="B100" s="833" t="s">
        <v>4435</v>
      </c>
      <c r="C100" s="833" t="s">
        <v>3468</v>
      </c>
      <c r="D100" s="833" t="s">
        <v>4512</v>
      </c>
      <c r="E100" s="833" t="s">
        <v>4513</v>
      </c>
      <c r="F100" s="850"/>
      <c r="G100" s="850"/>
      <c r="H100" s="850"/>
      <c r="I100" s="850"/>
      <c r="J100" s="850">
        <v>1</v>
      </c>
      <c r="K100" s="850">
        <v>205</v>
      </c>
      <c r="L100" s="850">
        <v>1</v>
      </c>
      <c r="M100" s="850">
        <v>205</v>
      </c>
      <c r="N100" s="850"/>
      <c r="O100" s="850"/>
      <c r="P100" s="838"/>
      <c r="Q100" s="851"/>
    </row>
    <row r="101" spans="1:17" ht="14.45" customHeight="1" x14ac:dyDescent="0.2">
      <c r="A101" s="832" t="s">
        <v>4434</v>
      </c>
      <c r="B101" s="833" t="s">
        <v>4435</v>
      </c>
      <c r="C101" s="833" t="s">
        <v>3468</v>
      </c>
      <c r="D101" s="833" t="s">
        <v>4514</v>
      </c>
      <c r="E101" s="833" t="s">
        <v>4515</v>
      </c>
      <c r="F101" s="850">
        <v>13</v>
      </c>
      <c r="G101" s="850">
        <v>338</v>
      </c>
      <c r="H101" s="850">
        <v>0.59090909090909094</v>
      </c>
      <c r="I101" s="850">
        <v>26</v>
      </c>
      <c r="J101" s="850">
        <v>22</v>
      </c>
      <c r="K101" s="850">
        <v>572</v>
      </c>
      <c r="L101" s="850">
        <v>1</v>
      </c>
      <c r="M101" s="850">
        <v>26</v>
      </c>
      <c r="N101" s="850">
        <v>21</v>
      </c>
      <c r="O101" s="850">
        <v>546</v>
      </c>
      <c r="P101" s="838">
        <v>0.95454545454545459</v>
      </c>
      <c r="Q101" s="851">
        <v>26</v>
      </c>
    </row>
    <row r="102" spans="1:17" ht="14.45" customHeight="1" x14ac:dyDescent="0.2">
      <c r="A102" s="832" t="s">
        <v>4434</v>
      </c>
      <c r="B102" s="833" t="s">
        <v>4435</v>
      </c>
      <c r="C102" s="833" t="s">
        <v>3468</v>
      </c>
      <c r="D102" s="833" t="s">
        <v>4516</v>
      </c>
      <c r="E102" s="833" t="s">
        <v>4517</v>
      </c>
      <c r="F102" s="850">
        <v>1</v>
      </c>
      <c r="G102" s="850">
        <v>84</v>
      </c>
      <c r="H102" s="850">
        <v>0.25</v>
      </c>
      <c r="I102" s="850">
        <v>84</v>
      </c>
      <c r="J102" s="850">
        <v>4</v>
      </c>
      <c r="K102" s="850">
        <v>336</v>
      </c>
      <c r="L102" s="850">
        <v>1</v>
      </c>
      <c r="M102" s="850">
        <v>84</v>
      </c>
      <c r="N102" s="850">
        <v>4</v>
      </c>
      <c r="O102" s="850">
        <v>336</v>
      </c>
      <c r="P102" s="838">
        <v>1</v>
      </c>
      <c r="Q102" s="851">
        <v>84</v>
      </c>
    </row>
    <row r="103" spans="1:17" ht="14.45" customHeight="1" x14ac:dyDescent="0.2">
      <c r="A103" s="832" t="s">
        <v>4434</v>
      </c>
      <c r="B103" s="833" t="s">
        <v>4435</v>
      </c>
      <c r="C103" s="833" t="s">
        <v>3468</v>
      </c>
      <c r="D103" s="833" t="s">
        <v>4518</v>
      </c>
      <c r="E103" s="833" t="s">
        <v>4519</v>
      </c>
      <c r="F103" s="850">
        <v>2</v>
      </c>
      <c r="G103" s="850">
        <v>352</v>
      </c>
      <c r="H103" s="850">
        <v>0.5</v>
      </c>
      <c r="I103" s="850">
        <v>176</v>
      </c>
      <c r="J103" s="850">
        <v>4</v>
      </c>
      <c r="K103" s="850">
        <v>704</v>
      </c>
      <c r="L103" s="850">
        <v>1</v>
      </c>
      <c r="M103" s="850">
        <v>176</v>
      </c>
      <c r="N103" s="850">
        <v>2</v>
      </c>
      <c r="O103" s="850">
        <v>354</v>
      </c>
      <c r="P103" s="838">
        <v>0.50284090909090906</v>
      </c>
      <c r="Q103" s="851">
        <v>177</v>
      </c>
    </row>
    <row r="104" spans="1:17" ht="14.45" customHeight="1" x14ac:dyDescent="0.2">
      <c r="A104" s="832" t="s">
        <v>4434</v>
      </c>
      <c r="B104" s="833" t="s">
        <v>4435</v>
      </c>
      <c r="C104" s="833" t="s">
        <v>3468</v>
      </c>
      <c r="D104" s="833" t="s">
        <v>4520</v>
      </c>
      <c r="E104" s="833" t="s">
        <v>4521</v>
      </c>
      <c r="F104" s="850">
        <v>2</v>
      </c>
      <c r="G104" s="850">
        <v>506</v>
      </c>
      <c r="H104" s="850">
        <v>2</v>
      </c>
      <c r="I104" s="850">
        <v>253</v>
      </c>
      <c r="J104" s="850">
        <v>1</v>
      </c>
      <c r="K104" s="850">
        <v>253</v>
      </c>
      <c r="L104" s="850">
        <v>1</v>
      </c>
      <c r="M104" s="850">
        <v>253</v>
      </c>
      <c r="N104" s="850"/>
      <c r="O104" s="850"/>
      <c r="P104" s="838"/>
      <c r="Q104" s="851"/>
    </row>
    <row r="105" spans="1:17" ht="14.45" customHeight="1" x14ac:dyDescent="0.2">
      <c r="A105" s="832" t="s">
        <v>4434</v>
      </c>
      <c r="B105" s="833" t="s">
        <v>4435</v>
      </c>
      <c r="C105" s="833" t="s">
        <v>3468</v>
      </c>
      <c r="D105" s="833" t="s">
        <v>4522</v>
      </c>
      <c r="E105" s="833" t="s">
        <v>4523</v>
      </c>
      <c r="F105" s="850">
        <v>37</v>
      </c>
      <c r="G105" s="850">
        <v>555</v>
      </c>
      <c r="H105" s="850">
        <v>0.75203252032520329</v>
      </c>
      <c r="I105" s="850">
        <v>15</v>
      </c>
      <c r="J105" s="850">
        <v>48</v>
      </c>
      <c r="K105" s="850">
        <v>738</v>
      </c>
      <c r="L105" s="850">
        <v>1</v>
      </c>
      <c r="M105" s="850">
        <v>15.375</v>
      </c>
      <c r="N105" s="850">
        <v>50</v>
      </c>
      <c r="O105" s="850">
        <v>800</v>
      </c>
      <c r="P105" s="838">
        <v>1.084010840108401</v>
      </c>
      <c r="Q105" s="851">
        <v>16</v>
      </c>
    </row>
    <row r="106" spans="1:17" ht="14.45" customHeight="1" x14ac:dyDescent="0.2">
      <c r="A106" s="832" t="s">
        <v>4434</v>
      </c>
      <c r="B106" s="833" t="s">
        <v>4435</v>
      </c>
      <c r="C106" s="833" t="s">
        <v>3468</v>
      </c>
      <c r="D106" s="833" t="s">
        <v>4524</v>
      </c>
      <c r="E106" s="833" t="s">
        <v>4525</v>
      </c>
      <c r="F106" s="850">
        <v>10</v>
      </c>
      <c r="G106" s="850">
        <v>230</v>
      </c>
      <c r="H106" s="850">
        <v>0.7142857142857143</v>
      </c>
      <c r="I106" s="850">
        <v>23</v>
      </c>
      <c r="J106" s="850">
        <v>14</v>
      </c>
      <c r="K106" s="850">
        <v>322</v>
      </c>
      <c r="L106" s="850">
        <v>1</v>
      </c>
      <c r="M106" s="850">
        <v>23</v>
      </c>
      <c r="N106" s="850">
        <v>15</v>
      </c>
      <c r="O106" s="850">
        <v>345</v>
      </c>
      <c r="P106" s="838">
        <v>1.0714285714285714</v>
      </c>
      <c r="Q106" s="851">
        <v>23</v>
      </c>
    </row>
    <row r="107" spans="1:17" ht="14.45" customHeight="1" x14ac:dyDescent="0.2">
      <c r="A107" s="832" t="s">
        <v>4434</v>
      </c>
      <c r="B107" s="833" t="s">
        <v>4435</v>
      </c>
      <c r="C107" s="833" t="s">
        <v>3468</v>
      </c>
      <c r="D107" s="833" t="s">
        <v>4526</v>
      </c>
      <c r="E107" s="833" t="s">
        <v>4527</v>
      </c>
      <c r="F107" s="850">
        <v>1</v>
      </c>
      <c r="G107" s="850">
        <v>252</v>
      </c>
      <c r="H107" s="850">
        <v>1</v>
      </c>
      <c r="I107" s="850">
        <v>252</v>
      </c>
      <c r="J107" s="850">
        <v>1</v>
      </c>
      <c r="K107" s="850">
        <v>252</v>
      </c>
      <c r="L107" s="850">
        <v>1</v>
      </c>
      <c r="M107" s="850">
        <v>252</v>
      </c>
      <c r="N107" s="850"/>
      <c r="O107" s="850"/>
      <c r="P107" s="838"/>
      <c r="Q107" s="851"/>
    </row>
    <row r="108" spans="1:17" ht="14.45" customHeight="1" x14ac:dyDescent="0.2">
      <c r="A108" s="832" t="s">
        <v>4434</v>
      </c>
      <c r="B108" s="833" t="s">
        <v>4435</v>
      </c>
      <c r="C108" s="833" t="s">
        <v>3468</v>
      </c>
      <c r="D108" s="833" t="s">
        <v>4528</v>
      </c>
      <c r="E108" s="833" t="s">
        <v>4529</v>
      </c>
      <c r="F108" s="850">
        <v>2</v>
      </c>
      <c r="G108" s="850">
        <v>74</v>
      </c>
      <c r="H108" s="850">
        <v>0.5</v>
      </c>
      <c r="I108" s="850">
        <v>37</v>
      </c>
      <c r="J108" s="850">
        <v>4</v>
      </c>
      <c r="K108" s="850">
        <v>148</v>
      </c>
      <c r="L108" s="850">
        <v>1</v>
      </c>
      <c r="M108" s="850">
        <v>37</v>
      </c>
      <c r="N108" s="850">
        <v>6</v>
      </c>
      <c r="O108" s="850">
        <v>222</v>
      </c>
      <c r="P108" s="838">
        <v>1.5</v>
      </c>
      <c r="Q108" s="851">
        <v>37</v>
      </c>
    </row>
    <row r="109" spans="1:17" ht="14.45" customHeight="1" x14ac:dyDescent="0.2">
      <c r="A109" s="832" t="s">
        <v>4434</v>
      </c>
      <c r="B109" s="833" t="s">
        <v>4435</v>
      </c>
      <c r="C109" s="833" t="s">
        <v>3468</v>
      </c>
      <c r="D109" s="833" t="s">
        <v>4530</v>
      </c>
      <c r="E109" s="833" t="s">
        <v>4531</v>
      </c>
      <c r="F109" s="850">
        <v>150</v>
      </c>
      <c r="G109" s="850">
        <v>3450</v>
      </c>
      <c r="H109" s="850">
        <v>0.86206896551724133</v>
      </c>
      <c r="I109" s="850">
        <v>23</v>
      </c>
      <c r="J109" s="850">
        <v>174</v>
      </c>
      <c r="K109" s="850">
        <v>4002</v>
      </c>
      <c r="L109" s="850">
        <v>1</v>
      </c>
      <c r="M109" s="850">
        <v>23</v>
      </c>
      <c r="N109" s="850">
        <v>201</v>
      </c>
      <c r="O109" s="850">
        <v>4623</v>
      </c>
      <c r="P109" s="838">
        <v>1.1551724137931034</v>
      </c>
      <c r="Q109" s="851">
        <v>23</v>
      </c>
    </row>
    <row r="110" spans="1:17" ht="14.45" customHeight="1" x14ac:dyDescent="0.2">
      <c r="A110" s="832" t="s">
        <v>4434</v>
      </c>
      <c r="B110" s="833" t="s">
        <v>4435</v>
      </c>
      <c r="C110" s="833" t="s">
        <v>3468</v>
      </c>
      <c r="D110" s="833" t="s">
        <v>4532</v>
      </c>
      <c r="E110" s="833" t="s">
        <v>4533</v>
      </c>
      <c r="F110" s="850"/>
      <c r="G110" s="850"/>
      <c r="H110" s="850"/>
      <c r="I110" s="850"/>
      <c r="J110" s="850"/>
      <c r="K110" s="850"/>
      <c r="L110" s="850"/>
      <c r="M110" s="850"/>
      <c r="N110" s="850">
        <v>1</v>
      </c>
      <c r="O110" s="850">
        <v>589</v>
      </c>
      <c r="P110" s="838"/>
      <c r="Q110" s="851">
        <v>589</v>
      </c>
    </row>
    <row r="111" spans="1:17" ht="14.45" customHeight="1" x14ac:dyDescent="0.2">
      <c r="A111" s="832" t="s">
        <v>4434</v>
      </c>
      <c r="B111" s="833" t="s">
        <v>4435</v>
      </c>
      <c r="C111" s="833" t="s">
        <v>3468</v>
      </c>
      <c r="D111" s="833" t="s">
        <v>4534</v>
      </c>
      <c r="E111" s="833" t="s">
        <v>4535</v>
      </c>
      <c r="F111" s="850">
        <v>1</v>
      </c>
      <c r="G111" s="850">
        <v>331</v>
      </c>
      <c r="H111" s="850"/>
      <c r="I111" s="850">
        <v>331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5" customHeight="1" x14ac:dyDescent="0.2">
      <c r="A112" s="832" t="s">
        <v>4434</v>
      </c>
      <c r="B112" s="833" t="s">
        <v>4435</v>
      </c>
      <c r="C112" s="833" t="s">
        <v>3468</v>
      </c>
      <c r="D112" s="833" t="s">
        <v>4536</v>
      </c>
      <c r="E112" s="833" t="s">
        <v>4537</v>
      </c>
      <c r="F112" s="850"/>
      <c r="G112" s="850"/>
      <c r="H112" s="850"/>
      <c r="I112" s="850"/>
      <c r="J112" s="850">
        <v>1</v>
      </c>
      <c r="K112" s="850">
        <v>277</v>
      </c>
      <c r="L112" s="850">
        <v>1</v>
      </c>
      <c r="M112" s="850">
        <v>277</v>
      </c>
      <c r="N112" s="850">
        <v>1</v>
      </c>
      <c r="O112" s="850">
        <v>277</v>
      </c>
      <c r="P112" s="838">
        <v>1</v>
      </c>
      <c r="Q112" s="851">
        <v>277</v>
      </c>
    </row>
    <row r="113" spans="1:17" ht="14.45" customHeight="1" x14ac:dyDescent="0.2">
      <c r="A113" s="832" t="s">
        <v>4434</v>
      </c>
      <c r="B113" s="833" t="s">
        <v>4435</v>
      </c>
      <c r="C113" s="833" t="s">
        <v>3468</v>
      </c>
      <c r="D113" s="833" t="s">
        <v>4538</v>
      </c>
      <c r="E113" s="833" t="s">
        <v>4539</v>
      </c>
      <c r="F113" s="850">
        <v>12</v>
      </c>
      <c r="G113" s="850">
        <v>348</v>
      </c>
      <c r="H113" s="850">
        <v>0.63157894736842102</v>
      </c>
      <c r="I113" s="850">
        <v>29</v>
      </c>
      <c r="J113" s="850">
        <v>19</v>
      </c>
      <c r="K113" s="850">
        <v>551</v>
      </c>
      <c r="L113" s="850">
        <v>1</v>
      </c>
      <c r="M113" s="850">
        <v>29</v>
      </c>
      <c r="N113" s="850">
        <v>23</v>
      </c>
      <c r="O113" s="850">
        <v>667</v>
      </c>
      <c r="P113" s="838">
        <v>1.2105263157894737</v>
      </c>
      <c r="Q113" s="851">
        <v>29</v>
      </c>
    </row>
    <row r="114" spans="1:17" ht="14.45" customHeight="1" x14ac:dyDescent="0.2">
      <c r="A114" s="832" t="s">
        <v>4434</v>
      </c>
      <c r="B114" s="833" t="s">
        <v>4435</v>
      </c>
      <c r="C114" s="833" t="s">
        <v>3468</v>
      </c>
      <c r="D114" s="833" t="s">
        <v>4540</v>
      </c>
      <c r="E114" s="833" t="s">
        <v>4541</v>
      </c>
      <c r="F114" s="850">
        <v>7</v>
      </c>
      <c r="G114" s="850">
        <v>1246</v>
      </c>
      <c r="H114" s="850">
        <v>1.4</v>
      </c>
      <c r="I114" s="850">
        <v>178</v>
      </c>
      <c r="J114" s="850">
        <v>5</v>
      </c>
      <c r="K114" s="850">
        <v>890</v>
      </c>
      <c r="L114" s="850">
        <v>1</v>
      </c>
      <c r="M114" s="850">
        <v>178</v>
      </c>
      <c r="N114" s="850">
        <v>11</v>
      </c>
      <c r="O114" s="850">
        <v>1969</v>
      </c>
      <c r="P114" s="838">
        <v>2.2123595505617977</v>
      </c>
      <c r="Q114" s="851">
        <v>179</v>
      </c>
    </row>
    <row r="115" spans="1:17" ht="14.45" customHeight="1" x14ac:dyDescent="0.2">
      <c r="A115" s="832" t="s">
        <v>4434</v>
      </c>
      <c r="B115" s="833" t="s">
        <v>4435</v>
      </c>
      <c r="C115" s="833" t="s">
        <v>3468</v>
      </c>
      <c r="D115" s="833" t="s">
        <v>4542</v>
      </c>
      <c r="E115" s="833" t="s">
        <v>4543</v>
      </c>
      <c r="F115" s="850">
        <v>1</v>
      </c>
      <c r="G115" s="850">
        <v>15</v>
      </c>
      <c r="H115" s="850"/>
      <c r="I115" s="850">
        <v>15</v>
      </c>
      <c r="J115" s="850"/>
      <c r="K115" s="850"/>
      <c r="L115" s="850"/>
      <c r="M115" s="850"/>
      <c r="N115" s="850"/>
      <c r="O115" s="850"/>
      <c r="P115" s="838"/>
      <c r="Q115" s="851"/>
    </row>
    <row r="116" spans="1:17" ht="14.45" customHeight="1" x14ac:dyDescent="0.2">
      <c r="A116" s="832" t="s">
        <v>4434</v>
      </c>
      <c r="B116" s="833" t="s">
        <v>4435</v>
      </c>
      <c r="C116" s="833" t="s">
        <v>3468</v>
      </c>
      <c r="D116" s="833" t="s">
        <v>4544</v>
      </c>
      <c r="E116" s="833" t="s">
        <v>4545</v>
      </c>
      <c r="F116" s="850">
        <v>36</v>
      </c>
      <c r="G116" s="850">
        <v>684</v>
      </c>
      <c r="H116" s="850">
        <v>0.66472303206997085</v>
      </c>
      <c r="I116" s="850">
        <v>19</v>
      </c>
      <c r="J116" s="850">
        <v>53</v>
      </c>
      <c r="K116" s="850">
        <v>1029</v>
      </c>
      <c r="L116" s="850">
        <v>1</v>
      </c>
      <c r="M116" s="850">
        <v>19.415094339622641</v>
      </c>
      <c r="N116" s="850">
        <v>48</v>
      </c>
      <c r="O116" s="850">
        <v>960</v>
      </c>
      <c r="P116" s="838">
        <v>0.93294460641399413</v>
      </c>
      <c r="Q116" s="851">
        <v>20</v>
      </c>
    </row>
    <row r="117" spans="1:17" ht="14.45" customHeight="1" x14ac:dyDescent="0.2">
      <c r="A117" s="832" t="s">
        <v>4434</v>
      </c>
      <c r="B117" s="833" t="s">
        <v>4435</v>
      </c>
      <c r="C117" s="833" t="s">
        <v>3468</v>
      </c>
      <c r="D117" s="833" t="s">
        <v>4546</v>
      </c>
      <c r="E117" s="833" t="s">
        <v>4547</v>
      </c>
      <c r="F117" s="850">
        <v>41</v>
      </c>
      <c r="G117" s="850">
        <v>820</v>
      </c>
      <c r="H117" s="850">
        <v>1.1388888888888888</v>
      </c>
      <c r="I117" s="850">
        <v>20</v>
      </c>
      <c r="J117" s="850">
        <v>36</v>
      </c>
      <c r="K117" s="850">
        <v>720</v>
      </c>
      <c r="L117" s="850">
        <v>1</v>
      </c>
      <c r="M117" s="850">
        <v>20</v>
      </c>
      <c r="N117" s="850">
        <v>43</v>
      </c>
      <c r="O117" s="850">
        <v>860</v>
      </c>
      <c r="P117" s="838">
        <v>1.1944444444444444</v>
      </c>
      <c r="Q117" s="851">
        <v>20</v>
      </c>
    </row>
    <row r="118" spans="1:17" ht="14.45" customHeight="1" x14ac:dyDescent="0.2">
      <c r="A118" s="832" t="s">
        <v>4434</v>
      </c>
      <c r="B118" s="833" t="s">
        <v>4435</v>
      </c>
      <c r="C118" s="833" t="s">
        <v>3468</v>
      </c>
      <c r="D118" s="833" t="s">
        <v>4548</v>
      </c>
      <c r="E118" s="833" t="s">
        <v>4549</v>
      </c>
      <c r="F118" s="850"/>
      <c r="G118" s="850"/>
      <c r="H118" s="850"/>
      <c r="I118" s="850"/>
      <c r="J118" s="850">
        <v>3</v>
      </c>
      <c r="K118" s="850">
        <v>252</v>
      </c>
      <c r="L118" s="850">
        <v>1</v>
      </c>
      <c r="M118" s="850">
        <v>84</v>
      </c>
      <c r="N118" s="850">
        <v>2</v>
      </c>
      <c r="O118" s="850">
        <v>168</v>
      </c>
      <c r="P118" s="838">
        <v>0.66666666666666663</v>
      </c>
      <c r="Q118" s="851">
        <v>84</v>
      </c>
    </row>
    <row r="119" spans="1:17" ht="14.45" customHeight="1" x14ac:dyDescent="0.2">
      <c r="A119" s="832" t="s">
        <v>4434</v>
      </c>
      <c r="B119" s="833" t="s">
        <v>4435</v>
      </c>
      <c r="C119" s="833" t="s">
        <v>3468</v>
      </c>
      <c r="D119" s="833" t="s">
        <v>4550</v>
      </c>
      <c r="E119" s="833" t="s">
        <v>4551</v>
      </c>
      <c r="F119" s="850">
        <v>1</v>
      </c>
      <c r="G119" s="850">
        <v>78</v>
      </c>
      <c r="H119" s="850"/>
      <c r="I119" s="850">
        <v>78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5" customHeight="1" x14ac:dyDescent="0.2">
      <c r="A120" s="832" t="s">
        <v>4434</v>
      </c>
      <c r="B120" s="833" t="s">
        <v>4435</v>
      </c>
      <c r="C120" s="833" t="s">
        <v>3468</v>
      </c>
      <c r="D120" s="833" t="s">
        <v>4552</v>
      </c>
      <c r="E120" s="833" t="s">
        <v>4553</v>
      </c>
      <c r="F120" s="850">
        <v>1</v>
      </c>
      <c r="G120" s="850">
        <v>301</v>
      </c>
      <c r="H120" s="850">
        <v>0.33333333333333331</v>
      </c>
      <c r="I120" s="850">
        <v>301</v>
      </c>
      <c r="J120" s="850">
        <v>3</v>
      </c>
      <c r="K120" s="850">
        <v>903</v>
      </c>
      <c r="L120" s="850">
        <v>1</v>
      </c>
      <c r="M120" s="850">
        <v>301</v>
      </c>
      <c r="N120" s="850">
        <v>2</v>
      </c>
      <c r="O120" s="850">
        <v>604</v>
      </c>
      <c r="P120" s="838">
        <v>0.66888150609080843</v>
      </c>
      <c r="Q120" s="851">
        <v>302</v>
      </c>
    </row>
    <row r="121" spans="1:17" ht="14.45" customHeight="1" x14ac:dyDescent="0.2">
      <c r="A121" s="832" t="s">
        <v>4434</v>
      </c>
      <c r="B121" s="833" t="s">
        <v>4435</v>
      </c>
      <c r="C121" s="833" t="s">
        <v>3468</v>
      </c>
      <c r="D121" s="833" t="s">
        <v>4554</v>
      </c>
      <c r="E121" s="833" t="s">
        <v>4555</v>
      </c>
      <c r="F121" s="850">
        <v>12</v>
      </c>
      <c r="G121" s="850">
        <v>264</v>
      </c>
      <c r="H121" s="850">
        <v>0.8571428571428571</v>
      </c>
      <c r="I121" s="850">
        <v>22</v>
      </c>
      <c r="J121" s="850">
        <v>14</v>
      </c>
      <c r="K121" s="850">
        <v>308</v>
      </c>
      <c r="L121" s="850">
        <v>1</v>
      </c>
      <c r="M121" s="850">
        <v>22</v>
      </c>
      <c r="N121" s="850">
        <v>13</v>
      </c>
      <c r="O121" s="850">
        <v>286</v>
      </c>
      <c r="P121" s="838">
        <v>0.9285714285714286</v>
      </c>
      <c r="Q121" s="851">
        <v>22</v>
      </c>
    </row>
    <row r="122" spans="1:17" ht="14.45" customHeight="1" x14ac:dyDescent="0.2">
      <c r="A122" s="832" t="s">
        <v>4434</v>
      </c>
      <c r="B122" s="833" t="s">
        <v>4435</v>
      </c>
      <c r="C122" s="833" t="s">
        <v>3468</v>
      </c>
      <c r="D122" s="833" t="s">
        <v>4556</v>
      </c>
      <c r="E122" s="833" t="s">
        <v>4557</v>
      </c>
      <c r="F122" s="850">
        <v>1</v>
      </c>
      <c r="G122" s="850">
        <v>205</v>
      </c>
      <c r="H122" s="850"/>
      <c r="I122" s="850">
        <v>205</v>
      </c>
      <c r="J122" s="850"/>
      <c r="K122" s="850"/>
      <c r="L122" s="850"/>
      <c r="M122" s="850"/>
      <c r="N122" s="850"/>
      <c r="O122" s="850"/>
      <c r="P122" s="838"/>
      <c r="Q122" s="851"/>
    </row>
    <row r="123" spans="1:17" ht="14.45" customHeight="1" x14ac:dyDescent="0.2">
      <c r="A123" s="832" t="s">
        <v>4434</v>
      </c>
      <c r="B123" s="833" t="s">
        <v>4435</v>
      </c>
      <c r="C123" s="833" t="s">
        <v>3468</v>
      </c>
      <c r="D123" s="833" t="s">
        <v>4558</v>
      </c>
      <c r="E123" s="833" t="s">
        <v>4559</v>
      </c>
      <c r="F123" s="850"/>
      <c r="G123" s="850"/>
      <c r="H123" s="850"/>
      <c r="I123" s="850"/>
      <c r="J123" s="850"/>
      <c r="K123" s="850"/>
      <c r="L123" s="850"/>
      <c r="M123" s="850"/>
      <c r="N123" s="850">
        <v>2</v>
      </c>
      <c r="O123" s="850">
        <v>336</v>
      </c>
      <c r="P123" s="838"/>
      <c r="Q123" s="851">
        <v>168</v>
      </c>
    </row>
    <row r="124" spans="1:17" ht="14.45" customHeight="1" x14ac:dyDescent="0.2">
      <c r="A124" s="832" t="s">
        <v>4434</v>
      </c>
      <c r="B124" s="833" t="s">
        <v>4435</v>
      </c>
      <c r="C124" s="833" t="s">
        <v>3468</v>
      </c>
      <c r="D124" s="833" t="s">
        <v>4560</v>
      </c>
      <c r="E124" s="833" t="s">
        <v>4561</v>
      </c>
      <c r="F124" s="850"/>
      <c r="G124" s="850"/>
      <c r="H124" s="850"/>
      <c r="I124" s="850"/>
      <c r="J124" s="850">
        <v>2</v>
      </c>
      <c r="K124" s="850">
        <v>46</v>
      </c>
      <c r="L124" s="850">
        <v>1</v>
      </c>
      <c r="M124" s="850">
        <v>23</v>
      </c>
      <c r="N124" s="850">
        <v>4</v>
      </c>
      <c r="O124" s="850">
        <v>92</v>
      </c>
      <c r="P124" s="838">
        <v>2</v>
      </c>
      <c r="Q124" s="851">
        <v>23</v>
      </c>
    </row>
    <row r="125" spans="1:17" ht="14.45" customHeight="1" x14ac:dyDescent="0.2">
      <c r="A125" s="832" t="s">
        <v>4434</v>
      </c>
      <c r="B125" s="833" t="s">
        <v>4435</v>
      </c>
      <c r="C125" s="833" t="s">
        <v>3468</v>
      </c>
      <c r="D125" s="833" t="s">
        <v>4562</v>
      </c>
      <c r="E125" s="833" t="s">
        <v>4563</v>
      </c>
      <c r="F125" s="850"/>
      <c r="G125" s="850"/>
      <c r="H125" s="850"/>
      <c r="I125" s="850"/>
      <c r="J125" s="850"/>
      <c r="K125" s="850"/>
      <c r="L125" s="850"/>
      <c r="M125" s="850"/>
      <c r="N125" s="850">
        <v>3</v>
      </c>
      <c r="O125" s="850">
        <v>888</v>
      </c>
      <c r="P125" s="838"/>
      <c r="Q125" s="851">
        <v>296</v>
      </c>
    </row>
    <row r="126" spans="1:17" ht="14.45" customHeight="1" x14ac:dyDescent="0.2">
      <c r="A126" s="832" t="s">
        <v>4434</v>
      </c>
      <c r="B126" s="833" t="s">
        <v>4435</v>
      </c>
      <c r="C126" s="833" t="s">
        <v>3468</v>
      </c>
      <c r="D126" s="833" t="s">
        <v>4564</v>
      </c>
      <c r="E126" s="833" t="s">
        <v>4565</v>
      </c>
      <c r="F126" s="850">
        <v>1</v>
      </c>
      <c r="G126" s="850">
        <v>45</v>
      </c>
      <c r="H126" s="850">
        <v>1</v>
      </c>
      <c r="I126" s="850">
        <v>45</v>
      </c>
      <c r="J126" s="850">
        <v>1</v>
      </c>
      <c r="K126" s="850">
        <v>45</v>
      </c>
      <c r="L126" s="850">
        <v>1</v>
      </c>
      <c r="M126" s="850">
        <v>45</v>
      </c>
      <c r="N126" s="850">
        <v>1</v>
      </c>
      <c r="O126" s="850">
        <v>45</v>
      </c>
      <c r="P126" s="838">
        <v>1</v>
      </c>
      <c r="Q126" s="851">
        <v>45</v>
      </c>
    </row>
    <row r="127" spans="1:17" ht="14.45" customHeight="1" x14ac:dyDescent="0.2">
      <c r="A127" s="832" t="s">
        <v>4434</v>
      </c>
      <c r="B127" s="833" t="s">
        <v>4435</v>
      </c>
      <c r="C127" s="833" t="s">
        <v>3468</v>
      </c>
      <c r="D127" s="833" t="s">
        <v>4566</v>
      </c>
      <c r="E127" s="833" t="s">
        <v>4567</v>
      </c>
      <c r="F127" s="850"/>
      <c r="G127" s="850"/>
      <c r="H127" s="850"/>
      <c r="I127" s="850"/>
      <c r="J127" s="850">
        <v>1</v>
      </c>
      <c r="K127" s="850">
        <v>190</v>
      </c>
      <c r="L127" s="850">
        <v>1</v>
      </c>
      <c r="M127" s="850">
        <v>190</v>
      </c>
      <c r="N127" s="850"/>
      <c r="O127" s="850"/>
      <c r="P127" s="838"/>
      <c r="Q127" s="851"/>
    </row>
    <row r="128" spans="1:17" ht="14.45" customHeight="1" x14ac:dyDescent="0.2">
      <c r="A128" s="832" t="s">
        <v>4434</v>
      </c>
      <c r="B128" s="833" t="s">
        <v>4435</v>
      </c>
      <c r="C128" s="833" t="s">
        <v>3468</v>
      </c>
      <c r="D128" s="833" t="s">
        <v>4568</v>
      </c>
      <c r="E128" s="833" t="s">
        <v>4569</v>
      </c>
      <c r="F128" s="850">
        <v>3</v>
      </c>
      <c r="G128" s="850">
        <v>399</v>
      </c>
      <c r="H128" s="850">
        <v>0.75</v>
      </c>
      <c r="I128" s="850">
        <v>133</v>
      </c>
      <c r="J128" s="850">
        <v>4</v>
      </c>
      <c r="K128" s="850">
        <v>532</v>
      </c>
      <c r="L128" s="850">
        <v>1</v>
      </c>
      <c r="M128" s="850">
        <v>133</v>
      </c>
      <c r="N128" s="850">
        <v>5</v>
      </c>
      <c r="O128" s="850">
        <v>665</v>
      </c>
      <c r="P128" s="838">
        <v>1.25</v>
      </c>
      <c r="Q128" s="851">
        <v>133</v>
      </c>
    </row>
    <row r="129" spans="1:17" ht="14.45" customHeight="1" x14ac:dyDescent="0.2">
      <c r="A129" s="832" t="s">
        <v>4434</v>
      </c>
      <c r="B129" s="833" t="s">
        <v>4435</v>
      </c>
      <c r="C129" s="833" t="s">
        <v>3468</v>
      </c>
      <c r="D129" s="833" t="s">
        <v>4570</v>
      </c>
      <c r="E129" s="833" t="s">
        <v>4571</v>
      </c>
      <c r="F129" s="850">
        <v>214</v>
      </c>
      <c r="G129" s="850">
        <v>7918</v>
      </c>
      <c r="H129" s="850">
        <v>0.89539748953974896</v>
      </c>
      <c r="I129" s="850">
        <v>37</v>
      </c>
      <c r="J129" s="850">
        <v>239</v>
      </c>
      <c r="K129" s="850">
        <v>8843</v>
      </c>
      <c r="L129" s="850">
        <v>1</v>
      </c>
      <c r="M129" s="850">
        <v>37</v>
      </c>
      <c r="N129" s="850">
        <v>245</v>
      </c>
      <c r="O129" s="850">
        <v>9065</v>
      </c>
      <c r="P129" s="838">
        <v>1.0251046025104602</v>
      </c>
      <c r="Q129" s="851">
        <v>37</v>
      </c>
    </row>
    <row r="130" spans="1:17" ht="14.45" customHeight="1" x14ac:dyDescent="0.2">
      <c r="A130" s="832" t="s">
        <v>4434</v>
      </c>
      <c r="B130" s="833" t="s">
        <v>4435</v>
      </c>
      <c r="C130" s="833" t="s">
        <v>3468</v>
      </c>
      <c r="D130" s="833" t="s">
        <v>4572</v>
      </c>
      <c r="E130" s="833" t="s">
        <v>4573</v>
      </c>
      <c r="F130" s="850">
        <v>10</v>
      </c>
      <c r="G130" s="850">
        <v>930</v>
      </c>
      <c r="H130" s="850">
        <v>10</v>
      </c>
      <c r="I130" s="850">
        <v>93</v>
      </c>
      <c r="J130" s="850">
        <v>1</v>
      </c>
      <c r="K130" s="850">
        <v>93</v>
      </c>
      <c r="L130" s="850">
        <v>1</v>
      </c>
      <c r="M130" s="850">
        <v>93</v>
      </c>
      <c r="N130" s="850">
        <v>5</v>
      </c>
      <c r="O130" s="850">
        <v>470</v>
      </c>
      <c r="P130" s="838">
        <v>5.053763440860215</v>
      </c>
      <c r="Q130" s="851">
        <v>94</v>
      </c>
    </row>
    <row r="131" spans="1:17" ht="14.45" customHeight="1" x14ac:dyDescent="0.2">
      <c r="A131" s="832" t="s">
        <v>4434</v>
      </c>
      <c r="B131" s="833" t="s">
        <v>4435</v>
      </c>
      <c r="C131" s="833" t="s">
        <v>3468</v>
      </c>
      <c r="D131" s="833" t="s">
        <v>4574</v>
      </c>
      <c r="E131" s="833" t="s">
        <v>4575</v>
      </c>
      <c r="F131" s="850"/>
      <c r="G131" s="850"/>
      <c r="H131" s="850"/>
      <c r="I131" s="850"/>
      <c r="J131" s="850">
        <v>1</v>
      </c>
      <c r="K131" s="850">
        <v>102</v>
      </c>
      <c r="L131" s="850">
        <v>1</v>
      </c>
      <c r="M131" s="850">
        <v>102</v>
      </c>
      <c r="N131" s="850">
        <v>1</v>
      </c>
      <c r="O131" s="850">
        <v>103</v>
      </c>
      <c r="P131" s="838">
        <v>1.0098039215686274</v>
      </c>
      <c r="Q131" s="851">
        <v>103</v>
      </c>
    </row>
    <row r="132" spans="1:17" ht="14.45" customHeight="1" x14ac:dyDescent="0.2">
      <c r="A132" s="832" t="s">
        <v>4576</v>
      </c>
      <c r="B132" s="833" t="s">
        <v>4577</v>
      </c>
      <c r="C132" s="833" t="s">
        <v>3596</v>
      </c>
      <c r="D132" s="833" t="s">
        <v>4578</v>
      </c>
      <c r="E132" s="833" t="s">
        <v>4579</v>
      </c>
      <c r="F132" s="850">
        <v>0.34</v>
      </c>
      <c r="G132" s="850">
        <v>880.78</v>
      </c>
      <c r="H132" s="850">
        <v>1.778491236572167</v>
      </c>
      <c r="I132" s="850">
        <v>2590.5294117647054</v>
      </c>
      <c r="J132" s="850">
        <v>0.34</v>
      </c>
      <c r="K132" s="850">
        <v>495.24</v>
      </c>
      <c r="L132" s="850">
        <v>1</v>
      </c>
      <c r="M132" s="850">
        <v>1456.5882352941176</v>
      </c>
      <c r="N132" s="850"/>
      <c r="O132" s="850"/>
      <c r="P132" s="838"/>
      <c r="Q132" s="851"/>
    </row>
    <row r="133" spans="1:17" ht="14.45" customHeight="1" x14ac:dyDescent="0.2">
      <c r="A133" s="832" t="s">
        <v>4576</v>
      </c>
      <c r="B133" s="833" t="s">
        <v>4577</v>
      </c>
      <c r="C133" s="833" t="s">
        <v>3596</v>
      </c>
      <c r="D133" s="833" t="s">
        <v>4580</v>
      </c>
      <c r="E133" s="833" t="s">
        <v>4581</v>
      </c>
      <c r="F133" s="850"/>
      <c r="G133" s="850"/>
      <c r="H133" s="850"/>
      <c r="I133" s="850"/>
      <c r="J133" s="850"/>
      <c r="K133" s="850"/>
      <c r="L133" s="850"/>
      <c r="M133" s="850"/>
      <c r="N133" s="850">
        <v>0.1</v>
      </c>
      <c r="O133" s="850">
        <v>486.31</v>
      </c>
      <c r="P133" s="838"/>
      <c r="Q133" s="851">
        <v>4863.0999999999995</v>
      </c>
    </row>
    <row r="134" spans="1:17" ht="14.45" customHeight="1" x14ac:dyDescent="0.2">
      <c r="A134" s="832" t="s">
        <v>4576</v>
      </c>
      <c r="B134" s="833" t="s">
        <v>4577</v>
      </c>
      <c r="C134" s="833" t="s">
        <v>3596</v>
      </c>
      <c r="D134" s="833" t="s">
        <v>4582</v>
      </c>
      <c r="E134" s="833" t="s">
        <v>4583</v>
      </c>
      <c r="F134" s="850">
        <v>1.9</v>
      </c>
      <c r="G134" s="850">
        <v>1909.1599999999999</v>
      </c>
      <c r="H134" s="850"/>
      <c r="I134" s="850">
        <v>1004.8210526315789</v>
      </c>
      <c r="J134" s="850"/>
      <c r="K134" s="850"/>
      <c r="L134" s="850"/>
      <c r="M134" s="850"/>
      <c r="N134" s="850"/>
      <c r="O134" s="850"/>
      <c r="P134" s="838"/>
      <c r="Q134" s="851"/>
    </row>
    <row r="135" spans="1:17" ht="14.45" customHeight="1" x14ac:dyDescent="0.2">
      <c r="A135" s="832" t="s">
        <v>4576</v>
      </c>
      <c r="B135" s="833" t="s">
        <v>4577</v>
      </c>
      <c r="C135" s="833" t="s">
        <v>3596</v>
      </c>
      <c r="D135" s="833" t="s">
        <v>4584</v>
      </c>
      <c r="E135" s="833" t="s">
        <v>4581</v>
      </c>
      <c r="F135" s="850">
        <v>0.45000000000000007</v>
      </c>
      <c r="G135" s="850">
        <v>4449.54</v>
      </c>
      <c r="H135" s="850">
        <v>3.7499810374615481</v>
      </c>
      <c r="I135" s="850">
        <v>9887.866666666665</v>
      </c>
      <c r="J135" s="850">
        <v>0.12</v>
      </c>
      <c r="K135" s="850">
        <v>1186.55</v>
      </c>
      <c r="L135" s="850">
        <v>1</v>
      </c>
      <c r="M135" s="850">
        <v>9887.9166666666661</v>
      </c>
      <c r="N135" s="850">
        <v>0.6</v>
      </c>
      <c r="O135" s="850">
        <v>5249.5099999999993</v>
      </c>
      <c r="P135" s="838">
        <v>4.4241793434747798</v>
      </c>
      <c r="Q135" s="851">
        <v>8749.1833333333325</v>
      </c>
    </row>
    <row r="136" spans="1:17" ht="14.45" customHeight="1" x14ac:dyDescent="0.2">
      <c r="A136" s="832" t="s">
        <v>4576</v>
      </c>
      <c r="B136" s="833" t="s">
        <v>4577</v>
      </c>
      <c r="C136" s="833" t="s">
        <v>3596</v>
      </c>
      <c r="D136" s="833" t="s">
        <v>4585</v>
      </c>
      <c r="E136" s="833" t="s">
        <v>4586</v>
      </c>
      <c r="F136" s="850">
        <v>1</v>
      </c>
      <c r="G136" s="850">
        <v>843.46</v>
      </c>
      <c r="H136" s="850">
        <v>1.5663429218741296</v>
      </c>
      <c r="I136" s="850">
        <v>843.46</v>
      </c>
      <c r="J136" s="850">
        <v>1</v>
      </c>
      <c r="K136" s="850">
        <v>538.49</v>
      </c>
      <c r="L136" s="850">
        <v>1</v>
      </c>
      <c r="M136" s="850">
        <v>538.49</v>
      </c>
      <c r="N136" s="850">
        <v>1</v>
      </c>
      <c r="O136" s="850">
        <v>517</v>
      </c>
      <c r="P136" s="838">
        <v>0.96009210941707368</v>
      </c>
      <c r="Q136" s="851">
        <v>517</v>
      </c>
    </row>
    <row r="137" spans="1:17" ht="14.45" customHeight="1" x14ac:dyDescent="0.2">
      <c r="A137" s="832" t="s">
        <v>4576</v>
      </c>
      <c r="B137" s="833" t="s">
        <v>4577</v>
      </c>
      <c r="C137" s="833" t="s">
        <v>3596</v>
      </c>
      <c r="D137" s="833" t="s">
        <v>4587</v>
      </c>
      <c r="E137" s="833" t="s">
        <v>4322</v>
      </c>
      <c r="F137" s="850">
        <v>0.15000000000000002</v>
      </c>
      <c r="G137" s="850">
        <v>1364.27</v>
      </c>
      <c r="H137" s="850"/>
      <c r="I137" s="850">
        <v>9095.1333333333314</v>
      </c>
      <c r="J137" s="850"/>
      <c r="K137" s="850"/>
      <c r="L137" s="850"/>
      <c r="M137" s="850"/>
      <c r="N137" s="850"/>
      <c r="O137" s="850"/>
      <c r="P137" s="838"/>
      <c r="Q137" s="851"/>
    </row>
    <row r="138" spans="1:17" ht="14.45" customHeight="1" x14ac:dyDescent="0.2">
      <c r="A138" s="832" t="s">
        <v>4576</v>
      </c>
      <c r="B138" s="833" t="s">
        <v>4577</v>
      </c>
      <c r="C138" s="833" t="s">
        <v>3596</v>
      </c>
      <c r="D138" s="833" t="s">
        <v>4321</v>
      </c>
      <c r="E138" s="833" t="s">
        <v>4322</v>
      </c>
      <c r="F138" s="850">
        <v>1.1000000000000001</v>
      </c>
      <c r="G138" s="850">
        <v>2000.94</v>
      </c>
      <c r="H138" s="850">
        <v>0.27224006824573366</v>
      </c>
      <c r="I138" s="850">
        <v>1819.0363636363636</v>
      </c>
      <c r="J138" s="850">
        <v>5</v>
      </c>
      <c r="K138" s="850">
        <v>7349.91</v>
      </c>
      <c r="L138" s="850">
        <v>1</v>
      </c>
      <c r="M138" s="850">
        <v>1469.982</v>
      </c>
      <c r="N138" s="850"/>
      <c r="O138" s="850"/>
      <c r="P138" s="838"/>
      <c r="Q138" s="851"/>
    </row>
    <row r="139" spans="1:17" ht="14.45" customHeight="1" x14ac:dyDescent="0.2">
      <c r="A139" s="832" t="s">
        <v>4576</v>
      </c>
      <c r="B139" s="833" t="s">
        <v>4577</v>
      </c>
      <c r="C139" s="833" t="s">
        <v>3596</v>
      </c>
      <c r="D139" s="833" t="s">
        <v>4588</v>
      </c>
      <c r="E139" s="833" t="s">
        <v>4589</v>
      </c>
      <c r="F139" s="850">
        <v>0.15</v>
      </c>
      <c r="G139" s="850">
        <v>77.64</v>
      </c>
      <c r="H139" s="850"/>
      <c r="I139" s="850">
        <v>517.6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5" customHeight="1" x14ac:dyDescent="0.2">
      <c r="A140" s="832" t="s">
        <v>4576</v>
      </c>
      <c r="B140" s="833" t="s">
        <v>4577</v>
      </c>
      <c r="C140" s="833" t="s">
        <v>3596</v>
      </c>
      <c r="D140" s="833" t="s">
        <v>4590</v>
      </c>
      <c r="E140" s="833" t="s">
        <v>4322</v>
      </c>
      <c r="F140" s="850">
        <v>0.16</v>
      </c>
      <c r="G140" s="850">
        <v>4583.96</v>
      </c>
      <c r="H140" s="850">
        <v>0.96183270175791979</v>
      </c>
      <c r="I140" s="850">
        <v>28649.75</v>
      </c>
      <c r="J140" s="850">
        <v>0.15999999999999998</v>
      </c>
      <c r="K140" s="850">
        <v>4765.8600000000006</v>
      </c>
      <c r="L140" s="850">
        <v>1</v>
      </c>
      <c r="M140" s="850">
        <v>29786.625000000007</v>
      </c>
      <c r="N140" s="850"/>
      <c r="O140" s="850"/>
      <c r="P140" s="838"/>
      <c r="Q140" s="851"/>
    </row>
    <row r="141" spans="1:17" ht="14.45" customHeight="1" x14ac:dyDescent="0.2">
      <c r="A141" s="832" t="s">
        <v>4576</v>
      </c>
      <c r="B141" s="833" t="s">
        <v>4577</v>
      </c>
      <c r="C141" s="833" t="s">
        <v>3596</v>
      </c>
      <c r="D141" s="833" t="s">
        <v>4325</v>
      </c>
      <c r="E141" s="833" t="s">
        <v>4322</v>
      </c>
      <c r="F141" s="850"/>
      <c r="G141" s="850"/>
      <c r="H141" s="850"/>
      <c r="I141" s="850"/>
      <c r="J141" s="850">
        <v>1.25</v>
      </c>
      <c r="K141" s="850">
        <v>819.41</v>
      </c>
      <c r="L141" s="850">
        <v>1</v>
      </c>
      <c r="M141" s="850">
        <v>655.52800000000002</v>
      </c>
      <c r="N141" s="850">
        <v>7.45</v>
      </c>
      <c r="O141" s="850">
        <v>4883.6999999999989</v>
      </c>
      <c r="P141" s="838">
        <v>5.9600200144006044</v>
      </c>
      <c r="Q141" s="851">
        <v>655.53020134228177</v>
      </c>
    </row>
    <row r="142" spans="1:17" ht="14.45" customHeight="1" x14ac:dyDescent="0.2">
      <c r="A142" s="832" t="s">
        <v>4576</v>
      </c>
      <c r="B142" s="833" t="s">
        <v>4577</v>
      </c>
      <c r="C142" s="833" t="s">
        <v>3596</v>
      </c>
      <c r="D142" s="833" t="s">
        <v>4591</v>
      </c>
      <c r="E142" s="833" t="s">
        <v>4322</v>
      </c>
      <c r="F142" s="850"/>
      <c r="G142" s="850"/>
      <c r="H142" s="850"/>
      <c r="I142" s="850"/>
      <c r="J142" s="850">
        <v>0.09</v>
      </c>
      <c r="K142" s="850">
        <v>996.4699999999998</v>
      </c>
      <c r="L142" s="850">
        <v>1</v>
      </c>
      <c r="M142" s="850">
        <v>11071.888888888887</v>
      </c>
      <c r="N142" s="850">
        <v>0.26</v>
      </c>
      <c r="O142" s="850">
        <v>3032.8900000000003</v>
      </c>
      <c r="P142" s="838">
        <v>3.043634028119262</v>
      </c>
      <c r="Q142" s="851">
        <v>11664.961538461539</v>
      </c>
    </row>
    <row r="143" spans="1:17" ht="14.45" customHeight="1" x14ac:dyDescent="0.2">
      <c r="A143" s="832" t="s">
        <v>4576</v>
      </c>
      <c r="B143" s="833" t="s">
        <v>4577</v>
      </c>
      <c r="C143" s="833" t="s">
        <v>3596</v>
      </c>
      <c r="D143" s="833" t="s">
        <v>4592</v>
      </c>
      <c r="E143" s="833" t="s">
        <v>4579</v>
      </c>
      <c r="F143" s="850"/>
      <c r="G143" s="850"/>
      <c r="H143" s="850"/>
      <c r="I143" s="850"/>
      <c r="J143" s="850">
        <v>1</v>
      </c>
      <c r="K143" s="850">
        <v>1456.58</v>
      </c>
      <c r="L143" s="850">
        <v>1</v>
      </c>
      <c r="M143" s="850">
        <v>1456.58</v>
      </c>
      <c r="N143" s="850"/>
      <c r="O143" s="850"/>
      <c r="P143" s="838"/>
      <c r="Q143" s="851"/>
    </row>
    <row r="144" spans="1:17" ht="14.45" customHeight="1" x14ac:dyDescent="0.2">
      <c r="A144" s="832" t="s">
        <v>4576</v>
      </c>
      <c r="B144" s="833" t="s">
        <v>4577</v>
      </c>
      <c r="C144" s="833" t="s">
        <v>3596</v>
      </c>
      <c r="D144" s="833" t="s">
        <v>4593</v>
      </c>
      <c r="E144" s="833" t="s">
        <v>4594</v>
      </c>
      <c r="F144" s="850"/>
      <c r="G144" s="850"/>
      <c r="H144" s="850"/>
      <c r="I144" s="850"/>
      <c r="J144" s="850"/>
      <c r="K144" s="850"/>
      <c r="L144" s="850"/>
      <c r="M144" s="850"/>
      <c r="N144" s="850">
        <v>0.1</v>
      </c>
      <c r="O144" s="850">
        <v>53.23</v>
      </c>
      <c r="P144" s="838"/>
      <c r="Q144" s="851">
        <v>532.29999999999995</v>
      </c>
    </row>
    <row r="145" spans="1:17" ht="14.45" customHeight="1" x14ac:dyDescent="0.2">
      <c r="A145" s="832" t="s">
        <v>4576</v>
      </c>
      <c r="B145" s="833" t="s">
        <v>4577</v>
      </c>
      <c r="C145" s="833" t="s">
        <v>3783</v>
      </c>
      <c r="D145" s="833" t="s">
        <v>4595</v>
      </c>
      <c r="E145" s="833" t="s">
        <v>4596</v>
      </c>
      <c r="F145" s="850">
        <v>1</v>
      </c>
      <c r="G145" s="850">
        <v>589.59</v>
      </c>
      <c r="H145" s="850"/>
      <c r="I145" s="850">
        <v>589.59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5" customHeight="1" x14ac:dyDescent="0.2">
      <c r="A146" s="832" t="s">
        <v>4576</v>
      </c>
      <c r="B146" s="833" t="s">
        <v>4577</v>
      </c>
      <c r="C146" s="833" t="s">
        <v>3783</v>
      </c>
      <c r="D146" s="833" t="s">
        <v>4597</v>
      </c>
      <c r="E146" s="833" t="s">
        <v>4598</v>
      </c>
      <c r="F146" s="850">
        <v>1</v>
      </c>
      <c r="G146" s="850">
        <v>972.32</v>
      </c>
      <c r="H146" s="850"/>
      <c r="I146" s="850">
        <v>972.32</v>
      </c>
      <c r="J146" s="850"/>
      <c r="K146" s="850"/>
      <c r="L146" s="850"/>
      <c r="M146" s="850"/>
      <c r="N146" s="850"/>
      <c r="O146" s="850"/>
      <c r="P146" s="838"/>
      <c r="Q146" s="851"/>
    </row>
    <row r="147" spans="1:17" ht="14.45" customHeight="1" x14ac:dyDescent="0.2">
      <c r="A147" s="832" t="s">
        <v>4576</v>
      </c>
      <c r="B147" s="833" t="s">
        <v>4577</v>
      </c>
      <c r="C147" s="833" t="s">
        <v>3783</v>
      </c>
      <c r="D147" s="833" t="s">
        <v>4599</v>
      </c>
      <c r="E147" s="833" t="s">
        <v>4598</v>
      </c>
      <c r="F147" s="850"/>
      <c r="G147" s="850"/>
      <c r="H147" s="850"/>
      <c r="I147" s="850"/>
      <c r="J147" s="850">
        <v>1</v>
      </c>
      <c r="K147" s="850">
        <v>1601.95</v>
      </c>
      <c r="L147" s="850">
        <v>1</v>
      </c>
      <c r="M147" s="850">
        <v>1601.95</v>
      </c>
      <c r="N147" s="850">
        <v>1</v>
      </c>
      <c r="O147" s="850">
        <v>907.5</v>
      </c>
      <c r="P147" s="838">
        <v>0.56649708168170043</v>
      </c>
      <c r="Q147" s="851">
        <v>907.5</v>
      </c>
    </row>
    <row r="148" spans="1:17" ht="14.45" customHeight="1" x14ac:dyDescent="0.2">
      <c r="A148" s="832" t="s">
        <v>4576</v>
      </c>
      <c r="B148" s="833" t="s">
        <v>4577</v>
      </c>
      <c r="C148" s="833" t="s">
        <v>3783</v>
      </c>
      <c r="D148" s="833" t="s">
        <v>4600</v>
      </c>
      <c r="E148" s="833" t="s">
        <v>4598</v>
      </c>
      <c r="F148" s="850"/>
      <c r="G148" s="850"/>
      <c r="H148" s="850"/>
      <c r="I148" s="850"/>
      <c r="J148" s="850"/>
      <c r="K148" s="850"/>
      <c r="L148" s="850"/>
      <c r="M148" s="850"/>
      <c r="N148" s="850">
        <v>1</v>
      </c>
      <c r="O148" s="850">
        <v>1310.83</v>
      </c>
      <c r="P148" s="838"/>
      <c r="Q148" s="851">
        <v>1310.83</v>
      </c>
    </row>
    <row r="149" spans="1:17" ht="14.45" customHeight="1" x14ac:dyDescent="0.2">
      <c r="A149" s="832" t="s">
        <v>4576</v>
      </c>
      <c r="B149" s="833" t="s">
        <v>4577</v>
      </c>
      <c r="C149" s="833" t="s">
        <v>3783</v>
      </c>
      <c r="D149" s="833" t="s">
        <v>4601</v>
      </c>
      <c r="E149" s="833" t="s">
        <v>4602</v>
      </c>
      <c r="F149" s="850"/>
      <c r="G149" s="850"/>
      <c r="H149" s="850"/>
      <c r="I149" s="850"/>
      <c r="J149" s="850">
        <v>2</v>
      </c>
      <c r="K149" s="850">
        <v>1878.28</v>
      </c>
      <c r="L149" s="850">
        <v>1</v>
      </c>
      <c r="M149" s="850">
        <v>939.14</v>
      </c>
      <c r="N149" s="850">
        <v>2</v>
      </c>
      <c r="O149" s="850">
        <v>1878.28</v>
      </c>
      <c r="P149" s="838">
        <v>1</v>
      </c>
      <c r="Q149" s="851">
        <v>939.14</v>
      </c>
    </row>
    <row r="150" spans="1:17" ht="14.45" customHeight="1" x14ac:dyDescent="0.2">
      <c r="A150" s="832" t="s">
        <v>4576</v>
      </c>
      <c r="B150" s="833" t="s">
        <v>4577</v>
      </c>
      <c r="C150" s="833" t="s">
        <v>3783</v>
      </c>
      <c r="D150" s="833" t="s">
        <v>4603</v>
      </c>
      <c r="E150" s="833" t="s">
        <v>4604</v>
      </c>
      <c r="F150" s="850"/>
      <c r="G150" s="850"/>
      <c r="H150" s="850"/>
      <c r="I150" s="850"/>
      <c r="J150" s="850">
        <v>1</v>
      </c>
      <c r="K150" s="850">
        <v>15635.37</v>
      </c>
      <c r="L150" s="850">
        <v>1</v>
      </c>
      <c r="M150" s="850">
        <v>15635.37</v>
      </c>
      <c r="N150" s="850"/>
      <c r="O150" s="850"/>
      <c r="P150" s="838"/>
      <c r="Q150" s="851"/>
    </row>
    <row r="151" spans="1:17" ht="14.45" customHeight="1" x14ac:dyDescent="0.2">
      <c r="A151" s="832" t="s">
        <v>4576</v>
      </c>
      <c r="B151" s="833" t="s">
        <v>4577</v>
      </c>
      <c r="C151" s="833" t="s">
        <v>3783</v>
      </c>
      <c r="D151" s="833" t="s">
        <v>4605</v>
      </c>
      <c r="E151" s="833" t="s">
        <v>4606</v>
      </c>
      <c r="F151" s="850"/>
      <c r="G151" s="850"/>
      <c r="H151" s="850"/>
      <c r="I151" s="850"/>
      <c r="J151" s="850">
        <v>1</v>
      </c>
      <c r="K151" s="850">
        <v>11000.14</v>
      </c>
      <c r="L151" s="850">
        <v>1</v>
      </c>
      <c r="M151" s="850">
        <v>11000.14</v>
      </c>
      <c r="N151" s="850"/>
      <c r="O151" s="850"/>
      <c r="P151" s="838"/>
      <c r="Q151" s="851"/>
    </row>
    <row r="152" spans="1:17" ht="14.45" customHeight="1" x14ac:dyDescent="0.2">
      <c r="A152" s="832" t="s">
        <v>4576</v>
      </c>
      <c r="B152" s="833" t="s">
        <v>4577</v>
      </c>
      <c r="C152" s="833" t="s">
        <v>3783</v>
      </c>
      <c r="D152" s="833" t="s">
        <v>4607</v>
      </c>
      <c r="E152" s="833" t="s">
        <v>4608</v>
      </c>
      <c r="F152" s="850">
        <v>1</v>
      </c>
      <c r="G152" s="850">
        <v>3003.38</v>
      </c>
      <c r="H152" s="850"/>
      <c r="I152" s="850">
        <v>3003.38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5" customHeight="1" x14ac:dyDescent="0.2">
      <c r="A153" s="832" t="s">
        <v>4576</v>
      </c>
      <c r="B153" s="833" t="s">
        <v>4577</v>
      </c>
      <c r="C153" s="833" t="s">
        <v>3783</v>
      </c>
      <c r="D153" s="833" t="s">
        <v>4609</v>
      </c>
      <c r="E153" s="833" t="s">
        <v>4610</v>
      </c>
      <c r="F153" s="850"/>
      <c r="G153" s="850"/>
      <c r="H153" s="850"/>
      <c r="I153" s="850"/>
      <c r="J153" s="850">
        <v>1</v>
      </c>
      <c r="K153" s="850">
        <v>831.16</v>
      </c>
      <c r="L153" s="850">
        <v>1</v>
      </c>
      <c r="M153" s="850">
        <v>831.16</v>
      </c>
      <c r="N153" s="850">
        <v>2</v>
      </c>
      <c r="O153" s="850">
        <v>1662.32</v>
      </c>
      <c r="P153" s="838">
        <v>2</v>
      </c>
      <c r="Q153" s="851">
        <v>831.16</v>
      </c>
    </row>
    <row r="154" spans="1:17" ht="14.45" customHeight="1" x14ac:dyDescent="0.2">
      <c r="A154" s="832" t="s">
        <v>4576</v>
      </c>
      <c r="B154" s="833" t="s">
        <v>4577</v>
      </c>
      <c r="C154" s="833" t="s">
        <v>3783</v>
      </c>
      <c r="D154" s="833" t="s">
        <v>4611</v>
      </c>
      <c r="E154" s="833" t="s">
        <v>4612</v>
      </c>
      <c r="F154" s="850"/>
      <c r="G154" s="850"/>
      <c r="H154" s="850"/>
      <c r="I154" s="850"/>
      <c r="J154" s="850">
        <v>1</v>
      </c>
      <c r="K154" s="850">
        <v>12294.26</v>
      </c>
      <c r="L154" s="850">
        <v>1</v>
      </c>
      <c r="M154" s="850">
        <v>12294.26</v>
      </c>
      <c r="N154" s="850"/>
      <c r="O154" s="850"/>
      <c r="P154" s="838"/>
      <c r="Q154" s="851"/>
    </row>
    <row r="155" spans="1:17" ht="14.45" customHeight="1" x14ac:dyDescent="0.2">
      <c r="A155" s="832" t="s">
        <v>4576</v>
      </c>
      <c r="B155" s="833" t="s">
        <v>4577</v>
      </c>
      <c r="C155" s="833" t="s">
        <v>3783</v>
      </c>
      <c r="D155" s="833" t="s">
        <v>4613</v>
      </c>
      <c r="E155" s="833" t="s">
        <v>4614</v>
      </c>
      <c r="F155" s="850"/>
      <c r="G155" s="850"/>
      <c r="H155" s="850"/>
      <c r="I155" s="850"/>
      <c r="J155" s="850">
        <v>1</v>
      </c>
      <c r="K155" s="850">
        <v>34960</v>
      </c>
      <c r="L155" s="850">
        <v>1</v>
      </c>
      <c r="M155" s="850">
        <v>34960</v>
      </c>
      <c r="N155" s="850"/>
      <c r="O155" s="850"/>
      <c r="P155" s="838"/>
      <c r="Q155" s="851"/>
    </row>
    <row r="156" spans="1:17" ht="14.45" customHeight="1" x14ac:dyDescent="0.2">
      <c r="A156" s="832" t="s">
        <v>4576</v>
      </c>
      <c r="B156" s="833" t="s">
        <v>4577</v>
      </c>
      <c r="C156" s="833" t="s">
        <v>3783</v>
      </c>
      <c r="D156" s="833" t="s">
        <v>4615</v>
      </c>
      <c r="E156" s="833" t="s">
        <v>4616</v>
      </c>
      <c r="F156" s="850"/>
      <c r="G156" s="850"/>
      <c r="H156" s="850"/>
      <c r="I156" s="850"/>
      <c r="J156" s="850"/>
      <c r="K156" s="850"/>
      <c r="L156" s="850"/>
      <c r="M156" s="850"/>
      <c r="N156" s="850">
        <v>1</v>
      </c>
      <c r="O156" s="850">
        <v>893.9</v>
      </c>
      <c r="P156" s="838"/>
      <c r="Q156" s="851">
        <v>893.9</v>
      </c>
    </row>
    <row r="157" spans="1:17" ht="14.45" customHeight="1" x14ac:dyDescent="0.2">
      <c r="A157" s="832" t="s">
        <v>4576</v>
      </c>
      <c r="B157" s="833" t="s">
        <v>4577</v>
      </c>
      <c r="C157" s="833" t="s">
        <v>3783</v>
      </c>
      <c r="D157" s="833" t="s">
        <v>4617</v>
      </c>
      <c r="E157" s="833" t="s">
        <v>4618</v>
      </c>
      <c r="F157" s="850"/>
      <c r="G157" s="850"/>
      <c r="H157" s="850"/>
      <c r="I157" s="850"/>
      <c r="J157" s="850">
        <v>1</v>
      </c>
      <c r="K157" s="850">
        <v>16831.689999999999</v>
      </c>
      <c r="L157" s="850">
        <v>1</v>
      </c>
      <c r="M157" s="850">
        <v>16831.689999999999</v>
      </c>
      <c r="N157" s="850">
        <v>2</v>
      </c>
      <c r="O157" s="850">
        <v>28521.4</v>
      </c>
      <c r="P157" s="838">
        <v>1.6945060181122635</v>
      </c>
      <c r="Q157" s="851">
        <v>14260.7</v>
      </c>
    </row>
    <row r="158" spans="1:17" ht="14.45" customHeight="1" x14ac:dyDescent="0.2">
      <c r="A158" s="832" t="s">
        <v>4576</v>
      </c>
      <c r="B158" s="833" t="s">
        <v>4577</v>
      </c>
      <c r="C158" s="833" t="s">
        <v>3783</v>
      </c>
      <c r="D158" s="833" t="s">
        <v>4619</v>
      </c>
      <c r="E158" s="833" t="s">
        <v>4620</v>
      </c>
      <c r="F158" s="850"/>
      <c r="G158" s="850"/>
      <c r="H158" s="850"/>
      <c r="I158" s="850"/>
      <c r="J158" s="850"/>
      <c r="K158" s="850"/>
      <c r="L158" s="850"/>
      <c r="M158" s="850"/>
      <c r="N158" s="850">
        <v>2</v>
      </c>
      <c r="O158" s="850">
        <v>21290.02</v>
      </c>
      <c r="P158" s="838"/>
      <c r="Q158" s="851">
        <v>10645.01</v>
      </c>
    </row>
    <row r="159" spans="1:17" ht="14.45" customHeight="1" x14ac:dyDescent="0.2">
      <c r="A159" s="832" t="s">
        <v>4576</v>
      </c>
      <c r="B159" s="833" t="s">
        <v>4577</v>
      </c>
      <c r="C159" s="833" t="s">
        <v>3783</v>
      </c>
      <c r="D159" s="833" t="s">
        <v>4621</v>
      </c>
      <c r="E159" s="833" t="s">
        <v>4622</v>
      </c>
      <c r="F159" s="850"/>
      <c r="G159" s="850"/>
      <c r="H159" s="850"/>
      <c r="I159" s="850"/>
      <c r="J159" s="850">
        <v>1</v>
      </c>
      <c r="K159" s="850">
        <v>6095.39</v>
      </c>
      <c r="L159" s="850">
        <v>1</v>
      </c>
      <c r="M159" s="850">
        <v>6095.39</v>
      </c>
      <c r="N159" s="850">
        <v>2</v>
      </c>
      <c r="O159" s="850">
        <v>7012.35</v>
      </c>
      <c r="P159" s="838">
        <v>1.1504350008777124</v>
      </c>
      <c r="Q159" s="851">
        <v>3506.1750000000002</v>
      </c>
    </row>
    <row r="160" spans="1:17" ht="14.45" customHeight="1" x14ac:dyDescent="0.2">
      <c r="A160" s="832" t="s">
        <v>4576</v>
      </c>
      <c r="B160" s="833" t="s">
        <v>4577</v>
      </c>
      <c r="C160" s="833" t="s">
        <v>3783</v>
      </c>
      <c r="D160" s="833" t="s">
        <v>4623</v>
      </c>
      <c r="E160" s="833" t="s">
        <v>4624</v>
      </c>
      <c r="F160" s="850"/>
      <c r="G160" s="850"/>
      <c r="H160" s="850"/>
      <c r="I160" s="850"/>
      <c r="J160" s="850">
        <v>1</v>
      </c>
      <c r="K160" s="850">
        <v>3990.39</v>
      </c>
      <c r="L160" s="850">
        <v>1</v>
      </c>
      <c r="M160" s="850">
        <v>3990.39</v>
      </c>
      <c r="N160" s="850">
        <v>2</v>
      </c>
      <c r="O160" s="850">
        <v>6714.4</v>
      </c>
      <c r="P160" s="838">
        <v>1.6826425487233077</v>
      </c>
      <c r="Q160" s="851">
        <v>3357.2</v>
      </c>
    </row>
    <row r="161" spans="1:17" ht="14.45" customHeight="1" x14ac:dyDescent="0.2">
      <c r="A161" s="832" t="s">
        <v>4576</v>
      </c>
      <c r="B161" s="833" t="s">
        <v>4577</v>
      </c>
      <c r="C161" s="833" t="s">
        <v>3783</v>
      </c>
      <c r="D161" s="833" t="s">
        <v>4625</v>
      </c>
      <c r="E161" s="833" t="s">
        <v>4626</v>
      </c>
      <c r="F161" s="850"/>
      <c r="G161" s="850"/>
      <c r="H161" s="850"/>
      <c r="I161" s="850"/>
      <c r="J161" s="850"/>
      <c r="K161" s="850"/>
      <c r="L161" s="850"/>
      <c r="M161" s="850"/>
      <c r="N161" s="850">
        <v>1</v>
      </c>
      <c r="O161" s="850">
        <v>3106.5</v>
      </c>
      <c r="P161" s="838"/>
      <c r="Q161" s="851">
        <v>3106.5</v>
      </c>
    </row>
    <row r="162" spans="1:17" ht="14.45" customHeight="1" x14ac:dyDescent="0.2">
      <c r="A162" s="832" t="s">
        <v>4576</v>
      </c>
      <c r="B162" s="833" t="s">
        <v>4577</v>
      </c>
      <c r="C162" s="833" t="s">
        <v>3783</v>
      </c>
      <c r="D162" s="833" t="s">
        <v>4627</v>
      </c>
      <c r="E162" s="833" t="s">
        <v>4628</v>
      </c>
      <c r="F162" s="850"/>
      <c r="G162" s="850"/>
      <c r="H162" s="850"/>
      <c r="I162" s="850"/>
      <c r="J162" s="850">
        <v>1</v>
      </c>
      <c r="K162" s="850">
        <v>15675</v>
      </c>
      <c r="L162" s="850">
        <v>1</v>
      </c>
      <c r="M162" s="850">
        <v>15675</v>
      </c>
      <c r="N162" s="850"/>
      <c r="O162" s="850"/>
      <c r="P162" s="838"/>
      <c r="Q162" s="851"/>
    </row>
    <row r="163" spans="1:17" ht="14.45" customHeight="1" x14ac:dyDescent="0.2">
      <c r="A163" s="832" t="s">
        <v>4576</v>
      </c>
      <c r="B163" s="833" t="s">
        <v>4577</v>
      </c>
      <c r="C163" s="833" t="s">
        <v>3783</v>
      </c>
      <c r="D163" s="833" t="s">
        <v>4629</v>
      </c>
      <c r="E163" s="833" t="s">
        <v>4630</v>
      </c>
      <c r="F163" s="850">
        <v>1</v>
      </c>
      <c r="G163" s="850">
        <v>310</v>
      </c>
      <c r="H163" s="850"/>
      <c r="I163" s="850">
        <v>310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4576</v>
      </c>
      <c r="B164" s="833" t="s">
        <v>4577</v>
      </c>
      <c r="C164" s="833" t="s">
        <v>3783</v>
      </c>
      <c r="D164" s="833" t="s">
        <v>4631</v>
      </c>
      <c r="E164" s="833" t="s">
        <v>4632</v>
      </c>
      <c r="F164" s="850"/>
      <c r="G164" s="850"/>
      <c r="H164" s="850"/>
      <c r="I164" s="850"/>
      <c r="J164" s="850"/>
      <c r="K164" s="850"/>
      <c r="L164" s="850"/>
      <c r="M164" s="850"/>
      <c r="N164" s="850">
        <v>2</v>
      </c>
      <c r="O164" s="850">
        <v>3864.18</v>
      </c>
      <c r="P164" s="838"/>
      <c r="Q164" s="851">
        <v>1932.09</v>
      </c>
    </row>
    <row r="165" spans="1:17" ht="14.45" customHeight="1" x14ac:dyDescent="0.2">
      <c r="A165" s="832" t="s">
        <v>4576</v>
      </c>
      <c r="B165" s="833" t="s">
        <v>4577</v>
      </c>
      <c r="C165" s="833" t="s">
        <v>3468</v>
      </c>
      <c r="D165" s="833" t="s">
        <v>4633</v>
      </c>
      <c r="E165" s="833" t="s">
        <v>4634</v>
      </c>
      <c r="F165" s="850">
        <v>44</v>
      </c>
      <c r="G165" s="850">
        <v>9372</v>
      </c>
      <c r="H165" s="850">
        <v>1.0681559152040119</v>
      </c>
      <c r="I165" s="850">
        <v>213</v>
      </c>
      <c r="J165" s="850">
        <v>41</v>
      </c>
      <c r="K165" s="850">
        <v>8774</v>
      </c>
      <c r="L165" s="850">
        <v>1</v>
      </c>
      <c r="M165" s="850">
        <v>214</v>
      </c>
      <c r="N165" s="850">
        <v>43</v>
      </c>
      <c r="O165" s="850">
        <v>9245</v>
      </c>
      <c r="P165" s="838">
        <v>1.0536813312058355</v>
      </c>
      <c r="Q165" s="851">
        <v>215</v>
      </c>
    </row>
    <row r="166" spans="1:17" ht="14.45" customHeight="1" x14ac:dyDescent="0.2">
      <c r="A166" s="832" t="s">
        <v>4576</v>
      </c>
      <c r="B166" s="833" t="s">
        <v>4577</v>
      </c>
      <c r="C166" s="833" t="s">
        <v>3468</v>
      </c>
      <c r="D166" s="833" t="s">
        <v>4635</v>
      </c>
      <c r="E166" s="833" t="s">
        <v>4636</v>
      </c>
      <c r="F166" s="850">
        <v>1</v>
      </c>
      <c r="G166" s="850">
        <v>155</v>
      </c>
      <c r="H166" s="850">
        <v>0.33333333333333331</v>
      </c>
      <c r="I166" s="850">
        <v>155</v>
      </c>
      <c r="J166" s="850">
        <v>3</v>
      </c>
      <c r="K166" s="850">
        <v>465</v>
      </c>
      <c r="L166" s="850">
        <v>1</v>
      </c>
      <c r="M166" s="850">
        <v>155</v>
      </c>
      <c r="N166" s="850"/>
      <c r="O166" s="850"/>
      <c r="P166" s="838"/>
      <c r="Q166" s="851"/>
    </row>
    <row r="167" spans="1:17" ht="14.45" customHeight="1" x14ac:dyDescent="0.2">
      <c r="A167" s="832" t="s">
        <v>4576</v>
      </c>
      <c r="B167" s="833" t="s">
        <v>4577</v>
      </c>
      <c r="C167" s="833" t="s">
        <v>3468</v>
      </c>
      <c r="D167" s="833" t="s">
        <v>4637</v>
      </c>
      <c r="E167" s="833" t="s">
        <v>4638</v>
      </c>
      <c r="F167" s="850">
        <v>4</v>
      </c>
      <c r="G167" s="850">
        <v>748</v>
      </c>
      <c r="H167" s="850">
        <v>4</v>
      </c>
      <c r="I167" s="850">
        <v>187</v>
      </c>
      <c r="J167" s="850">
        <v>1</v>
      </c>
      <c r="K167" s="850">
        <v>187</v>
      </c>
      <c r="L167" s="850">
        <v>1</v>
      </c>
      <c r="M167" s="850">
        <v>187</v>
      </c>
      <c r="N167" s="850">
        <v>1</v>
      </c>
      <c r="O167" s="850">
        <v>188</v>
      </c>
      <c r="P167" s="838">
        <v>1.0053475935828877</v>
      </c>
      <c r="Q167" s="851">
        <v>188</v>
      </c>
    </row>
    <row r="168" spans="1:17" ht="14.45" customHeight="1" x14ac:dyDescent="0.2">
      <c r="A168" s="832" t="s">
        <v>4576</v>
      </c>
      <c r="B168" s="833" t="s">
        <v>4577</v>
      </c>
      <c r="C168" s="833" t="s">
        <v>3468</v>
      </c>
      <c r="D168" s="833" t="s">
        <v>4639</v>
      </c>
      <c r="E168" s="833" t="s">
        <v>4640</v>
      </c>
      <c r="F168" s="850">
        <v>3</v>
      </c>
      <c r="G168" s="850">
        <v>384</v>
      </c>
      <c r="H168" s="850"/>
      <c r="I168" s="850">
        <v>128</v>
      </c>
      <c r="J168" s="850"/>
      <c r="K168" s="850"/>
      <c r="L168" s="850"/>
      <c r="M168" s="850"/>
      <c r="N168" s="850">
        <v>2</v>
      </c>
      <c r="O168" s="850">
        <v>258</v>
      </c>
      <c r="P168" s="838"/>
      <c r="Q168" s="851">
        <v>129</v>
      </c>
    </row>
    <row r="169" spans="1:17" ht="14.45" customHeight="1" x14ac:dyDescent="0.2">
      <c r="A169" s="832" t="s">
        <v>4576</v>
      </c>
      <c r="B169" s="833" t="s">
        <v>4577</v>
      </c>
      <c r="C169" s="833" t="s">
        <v>3468</v>
      </c>
      <c r="D169" s="833" t="s">
        <v>4641</v>
      </c>
      <c r="E169" s="833" t="s">
        <v>4642</v>
      </c>
      <c r="F169" s="850">
        <v>9</v>
      </c>
      <c r="G169" s="850">
        <v>2007</v>
      </c>
      <c r="H169" s="850">
        <v>1.4933035714285714</v>
      </c>
      <c r="I169" s="850">
        <v>223</v>
      </c>
      <c r="J169" s="850">
        <v>6</v>
      </c>
      <c r="K169" s="850">
        <v>1344</v>
      </c>
      <c r="L169" s="850">
        <v>1</v>
      </c>
      <c r="M169" s="850">
        <v>224</v>
      </c>
      <c r="N169" s="850">
        <v>9</v>
      </c>
      <c r="O169" s="850">
        <v>2025</v>
      </c>
      <c r="P169" s="838">
        <v>1.5066964285714286</v>
      </c>
      <c r="Q169" s="851">
        <v>225</v>
      </c>
    </row>
    <row r="170" spans="1:17" ht="14.45" customHeight="1" x14ac:dyDescent="0.2">
      <c r="A170" s="832" t="s">
        <v>4576</v>
      </c>
      <c r="B170" s="833" t="s">
        <v>4577</v>
      </c>
      <c r="C170" s="833" t="s">
        <v>3468</v>
      </c>
      <c r="D170" s="833" t="s">
        <v>4643</v>
      </c>
      <c r="E170" s="833" t="s">
        <v>4644</v>
      </c>
      <c r="F170" s="850">
        <v>1</v>
      </c>
      <c r="G170" s="850">
        <v>223</v>
      </c>
      <c r="H170" s="850"/>
      <c r="I170" s="850">
        <v>223</v>
      </c>
      <c r="J170" s="850"/>
      <c r="K170" s="850"/>
      <c r="L170" s="850"/>
      <c r="M170" s="850"/>
      <c r="N170" s="850"/>
      <c r="O170" s="850"/>
      <c r="P170" s="838"/>
      <c r="Q170" s="851"/>
    </row>
    <row r="171" spans="1:17" ht="14.45" customHeight="1" x14ac:dyDescent="0.2">
      <c r="A171" s="832" t="s">
        <v>4576</v>
      </c>
      <c r="B171" s="833" t="s">
        <v>4577</v>
      </c>
      <c r="C171" s="833" t="s">
        <v>3468</v>
      </c>
      <c r="D171" s="833" t="s">
        <v>4645</v>
      </c>
      <c r="E171" s="833" t="s">
        <v>4646</v>
      </c>
      <c r="F171" s="850"/>
      <c r="G171" s="850"/>
      <c r="H171" s="850"/>
      <c r="I171" s="850"/>
      <c r="J171" s="850">
        <v>4</v>
      </c>
      <c r="K171" s="850">
        <v>904</v>
      </c>
      <c r="L171" s="850">
        <v>1</v>
      </c>
      <c r="M171" s="850">
        <v>226</v>
      </c>
      <c r="N171" s="850">
        <v>4</v>
      </c>
      <c r="O171" s="850">
        <v>908</v>
      </c>
      <c r="P171" s="838">
        <v>1.0044247787610618</v>
      </c>
      <c r="Q171" s="851">
        <v>227</v>
      </c>
    </row>
    <row r="172" spans="1:17" ht="14.45" customHeight="1" x14ac:dyDescent="0.2">
      <c r="A172" s="832" t="s">
        <v>4576</v>
      </c>
      <c r="B172" s="833" t="s">
        <v>4577</v>
      </c>
      <c r="C172" s="833" t="s">
        <v>3468</v>
      </c>
      <c r="D172" s="833" t="s">
        <v>4647</v>
      </c>
      <c r="E172" s="833" t="s">
        <v>4648</v>
      </c>
      <c r="F172" s="850">
        <v>1</v>
      </c>
      <c r="G172" s="850">
        <v>626</v>
      </c>
      <c r="H172" s="850"/>
      <c r="I172" s="850">
        <v>626</v>
      </c>
      <c r="J172" s="850"/>
      <c r="K172" s="850"/>
      <c r="L172" s="850"/>
      <c r="M172" s="850"/>
      <c r="N172" s="850"/>
      <c r="O172" s="850"/>
      <c r="P172" s="838"/>
      <c r="Q172" s="851"/>
    </row>
    <row r="173" spans="1:17" ht="14.45" customHeight="1" x14ac:dyDescent="0.2">
      <c r="A173" s="832" t="s">
        <v>4576</v>
      </c>
      <c r="B173" s="833" t="s">
        <v>4577</v>
      </c>
      <c r="C173" s="833" t="s">
        <v>3468</v>
      </c>
      <c r="D173" s="833" t="s">
        <v>4649</v>
      </c>
      <c r="E173" s="833" t="s">
        <v>4650</v>
      </c>
      <c r="F173" s="850"/>
      <c r="G173" s="850"/>
      <c r="H173" s="850"/>
      <c r="I173" s="850"/>
      <c r="J173" s="850">
        <v>1</v>
      </c>
      <c r="K173" s="850">
        <v>350</v>
      </c>
      <c r="L173" s="850">
        <v>1</v>
      </c>
      <c r="M173" s="850">
        <v>350</v>
      </c>
      <c r="N173" s="850">
        <v>1</v>
      </c>
      <c r="O173" s="850">
        <v>354</v>
      </c>
      <c r="P173" s="838">
        <v>1.0114285714285713</v>
      </c>
      <c r="Q173" s="851">
        <v>354</v>
      </c>
    </row>
    <row r="174" spans="1:17" ht="14.45" customHeight="1" x14ac:dyDescent="0.2">
      <c r="A174" s="832" t="s">
        <v>4576</v>
      </c>
      <c r="B174" s="833" t="s">
        <v>4577</v>
      </c>
      <c r="C174" s="833" t="s">
        <v>3468</v>
      </c>
      <c r="D174" s="833" t="s">
        <v>4651</v>
      </c>
      <c r="E174" s="833" t="s">
        <v>4652</v>
      </c>
      <c r="F174" s="850"/>
      <c r="G174" s="850"/>
      <c r="H174" s="850"/>
      <c r="I174" s="850"/>
      <c r="J174" s="850">
        <v>1</v>
      </c>
      <c r="K174" s="850">
        <v>4166</v>
      </c>
      <c r="L174" s="850">
        <v>1</v>
      </c>
      <c r="M174" s="850">
        <v>4166</v>
      </c>
      <c r="N174" s="850">
        <v>2</v>
      </c>
      <c r="O174" s="850">
        <v>8346</v>
      </c>
      <c r="P174" s="838">
        <v>2.0033605376860297</v>
      </c>
      <c r="Q174" s="851">
        <v>4173</v>
      </c>
    </row>
    <row r="175" spans="1:17" ht="14.45" customHeight="1" x14ac:dyDescent="0.2">
      <c r="A175" s="832" t="s">
        <v>4576</v>
      </c>
      <c r="B175" s="833" t="s">
        <v>4577</v>
      </c>
      <c r="C175" s="833" t="s">
        <v>3468</v>
      </c>
      <c r="D175" s="833" t="s">
        <v>4653</v>
      </c>
      <c r="E175" s="833" t="s">
        <v>4654</v>
      </c>
      <c r="F175" s="850">
        <v>2</v>
      </c>
      <c r="G175" s="850">
        <v>7720</v>
      </c>
      <c r="H175" s="850">
        <v>0.99948213360952876</v>
      </c>
      <c r="I175" s="850">
        <v>3860</v>
      </c>
      <c r="J175" s="850">
        <v>2</v>
      </c>
      <c r="K175" s="850">
        <v>7724</v>
      </c>
      <c r="L175" s="850">
        <v>1</v>
      </c>
      <c r="M175" s="850">
        <v>3862</v>
      </c>
      <c r="N175" s="850">
        <v>4</v>
      </c>
      <c r="O175" s="850">
        <v>15468</v>
      </c>
      <c r="P175" s="838">
        <v>2.0025893319523562</v>
      </c>
      <c r="Q175" s="851">
        <v>3867</v>
      </c>
    </row>
    <row r="176" spans="1:17" ht="14.45" customHeight="1" x14ac:dyDescent="0.2">
      <c r="A176" s="832" t="s">
        <v>4576</v>
      </c>
      <c r="B176" s="833" t="s">
        <v>4577</v>
      </c>
      <c r="C176" s="833" t="s">
        <v>3468</v>
      </c>
      <c r="D176" s="833" t="s">
        <v>4655</v>
      </c>
      <c r="E176" s="833" t="s">
        <v>4656</v>
      </c>
      <c r="F176" s="850"/>
      <c r="G176" s="850"/>
      <c r="H176" s="850"/>
      <c r="I176" s="850"/>
      <c r="J176" s="850"/>
      <c r="K176" s="850"/>
      <c r="L176" s="850"/>
      <c r="M176" s="850"/>
      <c r="N176" s="850">
        <v>2</v>
      </c>
      <c r="O176" s="850">
        <v>2594</v>
      </c>
      <c r="P176" s="838"/>
      <c r="Q176" s="851">
        <v>1297</v>
      </c>
    </row>
    <row r="177" spans="1:17" ht="14.45" customHeight="1" x14ac:dyDescent="0.2">
      <c r="A177" s="832" t="s">
        <v>4576</v>
      </c>
      <c r="B177" s="833" t="s">
        <v>4577</v>
      </c>
      <c r="C177" s="833" t="s">
        <v>3468</v>
      </c>
      <c r="D177" s="833" t="s">
        <v>4657</v>
      </c>
      <c r="E177" s="833" t="s">
        <v>4658</v>
      </c>
      <c r="F177" s="850"/>
      <c r="G177" s="850"/>
      <c r="H177" s="850"/>
      <c r="I177" s="850"/>
      <c r="J177" s="850"/>
      <c r="K177" s="850"/>
      <c r="L177" s="850"/>
      <c r="M177" s="850"/>
      <c r="N177" s="850">
        <v>1</v>
      </c>
      <c r="O177" s="850">
        <v>1180</v>
      </c>
      <c r="P177" s="838"/>
      <c r="Q177" s="851">
        <v>1180</v>
      </c>
    </row>
    <row r="178" spans="1:17" ht="14.45" customHeight="1" x14ac:dyDescent="0.2">
      <c r="A178" s="832" t="s">
        <v>4576</v>
      </c>
      <c r="B178" s="833" t="s">
        <v>4577</v>
      </c>
      <c r="C178" s="833" t="s">
        <v>3468</v>
      </c>
      <c r="D178" s="833" t="s">
        <v>4659</v>
      </c>
      <c r="E178" s="833" t="s">
        <v>4660</v>
      </c>
      <c r="F178" s="850">
        <v>2</v>
      </c>
      <c r="G178" s="850">
        <v>10314</v>
      </c>
      <c r="H178" s="850">
        <v>0.66658049505590389</v>
      </c>
      <c r="I178" s="850">
        <v>5157</v>
      </c>
      <c r="J178" s="850">
        <v>3</v>
      </c>
      <c r="K178" s="850">
        <v>15473</v>
      </c>
      <c r="L178" s="850">
        <v>1</v>
      </c>
      <c r="M178" s="850">
        <v>5157.666666666667</v>
      </c>
      <c r="N178" s="850"/>
      <c r="O178" s="850"/>
      <c r="P178" s="838"/>
      <c r="Q178" s="851"/>
    </row>
    <row r="179" spans="1:17" ht="14.45" customHeight="1" x14ac:dyDescent="0.2">
      <c r="A179" s="832" t="s">
        <v>4576</v>
      </c>
      <c r="B179" s="833" t="s">
        <v>4577</v>
      </c>
      <c r="C179" s="833" t="s">
        <v>3468</v>
      </c>
      <c r="D179" s="833" t="s">
        <v>4661</v>
      </c>
      <c r="E179" s="833" t="s">
        <v>4662</v>
      </c>
      <c r="F179" s="850">
        <v>1</v>
      </c>
      <c r="G179" s="850">
        <v>801</v>
      </c>
      <c r="H179" s="850"/>
      <c r="I179" s="850">
        <v>801</v>
      </c>
      <c r="J179" s="850"/>
      <c r="K179" s="850"/>
      <c r="L179" s="850"/>
      <c r="M179" s="850"/>
      <c r="N179" s="850"/>
      <c r="O179" s="850"/>
      <c r="P179" s="838"/>
      <c r="Q179" s="851"/>
    </row>
    <row r="180" spans="1:17" ht="14.45" customHeight="1" x14ac:dyDescent="0.2">
      <c r="A180" s="832" t="s">
        <v>4576</v>
      </c>
      <c r="B180" s="833" t="s">
        <v>4577</v>
      </c>
      <c r="C180" s="833" t="s">
        <v>3468</v>
      </c>
      <c r="D180" s="833" t="s">
        <v>4663</v>
      </c>
      <c r="E180" s="833" t="s">
        <v>4664</v>
      </c>
      <c r="F180" s="850">
        <v>64</v>
      </c>
      <c r="G180" s="850">
        <v>11328</v>
      </c>
      <c r="H180" s="850">
        <v>0.60609951845906906</v>
      </c>
      <c r="I180" s="850">
        <v>177</v>
      </c>
      <c r="J180" s="850">
        <v>105</v>
      </c>
      <c r="K180" s="850">
        <v>18690</v>
      </c>
      <c r="L180" s="850">
        <v>1</v>
      </c>
      <c r="M180" s="850">
        <v>178</v>
      </c>
      <c r="N180" s="850">
        <v>79</v>
      </c>
      <c r="O180" s="850">
        <v>14141</v>
      </c>
      <c r="P180" s="838">
        <v>0.75660781166399149</v>
      </c>
      <c r="Q180" s="851">
        <v>179</v>
      </c>
    </row>
    <row r="181" spans="1:17" ht="14.45" customHeight="1" x14ac:dyDescent="0.2">
      <c r="A181" s="832" t="s">
        <v>4576</v>
      </c>
      <c r="B181" s="833" t="s">
        <v>4577</v>
      </c>
      <c r="C181" s="833" t="s">
        <v>3468</v>
      </c>
      <c r="D181" s="833" t="s">
        <v>4665</v>
      </c>
      <c r="E181" s="833" t="s">
        <v>4666</v>
      </c>
      <c r="F181" s="850">
        <v>22</v>
      </c>
      <c r="G181" s="850">
        <v>45078</v>
      </c>
      <c r="H181" s="850">
        <v>0.48865040650406505</v>
      </c>
      <c r="I181" s="850">
        <v>2049</v>
      </c>
      <c r="J181" s="850">
        <v>45</v>
      </c>
      <c r="K181" s="850">
        <v>92250</v>
      </c>
      <c r="L181" s="850">
        <v>1</v>
      </c>
      <c r="M181" s="850">
        <v>2050</v>
      </c>
      <c r="N181" s="850">
        <v>36</v>
      </c>
      <c r="O181" s="850">
        <v>73908</v>
      </c>
      <c r="P181" s="838">
        <v>0.80117073170731712</v>
      </c>
      <c r="Q181" s="851">
        <v>2053</v>
      </c>
    </row>
    <row r="182" spans="1:17" ht="14.45" customHeight="1" x14ac:dyDescent="0.2">
      <c r="A182" s="832" t="s">
        <v>4576</v>
      </c>
      <c r="B182" s="833" t="s">
        <v>4577</v>
      </c>
      <c r="C182" s="833" t="s">
        <v>3468</v>
      </c>
      <c r="D182" s="833" t="s">
        <v>4667</v>
      </c>
      <c r="E182" s="833" t="s">
        <v>4668</v>
      </c>
      <c r="F182" s="850">
        <v>2</v>
      </c>
      <c r="G182" s="850">
        <v>5474</v>
      </c>
      <c r="H182" s="850">
        <v>0.66666666666666663</v>
      </c>
      <c r="I182" s="850">
        <v>2737</v>
      </c>
      <c r="J182" s="850">
        <v>3</v>
      </c>
      <c r="K182" s="850">
        <v>8211</v>
      </c>
      <c r="L182" s="850">
        <v>1</v>
      </c>
      <c r="M182" s="850">
        <v>2737</v>
      </c>
      <c r="N182" s="850">
        <v>1</v>
      </c>
      <c r="O182" s="850">
        <v>2740</v>
      </c>
      <c r="P182" s="838">
        <v>0.33369869687005238</v>
      </c>
      <c r="Q182" s="851">
        <v>2740</v>
      </c>
    </row>
    <row r="183" spans="1:17" ht="14.45" customHeight="1" x14ac:dyDescent="0.2">
      <c r="A183" s="832" t="s">
        <v>4576</v>
      </c>
      <c r="B183" s="833" t="s">
        <v>4577</v>
      </c>
      <c r="C183" s="833" t="s">
        <v>3468</v>
      </c>
      <c r="D183" s="833" t="s">
        <v>4669</v>
      </c>
      <c r="E183" s="833" t="s">
        <v>4670</v>
      </c>
      <c r="F183" s="850">
        <v>1</v>
      </c>
      <c r="G183" s="850">
        <v>5269</v>
      </c>
      <c r="H183" s="850">
        <v>0.5</v>
      </c>
      <c r="I183" s="850">
        <v>5269</v>
      </c>
      <c r="J183" s="850">
        <v>2</v>
      </c>
      <c r="K183" s="850">
        <v>10538</v>
      </c>
      <c r="L183" s="850">
        <v>1</v>
      </c>
      <c r="M183" s="850">
        <v>5269</v>
      </c>
      <c r="N183" s="850">
        <v>1</v>
      </c>
      <c r="O183" s="850">
        <v>5274</v>
      </c>
      <c r="P183" s="838">
        <v>0.5004744733345986</v>
      </c>
      <c r="Q183" s="851">
        <v>5274</v>
      </c>
    </row>
    <row r="184" spans="1:17" ht="14.45" customHeight="1" x14ac:dyDescent="0.2">
      <c r="A184" s="832" t="s">
        <v>4576</v>
      </c>
      <c r="B184" s="833" t="s">
        <v>4577</v>
      </c>
      <c r="C184" s="833" t="s">
        <v>3468</v>
      </c>
      <c r="D184" s="833" t="s">
        <v>4671</v>
      </c>
      <c r="E184" s="833" t="s">
        <v>4672</v>
      </c>
      <c r="F184" s="850">
        <v>8</v>
      </c>
      <c r="G184" s="850">
        <v>1240</v>
      </c>
      <c r="H184" s="850">
        <v>1.3333333333333333</v>
      </c>
      <c r="I184" s="850">
        <v>155</v>
      </c>
      <c r="J184" s="850">
        <v>6</v>
      </c>
      <c r="K184" s="850">
        <v>930</v>
      </c>
      <c r="L184" s="850">
        <v>1</v>
      </c>
      <c r="M184" s="850">
        <v>155</v>
      </c>
      <c r="N184" s="850">
        <v>10</v>
      </c>
      <c r="O184" s="850">
        <v>1560</v>
      </c>
      <c r="P184" s="838">
        <v>1.6774193548387097</v>
      </c>
      <c r="Q184" s="851">
        <v>156</v>
      </c>
    </row>
    <row r="185" spans="1:17" ht="14.45" customHeight="1" x14ac:dyDescent="0.2">
      <c r="A185" s="832" t="s">
        <v>4576</v>
      </c>
      <c r="B185" s="833" t="s">
        <v>4577</v>
      </c>
      <c r="C185" s="833" t="s">
        <v>3468</v>
      </c>
      <c r="D185" s="833" t="s">
        <v>4673</v>
      </c>
      <c r="E185" s="833" t="s">
        <v>4674</v>
      </c>
      <c r="F185" s="850">
        <v>2</v>
      </c>
      <c r="G185" s="850">
        <v>398</v>
      </c>
      <c r="H185" s="850">
        <v>0.28428571428571431</v>
      </c>
      <c r="I185" s="850">
        <v>199</v>
      </c>
      <c r="J185" s="850">
        <v>7</v>
      </c>
      <c r="K185" s="850">
        <v>1400</v>
      </c>
      <c r="L185" s="850">
        <v>1</v>
      </c>
      <c r="M185" s="850">
        <v>200</v>
      </c>
      <c r="N185" s="850">
        <v>3</v>
      </c>
      <c r="O185" s="850">
        <v>603</v>
      </c>
      <c r="P185" s="838">
        <v>0.43071428571428572</v>
      </c>
      <c r="Q185" s="851">
        <v>201</v>
      </c>
    </row>
    <row r="186" spans="1:17" ht="14.45" customHeight="1" x14ac:dyDescent="0.2">
      <c r="A186" s="832" t="s">
        <v>4576</v>
      </c>
      <c r="B186" s="833" t="s">
        <v>4577</v>
      </c>
      <c r="C186" s="833" t="s">
        <v>3468</v>
      </c>
      <c r="D186" s="833" t="s">
        <v>4675</v>
      </c>
      <c r="E186" s="833" t="s">
        <v>4676</v>
      </c>
      <c r="F186" s="850">
        <v>1</v>
      </c>
      <c r="G186" s="850">
        <v>426</v>
      </c>
      <c r="H186" s="850"/>
      <c r="I186" s="850">
        <v>426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4576</v>
      </c>
      <c r="B187" s="833" t="s">
        <v>4577</v>
      </c>
      <c r="C187" s="833" t="s">
        <v>3468</v>
      </c>
      <c r="D187" s="833" t="s">
        <v>4677</v>
      </c>
      <c r="E187" s="833" t="s">
        <v>4678</v>
      </c>
      <c r="F187" s="850">
        <v>13</v>
      </c>
      <c r="G187" s="850">
        <v>2119</v>
      </c>
      <c r="H187" s="850">
        <v>0.76470588235294112</v>
      </c>
      <c r="I187" s="850">
        <v>163</v>
      </c>
      <c r="J187" s="850">
        <v>17</v>
      </c>
      <c r="K187" s="850">
        <v>2771</v>
      </c>
      <c r="L187" s="850">
        <v>1</v>
      </c>
      <c r="M187" s="850">
        <v>163</v>
      </c>
      <c r="N187" s="850">
        <v>19</v>
      </c>
      <c r="O187" s="850">
        <v>3116</v>
      </c>
      <c r="P187" s="838">
        <v>1.1245037892457597</v>
      </c>
      <c r="Q187" s="851">
        <v>164</v>
      </c>
    </row>
    <row r="188" spans="1:17" ht="14.45" customHeight="1" x14ac:dyDescent="0.2">
      <c r="A188" s="832" t="s">
        <v>4576</v>
      </c>
      <c r="B188" s="833" t="s">
        <v>4577</v>
      </c>
      <c r="C188" s="833" t="s">
        <v>3468</v>
      </c>
      <c r="D188" s="833" t="s">
        <v>4679</v>
      </c>
      <c r="E188" s="833" t="s">
        <v>4680</v>
      </c>
      <c r="F188" s="850">
        <v>22</v>
      </c>
      <c r="G188" s="850">
        <v>47410</v>
      </c>
      <c r="H188" s="850">
        <v>0.53633648581383775</v>
      </c>
      <c r="I188" s="850">
        <v>2155</v>
      </c>
      <c r="J188" s="850">
        <v>41</v>
      </c>
      <c r="K188" s="850">
        <v>88396</v>
      </c>
      <c r="L188" s="850">
        <v>1</v>
      </c>
      <c r="M188" s="850">
        <v>2156</v>
      </c>
      <c r="N188" s="850">
        <v>47</v>
      </c>
      <c r="O188" s="850">
        <v>101473</v>
      </c>
      <c r="P188" s="838">
        <v>1.1479365582153038</v>
      </c>
      <c r="Q188" s="851">
        <v>2159</v>
      </c>
    </row>
    <row r="189" spans="1:17" ht="14.45" customHeight="1" x14ac:dyDescent="0.2">
      <c r="A189" s="832" t="s">
        <v>4576</v>
      </c>
      <c r="B189" s="833" t="s">
        <v>4577</v>
      </c>
      <c r="C189" s="833" t="s">
        <v>3468</v>
      </c>
      <c r="D189" s="833" t="s">
        <v>4681</v>
      </c>
      <c r="E189" s="833" t="s">
        <v>4654</v>
      </c>
      <c r="F189" s="850">
        <v>2</v>
      </c>
      <c r="G189" s="850">
        <v>3778</v>
      </c>
      <c r="H189" s="850">
        <v>1</v>
      </c>
      <c r="I189" s="850">
        <v>1889</v>
      </c>
      <c r="J189" s="850">
        <v>2</v>
      </c>
      <c r="K189" s="850">
        <v>3778</v>
      </c>
      <c r="L189" s="850">
        <v>1</v>
      </c>
      <c r="M189" s="850">
        <v>1889</v>
      </c>
      <c r="N189" s="850">
        <v>4</v>
      </c>
      <c r="O189" s="850">
        <v>7568</v>
      </c>
      <c r="P189" s="838">
        <v>2.0031762837480147</v>
      </c>
      <c r="Q189" s="851">
        <v>1892</v>
      </c>
    </row>
    <row r="190" spans="1:17" ht="14.45" customHeight="1" x14ac:dyDescent="0.2">
      <c r="A190" s="832" t="s">
        <v>4576</v>
      </c>
      <c r="B190" s="833" t="s">
        <v>4577</v>
      </c>
      <c r="C190" s="833" t="s">
        <v>3468</v>
      </c>
      <c r="D190" s="833" t="s">
        <v>4682</v>
      </c>
      <c r="E190" s="833" t="s">
        <v>4683</v>
      </c>
      <c r="F190" s="850">
        <v>1</v>
      </c>
      <c r="G190" s="850">
        <v>8460</v>
      </c>
      <c r="H190" s="850">
        <v>0.9997636492554951</v>
      </c>
      <c r="I190" s="850">
        <v>8460</v>
      </c>
      <c r="J190" s="850">
        <v>1</v>
      </c>
      <c r="K190" s="850">
        <v>8462</v>
      </c>
      <c r="L190" s="850">
        <v>1</v>
      </c>
      <c r="M190" s="850">
        <v>8462</v>
      </c>
      <c r="N190" s="850">
        <v>2</v>
      </c>
      <c r="O190" s="850">
        <v>16940</v>
      </c>
      <c r="P190" s="838">
        <v>2.0018908059560387</v>
      </c>
      <c r="Q190" s="851">
        <v>8470</v>
      </c>
    </row>
    <row r="191" spans="1:17" ht="14.45" customHeight="1" x14ac:dyDescent="0.2">
      <c r="A191" s="832" t="s">
        <v>4684</v>
      </c>
      <c r="B191" s="833" t="s">
        <v>4685</v>
      </c>
      <c r="C191" s="833" t="s">
        <v>3468</v>
      </c>
      <c r="D191" s="833" t="s">
        <v>4686</v>
      </c>
      <c r="E191" s="833" t="s">
        <v>4687</v>
      </c>
      <c r="F191" s="850">
        <v>24</v>
      </c>
      <c r="G191" s="850">
        <v>5064</v>
      </c>
      <c r="H191" s="850">
        <v>1.0385561936013126</v>
      </c>
      <c r="I191" s="850">
        <v>211</v>
      </c>
      <c r="J191" s="850">
        <v>23</v>
      </c>
      <c r="K191" s="850">
        <v>4876</v>
      </c>
      <c r="L191" s="850">
        <v>1</v>
      </c>
      <c r="M191" s="850">
        <v>212</v>
      </c>
      <c r="N191" s="850">
        <v>39</v>
      </c>
      <c r="O191" s="850">
        <v>8307</v>
      </c>
      <c r="P191" s="838">
        <v>1.703650533223954</v>
      </c>
      <c r="Q191" s="851">
        <v>213</v>
      </c>
    </row>
    <row r="192" spans="1:17" ht="14.45" customHeight="1" x14ac:dyDescent="0.2">
      <c r="A192" s="832" t="s">
        <v>4684</v>
      </c>
      <c r="B192" s="833" t="s">
        <v>4685</v>
      </c>
      <c r="C192" s="833" t="s">
        <v>3468</v>
      </c>
      <c r="D192" s="833" t="s">
        <v>4688</v>
      </c>
      <c r="E192" s="833" t="s">
        <v>4689</v>
      </c>
      <c r="F192" s="850">
        <v>121</v>
      </c>
      <c r="G192" s="850">
        <v>36421</v>
      </c>
      <c r="H192" s="850">
        <v>1.0307635704986697</v>
      </c>
      <c r="I192" s="850">
        <v>301</v>
      </c>
      <c r="J192" s="850">
        <v>117</v>
      </c>
      <c r="K192" s="850">
        <v>35334</v>
      </c>
      <c r="L192" s="850">
        <v>1</v>
      </c>
      <c r="M192" s="850">
        <v>302</v>
      </c>
      <c r="N192" s="850">
        <v>3</v>
      </c>
      <c r="O192" s="850">
        <v>909</v>
      </c>
      <c r="P192" s="838">
        <v>2.5725929699439633E-2</v>
      </c>
      <c r="Q192" s="851">
        <v>303</v>
      </c>
    </row>
    <row r="193" spans="1:17" ht="14.45" customHeight="1" x14ac:dyDescent="0.2">
      <c r="A193" s="832" t="s">
        <v>4684</v>
      </c>
      <c r="B193" s="833" t="s">
        <v>4685</v>
      </c>
      <c r="C193" s="833" t="s">
        <v>3468</v>
      </c>
      <c r="D193" s="833" t="s">
        <v>4690</v>
      </c>
      <c r="E193" s="833" t="s">
        <v>4691</v>
      </c>
      <c r="F193" s="850">
        <v>45</v>
      </c>
      <c r="G193" s="850">
        <v>6165</v>
      </c>
      <c r="H193" s="850">
        <v>0.75</v>
      </c>
      <c r="I193" s="850">
        <v>137</v>
      </c>
      <c r="J193" s="850">
        <v>60</v>
      </c>
      <c r="K193" s="850">
        <v>8220</v>
      </c>
      <c r="L193" s="850">
        <v>1</v>
      </c>
      <c r="M193" s="850">
        <v>137</v>
      </c>
      <c r="N193" s="850">
        <v>39</v>
      </c>
      <c r="O193" s="850">
        <v>5382</v>
      </c>
      <c r="P193" s="838">
        <v>0.65474452554744522</v>
      </c>
      <c r="Q193" s="851">
        <v>138</v>
      </c>
    </row>
    <row r="194" spans="1:17" ht="14.45" customHeight="1" x14ac:dyDescent="0.2">
      <c r="A194" s="832" t="s">
        <v>4684</v>
      </c>
      <c r="B194" s="833" t="s">
        <v>4685</v>
      </c>
      <c r="C194" s="833" t="s">
        <v>3468</v>
      </c>
      <c r="D194" s="833" t="s">
        <v>4692</v>
      </c>
      <c r="E194" s="833" t="s">
        <v>4693</v>
      </c>
      <c r="F194" s="850"/>
      <c r="G194" s="850"/>
      <c r="H194" s="850"/>
      <c r="I194" s="850"/>
      <c r="J194" s="850">
        <v>1</v>
      </c>
      <c r="K194" s="850">
        <v>640</v>
      </c>
      <c r="L194" s="850">
        <v>1</v>
      </c>
      <c r="M194" s="850">
        <v>640</v>
      </c>
      <c r="N194" s="850"/>
      <c r="O194" s="850"/>
      <c r="P194" s="838"/>
      <c r="Q194" s="851"/>
    </row>
    <row r="195" spans="1:17" ht="14.45" customHeight="1" x14ac:dyDescent="0.2">
      <c r="A195" s="832" t="s">
        <v>4684</v>
      </c>
      <c r="B195" s="833" t="s">
        <v>4685</v>
      </c>
      <c r="C195" s="833" t="s">
        <v>3468</v>
      </c>
      <c r="D195" s="833" t="s">
        <v>4694</v>
      </c>
      <c r="E195" s="833" t="s">
        <v>4695</v>
      </c>
      <c r="F195" s="850">
        <v>4</v>
      </c>
      <c r="G195" s="850">
        <v>692</v>
      </c>
      <c r="H195" s="850">
        <v>0.79540229885057467</v>
      </c>
      <c r="I195" s="850">
        <v>173</v>
      </c>
      <c r="J195" s="850">
        <v>5</v>
      </c>
      <c r="K195" s="850">
        <v>870</v>
      </c>
      <c r="L195" s="850">
        <v>1</v>
      </c>
      <c r="M195" s="850">
        <v>174</v>
      </c>
      <c r="N195" s="850">
        <v>1</v>
      </c>
      <c r="O195" s="850">
        <v>175</v>
      </c>
      <c r="P195" s="838">
        <v>0.20114942528735633</v>
      </c>
      <c r="Q195" s="851">
        <v>175</v>
      </c>
    </row>
    <row r="196" spans="1:17" ht="14.45" customHeight="1" x14ac:dyDescent="0.2">
      <c r="A196" s="832" t="s">
        <v>4684</v>
      </c>
      <c r="B196" s="833" t="s">
        <v>4685</v>
      </c>
      <c r="C196" s="833" t="s">
        <v>3468</v>
      </c>
      <c r="D196" s="833" t="s">
        <v>4696</v>
      </c>
      <c r="E196" s="833" t="s">
        <v>4697</v>
      </c>
      <c r="F196" s="850">
        <v>1</v>
      </c>
      <c r="G196" s="850">
        <v>274</v>
      </c>
      <c r="H196" s="850">
        <v>0.16666666666666666</v>
      </c>
      <c r="I196" s="850">
        <v>274</v>
      </c>
      <c r="J196" s="850">
        <v>6</v>
      </c>
      <c r="K196" s="850">
        <v>1644</v>
      </c>
      <c r="L196" s="850">
        <v>1</v>
      </c>
      <c r="M196" s="850">
        <v>274</v>
      </c>
      <c r="N196" s="850">
        <v>9</v>
      </c>
      <c r="O196" s="850">
        <v>2493</v>
      </c>
      <c r="P196" s="838">
        <v>1.5164233576642336</v>
      </c>
      <c r="Q196" s="851">
        <v>277</v>
      </c>
    </row>
    <row r="197" spans="1:17" ht="14.45" customHeight="1" x14ac:dyDescent="0.2">
      <c r="A197" s="832" t="s">
        <v>4684</v>
      </c>
      <c r="B197" s="833" t="s">
        <v>4685</v>
      </c>
      <c r="C197" s="833" t="s">
        <v>3468</v>
      </c>
      <c r="D197" s="833" t="s">
        <v>4698</v>
      </c>
      <c r="E197" s="833" t="s">
        <v>4699</v>
      </c>
      <c r="F197" s="850">
        <v>4</v>
      </c>
      <c r="G197" s="850">
        <v>568</v>
      </c>
      <c r="H197" s="850">
        <v>0.66981132075471694</v>
      </c>
      <c r="I197" s="850">
        <v>142</v>
      </c>
      <c r="J197" s="850">
        <v>6</v>
      </c>
      <c r="K197" s="850">
        <v>848</v>
      </c>
      <c r="L197" s="850">
        <v>1</v>
      </c>
      <c r="M197" s="850">
        <v>141.33333333333334</v>
      </c>
      <c r="N197" s="850">
        <v>11</v>
      </c>
      <c r="O197" s="850">
        <v>1551</v>
      </c>
      <c r="P197" s="838">
        <v>1.8290094339622642</v>
      </c>
      <c r="Q197" s="851">
        <v>141</v>
      </c>
    </row>
    <row r="198" spans="1:17" ht="14.45" customHeight="1" x14ac:dyDescent="0.2">
      <c r="A198" s="832" t="s">
        <v>4684</v>
      </c>
      <c r="B198" s="833" t="s">
        <v>4685</v>
      </c>
      <c r="C198" s="833" t="s">
        <v>3468</v>
      </c>
      <c r="D198" s="833" t="s">
        <v>4700</v>
      </c>
      <c r="E198" s="833" t="s">
        <v>4699</v>
      </c>
      <c r="F198" s="850">
        <v>45</v>
      </c>
      <c r="G198" s="850">
        <v>3510</v>
      </c>
      <c r="H198" s="850">
        <v>0.74728550138386207</v>
      </c>
      <c r="I198" s="850">
        <v>78</v>
      </c>
      <c r="J198" s="850">
        <v>60</v>
      </c>
      <c r="K198" s="850">
        <v>4697</v>
      </c>
      <c r="L198" s="850">
        <v>1</v>
      </c>
      <c r="M198" s="850">
        <v>78.283333333333331</v>
      </c>
      <c r="N198" s="850">
        <v>39</v>
      </c>
      <c r="O198" s="850">
        <v>3081</v>
      </c>
      <c r="P198" s="838">
        <v>0.65595060677027894</v>
      </c>
      <c r="Q198" s="851">
        <v>79</v>
      </c>
    </row>
    <row r="199" spans="1:17" ht="14.45" customHeight="1" x14ac:dyDescent="0.2">
      <c r="A199" s="832" t="s">
        <v>4684</v>
      </c>
      <c r="B199" s="833" t="s">
        <v>4685</v>
      </c>
      <c r="C199" s="833" t="s">
        <v>3468</v>
      </c>
      <c r="D199" s="833" t="s">
        <v>4701</v>
      </c>
      <c r="E199" s="833" t="s">
        <v>4702</v>
      </c>
      <c r="F199" s="850">
        <v>4</v>
      </c>
      <c r="G199" s="850">
        <v>1256</v>
      </c>
      <c r="H199" s="850">
        <v>0.66666666666666663</v>
      </c>
      <c r="I199" s="850">
        <v>314</v>
      </c>
      <c r="J199" s="850">
        <v>6</v>
      </c>
      <c r="K199" s="850">
        <v>1884</v>
      </c>
      <c r="L199" s="850">
        <v>1</v>
      </c>
      <c r="M199" s="850">
        <v>314</v>
      </c>
      <c r="N199" s="850">
        <v>11</v>
      </c>
      <c r="O199" s="850">
        <v>3476</v>
      </c>
      <c r="P199" s="838">
        <v>1.8450106157112527</v>
      </c>
      <c r="Q199" s="851">
        <v>316</v>
      </c>
    </row>
    <row r="200" spans="1:17" ht="14.45" customHeight="1" x14ac:dyDescent="0.2">
      <c r="A200" s="832" t="s">
        <v>4684</v>
      </c>
      <c r="B200" s="833" t="s">
        <v>4685</v>
      </c>
      <c r="C200" s="833" t="s">
        <v>3468</v>
      </c>
      <c r="D200" s="833" t="s">
        <v>4703</v>
      </c>
      <c r="E200" s="833" t="s">
        <v>4704</v>
      </c>
      <c r="F200" s="850">
        <v>55</v>
      </c>
      <c r="G200" s="850">
        <v>8965</v>
      </c>
      <c r="H200" s="850">
        <v>0.84455958549222798</v>
      </c>
      <c r="I200" s="850">
        <v>163</v>
      </c>
      <c r="J200" s="850">
        <v>65</v>
      </c>
      <c r="K200" s="850">
        <v>10615</v>
      </c>
      <c r="L200" s="850">
        <v>1</v>
      </c>
      <c r="M200" s="850">
        <v>163.30769230769232</v>
      </c>
      <c r="N200" s="850">
        <v>50</v>
      </c>
      <c r="O200" s="850">
        <v>8250</v>
      </c>
      <c r="P200" s="838">
        <v>0.77720207253886009</v>
      </c>
      <c r="Q200" s="851">
        <v>165</v>
      </c>
    </row>
    <row r="201" spans="1:17" ht="14.45" customHeight="1" x14ac:dyDescent="0.2">
      <c r="A201" s="832" t="s">
        <v>4684</v>
      </c>
      <c r="B201" s="833" t="s">
        <v>4685</v>
      </c>
      <c r="C201" s="833" t="s">
        <v>3468</v>
      </c>
      <c r="D201" s="833" t="s">
        <v>4705</v>
      </c>
      <c r="E201" s="833" t="s">
        <v>4687</v>
      </c>
      <c r="F201" s="850">
        <v>100</v>
      </c>
      <c r="G201" s="850">
        <v>7200</v>
      </c>
      <c r="H201" s="850">
        <v>0.73245167853509663</v>
      </c>
      <c r="I201" s="850">
        <v>72</v>
      </c>
      <c r="J201" s="850">
        <v>136</v>
      </c>
      <c r="K201" s="850">
        <v>9830</v>
      </c>
      <c r="L201" s="850">
        <v>1</v>
      </c>
      <c r="M201" s="850">
        <v>72.279411764705884</v>
      </c>
      <c r="N201" s="850">
        <v>81</v>
      </c>
      <c r="O201" s="850">
        <v>5994</v>
      </c>
      <c r="P201" s="838">
        <v>0.60976602238046795</v>
      </c>
      <c r="Q201" s="851">
        <v>74</v>
      </c>
    </row>
    <row r="202" spans="1:17" ht="14.45" customHeight="1" x14ac:dyDescent="0.2">
      <c r="A202" s="832" t="s">
        <v>4684</v>
      </c>
      <c r="B202" s="833" t="s">
        <v>4685</v>
      </c>
      <c r="C202" s="833" t="s">
        <v>3468</v>
      </c>
      <c r="D202" s="833" t="s">
        <v>4706</v>
      </c>
      <c r="E202" s="833" t="s">
        <v>4707</v>
      </c>
      <c r="F202" s="850">
        <v>4</v>
      </c>
      <c r="G202" s="850">
        <v>4844</v>
      </c>
      <c r="H202" s="850">
        <v>0.57095709570957098</v>
      </c>
      <c r="I202" s="850">
        <v>1211</v>
      </c>
      <c r="J202" s="850">
        <v>7</v>
      </c>
      <c r="K202" s="850">
        <v>8484</v>
      </c>
      <c r="L202" s="850">
        <v>1</v>
      </c>
      <c r="M202" s="850">
        <v>1212</v>
      </c>
      <c r="N202" s="850"/>
      <c r="O202" s="850"/>
      <c r="P202" s="838"/>
      <c r="Q202" s="851"/>
    </row>
    <row r="203" spans="1:17" ht="14.45" customHeight="1" x14ac:dyDescent="0.2">
      <c r="A203" s="832" t="s">
        <v>4684</v>
      </c>
      <c r="B203" s="833" t="s">
        <v>4685</v>
      </c>
      <c r="C203" s="833" t="s">
        <v>3468</v>
      </c>
      <c r="D203" s="833" t="s">
        <v>4708</v>
      </c>
      <c r="E203" s="833" t="s">
        <v>4709</v>
      </c>
      <c r="F203" s="850">
        <v>4</v>
      </c>
      <c r="G203" s="850">
        <v>456</v>
      </c>
      <c r="H203" s="850">
        <v>0.99130434782608701</v>
      </c>
      <c r="I203" s="850">
        <v>114</v>
      </c>
      <c r="J203" s="850">
        <v>4</v>
      </c>
      <c r="K203" s="850">
        <v>460</v>
      </c>
      <c r="L203" s="850">
        <v>1</v>
      </c>
      <c r="M203" s="850">
        <v>115</v>
      </c>
      <c r="N203" s="850"/>
      <c r="O203" s="850"/>
      <c r="P203" s="838"/>
      <c r="Q203" s="851"/>
    </row>
    <row r="204" spans="1:17" ht="14.45" customHeight="1" x14ac:dyDescent="0.2">
      <c r="A204" s="832" t="s">
        <v>4710</v>
      </c>
      <c r="B204" s="833" t="s">
        <v>4711</v>
      </c>
      <c r="C204" s="833" t="s">
        <v>3468</v>
      </c>
      <c r="D204" s="833" t="s">
        <v>4712</v>
      </c>
      <c r="E204" s="833" t="s">
        <v>4713</v>
      </c>
      <c r="F204" s="850">
        <v>308</v>
      </c>
      <c r="G204" s="850">
        <v>17864</v>
      </c>
      <c r="H204" s="850">
        <v>0.75862068965517238</v>
      </c>
      <c r="I204" s="850">
        <v>58</v>
      </c>
      <c r="J204" s="850">
        <v>406</v>
      </c>
      <c r="K204" s="850">
        <v>23548</v>
      </c>
      <c r="L204" s="850">
        <v>1</v>
      </c>
      <c r="M204" s="850">
        <v>58</v>
      </c>
      <c r="N204" s="850">
        <v>431</v>
      </c>
      <c r="O204" s="850">
        <v>25429</v>
      </c>
      <c r="P204" s="838">
        <v>1.0798793952777306</v>
      </c>
      <c r="Q204" s="851">
        <v>59</v>
      </c>
    </row>
    <row r="205" spans="1:17" ht="14.45" customHeight="1" x14ac:dyDescent="0.2">
      <c r="A205" s="832" t="s">
        <v>4710</v>
      </c>
      <c r="B205" s="833" t="s">
        <v>4711</v>
      </c>
      <c r="C205" s="833" t="s">
        <v>3468</v>
      </c>
      <c r="D205" s="833" t="s">
        <v>4714</v>
      </c>
      <c r="E205" s="833" t="s">
        <v>4715</v>
      </c>
      <c r="F205" s="850">
        <v>102</v>
      </c>
      <c r="G205" s="850">
        <v>13362</v>
      </c>
      <c r="H205" s="850">
        <v>0.78039948604135034</v>
      </c>
      <c r="I205" s="850">
        <v>131</v>
      </c>
      <c r="J205" s="850">
        <v>130</v>
      </c>
      <c r="K205" s="850">
        <v>17122</v>
      </c>
      <c r="L205" s="850">
        <v>1</v>
      </c>
      <c r="M205" s="850">
        <v>131.7076923076923</v>
      </c>
      <c r="N205" s="850">
        <v>105</v>
      </c>
      <c r="O205" s="850">
        <v>13860</v>
      </c>
      <c r="P205" s="838">
        <v>0.80948487326246932</v>
      </c>
      <c r="Q205" s="851">
        <v>132</v>
      </c>
    </row>
    <row r="206" spans="1:17" ht="14.45" customHeight="1" x14ac:dyDescent="0.2">
      <c r="A206" s="832" t="s">
        <v>4710</v>
      </c>
      <c r="B206" s="833" t="s">
        <v>4711</v>
      </c>
      <c r="C206" s="833" t="s">
        <v>3468</v>
      </c>
      <c r="D206" s="833" t="s">
        <v>4716</v>
      </c>
      <c r="E206" s="833" t="s">
        <v>4717</v>
      </c>
      <c r="F206" s="850"/>
      <c r="G206" s="850"/>
      <c r="H206" s="850"/>
      <c r="I206" s="850"/>
      <c r="J206" s="850"/>
      <c r="K206" s="850"/>
      <c r="L206" s="850"/>
      <c r="M206" s="850"/>
      <c r="N206" s="850">
        <v>4</v>
      </c>
      <c r="O206" s="850">
        <v>760</v>
      </c>
      <c r="P206" s="838"/>
      <c r="Q206" s="851">
        <v>190</v>
      </c>
    </row>
    <row r="207" spans="1:17" ht="14.45" customHeight="1" x14ac:dyDescent="0.2">
      <c r="A207" s="832" t="s">
        <v>4710</v>
      </c>
      <c r="B207" s="833" t="s">
        <v>4711</v>
      </c>
      <c r="C207" s="833" t="s">
        <v>3468</v>
      </c>
      <c r="D207" s="833" t="s">
        <v>4718</v>
      </c>
      <c r="E207" s="833" t="s">
        <v>4719</v>
      </c>
      <c r="F207" s="850">
        <v>23</v>
      </c>
      <c r="G207" s="850">
        <v>9384</v>
      </c>
      <c r="H207" s="850">
        <v>0.44230769230769229</v>
      </c>
      <c r="I207" s="850">
        <v>408</v>
      </c>
      <c r="J207" s="850">
        <v>52</v>
      </c>
      <c r="K207" s="850">
        <v>21216</v>
      </c>
      <c r="L207" s="850">
        <v>1</v>
      </c>
      <c r="M207" s="850">
        <v>408</v>
      </c>
      <c r="N207" s="850">
        <v>42</v>
      </c>
      <c r="O207" s="850">
        <v>17262</v>
      </c>
      <c r="P207" s="838">
        <v>0.81363122171945701</v>
      </c>
      <c r="Q207" s="851">
        <v>411</v>
      </c>
    </row>
    <row r="208" spans="1:17" ht="14.45" customHeight="1" x14ac:dyDescent="0.2">
      <c r="A208" s="832" t="s">
        <v>4710</v>
      </c>
      <c r="B208" s="833" t="s">
        <v>4711</v>
      </c>
      <c r="C208" s="833" t="s">
        <v>3468</v>
      </c>
      <c r="D208" s="833" t="s">
        <v>4720</v>
      </c>
      <c r="E208" s="833" t="s">
        <v>4721</v>
      </c>
      <c r="F208" s="850">
        <v>32</v>
      </c>
      <c r="G208" s="850">
        <v>5760</v>
      </c>
      <c r="H208" s="850">
        <v>1.8823529411764706</v>
      </c>
      <c r="I208" s="850">
        <v>180</v>
      </c>
      <c r="J208" s="850">
        <v>17</v>
      </c>
      <c r="K208" s="850">
        <v>3060</v>
      </c>
      <c r="L208" s="850">
        <v>1</v>
      </c>
      <c r="M208" s="850">
        <v>180</v>
      </c>
      <c r="N208" s="850">
        <v>21</v>
      </c>
      <c r="O208" s="850">
        <v>3843</v>
      </c>
      <c r="P208" s="838">
        <v>1.2558823529411764</v>
      </c>
      <c r="Q208" s="851">
        <v>183</v>
      </c>
    </row>
    <row r="209" spans="1:17" ht="14.45" customHeight="1" x14ac:dyDescent="0.2">
      <c r="A209" s="832" t="s">
        <v>4710</v>
      </c>
      <c r="B209" s="833" t="s">
        <v>4711</v>
      </c>
      <c r="C209" s="833" t="s">
        <v>3468</v>
      </c>
      <c r="D209" s="833" t="s">
        <v>4722</v>
      </c>
      <c r="E209" s="833" t="s">
        <v>4723</v>
      </c>
      <c r="F209" s="850">
        <v>24</v>
      </c>
      <c r="G209" s="850">
        <v>8064</v>
      </c>
      <c r="H209" s="850">
        <v>1.4955489614243322</v>
      </c>
      <c r="I209" s="850">
        <v>336</v>
      </c>
      <c r="J209" s="850">
        <v>16</v>
      </c>
      <c r="K209" s="850">
        <v>5392</v>
      </c>
      <c r="L209" s="850">
        <v>1</v>
      </c>
      <c r="M209" s="850">
        <v>337</v>
      </c>
      <c r="N209" s="850">
        <v>18</v>
      </c>
      <c r="O209" s="850">
        <v>6138</v>
      </c>
      <c r="P209" s="838">
        <v>1.138353115727003</v>
      </c>
      <c r="Q209" s="851">
        <v>341</v>
      </c>
    </row>
    <row r="210" spans="1:17" ht="14.45" customHeight="1" x14ac:dyDescent="0.2">
      <c r="A210" s="832" t="s">
        <v>4710</v>
      </c>
      <c r="B210" s="833" t="s">
        <v>4711</v>
      </c>
      <c r="C210" s="833" t="s">
        <v>3468</v>
      </c>
      <c r="D210" s="833" t="s">
        <v>4724</v>
      </c>
      <c r="E210" s="833" t="s">
        <v>4725</v>
      </c>
      <c r="F210" s="850">
        <v>128</v>
      </c>
      <c r="G210" s="850">
        <v>44672</v>
      </c>
      <c r="H210" s="850">
        <v>0.6613175425610659</v>
      </c>
      <c r="I210" s="850">
        <v>349</v>
      </c>
      <c r="J210" s="850">
        <v>193</v>
      </c>
      <c r="K210" s="850">
        <v>67550</v>
      </c>
      <c r="L210" s="850">
        <v>1</v>
      </c>
      <c r="M210" s="850">
        <v>350</v>
      </c>
      <c r="N210" s="850">
        <v>239</v>
      </c>
      <c r="O210" s="850">
        <v>83889</v>
      </c>
      <c r="P210" s="838">
        <v>1.2418800888230941</v>
      </c>
      <c r="Q210" s="851">
        <v>351</v>
      </c>
    </row>
    <row r="211" spans="1:17" ht="14.45" customHeight="1" x14ac:dyDescent="0.2">
      <c r="A211" s="832" t="s">
        <v>4710</v>
      </c>
      <c r="B211" s="833" t="s">
        <v>4711</v>
      </c>
      <c r="C211" s="833" t="s">
        <v>3468</v>
      </c>
      <c r="D211" s="833" t="s">
        <v>4726</v>
      </c>
      <c r="E211" s="833" t="s">
        <v>4727</v>
      </c>
      <c r="F211" s="850">
        <v>10</v>
      </c>
      <c r="G211" s="850">
        <v>1170</v>
      </c>
      <c r="H211" s="850">
        <v>0.83333333333333337</v>
      </c>
      <c r="I211" s="850">
        <v>117</v>
      </c>
      <c r="J211" s="850">
        <v>12</v>
      </c>
      <c r="K211" s="850">
        <v>1404</v>
      </c>
      <c r="L211" s="850">
        <v>1</v>
      </c>
      <c r="M211" s="850">
        <v>117</v>
      </c>
      <c r="N211" s="850">
        <v>6</v>
      </c>
      <c r="O211" s="850">
        <v>708</v>
      </c>
      <c r="P211" s="838">
        <v>0.50427350427350426</v>
      </c>
      <c r="Q211" s="851">
        <v>118</v>
      </c>
    </row>
    <row r="212" spans="1:17" ht="14.45" customHeight="1" x14ac:dyDescent="0.2">
      <c r="A212" s="832" t="s">
        <v>4710</v>
      </c>
      <c r="B212" s="833" t="s">
        <v>4711</v>
      </c>
      <c r="C212" s="833" t="s">
        <v>3468</v>
      </c>
      <c r="D212" s="833" t="s">
        <v>4728</v>
      </c>
      <c r="E212" s="833" t="s">
        <v>4729</v>
      </c>
      <c r="F212" s="850">
        <v>1</v>
      </c>
      <c r="G212" s="850">
        <v>49</v>
      </c>
      <c r="H212" s="850">
        <v>1</v>
      </c>
      <c r="I212" s="850">
        <v>49</v>
      </c>
      <c r="J212" s="850">
        <v>1</v>
      </c>
      <c r="K212" s="850">
        <v>49</v>
      </c>
      <c r="L212" s="850">
        <v>1</v>
      </c>
      <c r="M212" s="850">
        <v>49</v>
      </c>
      <c r="N212" s="850"/>
      <c r="O212" s="850"/>
      <c r="P212" s="838"/>
      <c r="Q212" s="851"/>
    </row>
    <row r="213" spans="1:17" ht="14.45" customHeight="1" x14ac:dyDescent="0.2">
      <c r="A213" s="832" t="s">
        <v>4710</v>
      </c>
      <c r="B213" s="833" t="s">
        <v>4711</v>
      </c>
      <c r="C213" s="833" t="s">
        <v>3468</v>
      </c>
      <c r="D213" s="833" t="s">
        <v>4730</v>
      </c>
      <c r="E213" s="833" t="s">
        <v>4731</v>
      </c>
      <c r="F213" s="850">
        <v>9</v>
      </c>
      <c r="G213" s="850">
        <v>342</v>
      </c>
      <c r="H213" s="850">
        <v>0.69230769230769229</v>
      </c>
      <c r="I213" s="850">
        <v>38</v>
      </c>
      <c r="J213" s="850">
        <v>13</v>
      </c>
      <c r="K213" s="850">
        <v>494</v>
      </c>
      <c r="L213" s="850">
        <v>1</v>
      </c>
      <c r="M213" s="850">
        <v>38</v>
      </c>
      <c r="N213" s="850">
        <v>6</v>
      </c>
      <c r="O213" s="850">
        <v>228</v>
      </c>
      <c r="P213" s="838">
        <v>0.46153846153846156</v>
      </c>
      <c r="Q213" s="851">
        <v>38</v>
      </c>
    </row>
    <row r="214" spans="1:17" ht="14.45" customHeight="1" x14ac:dyDescent="0.2">
      <c r="A214" s="832" t="s">
        <v>4710</v>
      </c>
      <c r="B214" s="833" t="s">
        <v>4711</v>
      </c>
      <c r="C214" s="833" t="s">
        <v>3468</v>
      </c>
      <c r="D214" s="833" t="s">
        <v>4732</v>
      </c>
      <c r="E214" s="833" t="s">
        <v>4733</v>
      </c>
      <c r="F214" s="850">
        <v>1</v>
      </c>
      <c r="G214" s="850">
        <v>705</v>
      </c>
      <c r="H214" s="850"/>
      <c r="I214" s="850">
        <v>705</v>
      </c>
      <c r="J214" s="850"/>
      <c r="K214" s="850"/>
      <c r="L214" s="850"/>
      <c r="M214" s="850"/>
      <c r="N214" s="850"/>
      <c r="O214" s="850"/>
      <c r="P214" s="838"/>
      <c r="Q214" s="851"/>
    </row>
    <row r="215" spans="1:17" ht="14.45" customHeight="1" x14ac:dyDescent="0.2">
      <c r="A215" s="832" t="s">
        <v>4710</v>
      </c>
      <c r="B215" s="833" t="s">
        <v>4711</v>
      </c>
      <c r="C215" s="833" t="s">
        <v>3468</v>
      </c>
      <c r="D215" s="833" t="s">
        <v>4734</v>
      </c>
      <c r="E215" s="833" t="s">
        <v>4735</v>
      </c>
      <c r="F215" s="850">
        <v>258</v>
      </c>
      <c r="G215" s="850">
        <v>78690</v>
      </c>
      <c r="H215" s="850">
        <v>0.83495145631067957</v>
      </c>
      <c r="I215" s="850">
        <v>305</v>
      </c>
      <c r="J215" s="850">
        <v>309</v>
      </c>
      <c r="K215" s="850">
        <v>94245</v>
      </c>
      <c r="L215" s="850">
        <v>1</v>
      </c>
      <c r="M215" s="850">
        <v>305</v>
      </c>
      <c r="N215" s="850">
        <v>391</v>
      </c>
      <c r="O215" s="850">
        <v>120428</v>
      </c>
      <c r="P215" s="838">
        <v>1.2778184519072631</v>
      </c>
      <c r="Q215" s="851">
        <v>308</v>
      </c>
    </row>
    <row r="216" spans="1:17" ht="14.45" customHeight="1" x14ac:dyDescent="0.2">
      <c r="A216" s="832" t="s">
        <v>4710</v>
      </c>
      <c r="B216" s="833" t="s">
        <v>4711</v>
      </c>
      <c r="C216" s="833" t="s">
        <v>3468</v>
      </c>
      <c r="D216" s="833" t="s">
        <v>4736</v>
      </c>
      <c r="E216" s="833" t="s">
        <v>4737</v>
      </c>
      <c r="F216" s="850">
        <v>170</v>
      </c>
      <c r="G216" s="850">
        <v>83980</v>
      </c>
      <c r="H216" s="850">
        <v>0.7010601886634944</v>
      </c>
      <c r="I216" s="850">
        <v>494</v>
      </c>
      <c r="J216" s="850">
        <v>242</v>
      </c>
      <c r="K216" s="850">
        <v>119790</v>
      </c>
      <c r="L216" s="850">
        <v>1</v>
      </c>
      <c r="M216" s="850">
        <v>495</v>
      </c>
      <c r="N216" s="850">
        <v>133</v>
      </c>
      <c r="O216" s="850">
        <v>66367</v>
      </c>
      <c r="P216" s="838">
        <v>0.55402788212705567</v>
      </c>
      <c r="Q216" s="851">
        <v>499</v>
      </c>
    </row>
    <row r="217" spans="1:17" ht="14.45" customHeight="1" x14ac:dyDescent="0.2">
      <c r="A217" s="832" t="s">
        <v>4710</v>
      </c>
      <c r="B217" s="833" t="s">
        <v>4711</v>
      </c>
      <c r="C217" s="833" t="s">
        <v>3468</v>
      </c>
      <c r="D217" s="833" t="s">
        <v>4738</v>
      </c>
      <c r="E217" s="833" t="s">
        <v>4739</v>
      </c>
      <c r="F217" s="850">
        <v>384</v>
      </c>
      <c r="G217" s="850">
        <v>142080</v>
      </c>
      <c r="H217" s="850">
        <v>0.77996936775709402</v>
      </c>
      <c r="I217" s="850">
        <v>370</v>
      </c>
      <c r="J217" s="850">
        <v>491</v>
      </c>
      <c r="K217" s="850">
        <v>182161</v>
      </c>
      <c r="L217" s="850">
        <v>1</v>
      </c>
      <c r="M217" s="850">
        <v>371</v>
      </c>
      <c r="N217" s="850">
        <v>491</v>
      </c>
      <c r="O217" s="850">
        <v>184616</v>
      </c>
      <c r="P217" s="838">
        <v>1.013477088948787</v>
      </c>
      <c r="Q217" s="851">
        <v>376</v>
      </c>
    </row>
    <row r="218" spans="1:17" ht="14.45" customHeight="1" x14ac:dyDescent="0.2">
      <c r="A218" s="832" t="s">
        <v>4710</v>
      </c>
      <c r="B218" s="833" t="s">
        <v>4711</v>
      </c>
      <c r="C218" s="833" t="s">
        <v>3468</v>
      </c>
      <c r="D218" s="833" t="s">
        <v>4740</v>
      </c>
      <c r="E218" s="833" t="s">
        <v>4741</v>
      </c>
      <c r="F218" s="850"/>
      <c r="G218" s="850"/>
      <c r="H218" s="850"/>
      <c r="I218" s="850"/>
      <c r="J218" s="850">
        <v>1</v>
      </c>
      <c r="K218" s="850">
        <v>12</v>
      </c>
      <c r="L218" s="850">
        <v>1</v>
      </c>
      <c r="M218" s="850">
        <v>12</v>
      </c>
      <c r="N218" s="850">
        <v>1</v>
      </c>
      <c r="O218" s="850">
        <v>12</v>
      </c>
      <c r="P218" s="838">
        <v>1</v>
      </c>
      <c r="Q218" s="851">
        <v>12</v>
      </c>
    </row>
    <row r="219" spans="1:17" ht="14.45" customHeight="1" x14ac:dyDescent="0.2">
      <c r="A219" s="832" t="s">
        <v>4710</v>
      </c>
      <c r="B219" s="833" t="s">
        <v>4711</v>
      </c>
      <c r="C219" s="833" t="s">
        <v>3468</v>
      </c>
      <c r="D219" s="833" t="s">
        <v>4742</v>
      </c>
      <c r="E219" s="833" t="s">
        <v>4743</v>
      </c>
      <c r="F219" s="850">
        <v>21</v>
      </c>
      <c r="G219" s="850">
        <v>2331</v>
      </c>
      <c r="H219" s="850">
        <v>0.9910714285714286</v>
      </c>
      <c r="I219" s="850">
        <v>111</v>
      </c>
      <c r="J219" s="850">
        <v>21</v>
      </c>
      <c r="K219" s="850">
        <v>2352</v>
      </c>
      <c r="L219" s="850">
        <v>1</v>
      </c>
      <c r="M219" s="850">
        <v>112</v>
      </c>
      <c r="N219" s="850">
        <v>22</v>
      </c>
      <c r="O219" s="850">
        <v>2486</v>
      </c>
      <c r="P219" s="838">
        <v>1.0569727891156462</v>
      </c>
      <c r="Q219" s="851">
        <v>113</v>
      </c>
    </row>
    <row r="220" spans="1:17" ht="14.45" customHeight="1" x14ac:dyDescent="0.2">
      <c r="A220" s="832" t="s">
        <v>4710</v>
      </c>
      <c r="B220" s="833" t="s">
        <v>4711</v>
      </c>
      <c r="C220" s="833" t="s">
        <v>3468</v>
      </c>
      <c r="D220" s="833" t="s">
        <v>4744</v>
      </c>
      <c r="E220" s="833" t="s">
        <v>4745</v>
      </c>
      <c r="F220" s="850"/>
      <c r="G220" s="850"/>
      <c r="H220" s="850"/>
      <c r="I220" s="850"/>
      <c r="J220" s="850">
        <v>5</v>
      </c>
      <c r="K220" s="850">
        <v>630</v>
      </c>
      <c r="L220" s="850">
        <v>1</v>
      </c>
      <c r="M220" s="850">
        <v>126</v>
      </c>
      <c r="N220" s="850">
        <v>1</v>
      </c>
      <c r="O220" s="850">
        <v>126</v>
      </c>
      <c r="P220" s="838">
        <v>0.2</v>
      </c>
      <c r="Q220" s="851">
        <v>126</v>
      </c>
    </row>
    <row r="221" spans="1:17" ht="14.45" customHeight="1" x14ac:dyDescent="0.2">
      <c r="A221" s="832" t="s">
        <v>4710</v>
      </c>
      <c r="B221" s="833" t="s">
        <v>4711</v>
      </c>
      <c r="C221" s="833" t="s">
        <v>3468</v>
      </c>
      <c r="D221" s="833" t="s">
        <v>4746</v>
      </c>
      <c r="E221" s="833" t="s">
        <v>4747</v>
      </c>
      <c r="F221" s="850">
        <v>13</v>
      </c>
      <c r="G221" s="850">
        <v>6435</v>
      </c>
      <c r="H221" s="850">
        <v>0.56407784011220197</v>
      </c>
      <c r="I221" s="850">
        <v>495</v>
      </c>
      <c r="J221" s="850">
        <v>23</v>
      </c>
      <c r="K221" s="850">
        <v>11408</v>
      </c>
      <c r="L221" s="850">
        <v>1</v>
      </c>
      <c r="M221" s="850">
        <v>496</v>
      </c>
      <c r="N221" s="850">
        <v>9</v>
      </c>
      <c r="O221" s="850">
        <v>4500</v>
      </c>
      <c r="P221" s="838">
        <v>0.39446002805049091</v>
      </c>
      <c r="Q221" s="851">
        <v>500</v>
      </c>
    </row>
    <row r="222" spans="1:17" ht="14.45" customHeight="1" x14ac:dyDescent="0.2">
      <c r="A222" s="832" t="s">
        <v>4710</v>
      </c>
      <c r="B222" s="833" t="s">
        <v>4711</v>
      </c>
      <c r="C222" s="833" t="s">
        <v>3468</v>
      </c>
      <c r="D222" s="833" t="s">
        <v>4748</v>
      </c>
      <c r="E222" s="833" t="s">
        <v>4749</v>
      </c>
      <c r="F222" s="850">
        <v>16</v>
      </c>
      <c r="G222" s="850">
        <v>7296</v>
      </c>
      <c r="H222" s="850">
        <v>1.3275109170305677</v>
      </c>
      <c r="I222" s="850">
        <v>456</v>
      </c>
      <c r="J222" s="850">
        <v>12</v>
      </c>
      <c r="K222" s="850">
        <v>5496</v>
      </c>
      <c r="L222" s="850">
        <v>1</v>
      </c>
      <c r="M222" s="850">
        <v>458</v>
      </c>
      <c r="N222" s="850">
        <v>12</v>
      </c>
      <c r="O222" s="850">
        <v>5556</v>
      </c>
      <c r="P222" s="838">
        <v>1.0109170305676856</v>
      </c>
      <c r="Q222" s="851">
        <v>463</v>
      </c>
    </row>
    <row r="223" spans="1:17" ht="14.45" customHeight="1" x14ac:dyDescent="0.2">
      <c r="A223" s="832" t="s">
        <v>4710</v>
      </c>
      <c r="B223" s="833" t="s">
        <v>4711</v>
      </c>
      <c r="C223" s="833" t="s">
        <v>3468</v>
      </c>
      <c r="D223" s="833" t="s">
        <v>4750</v>
      </c>
      <c r="E223" s="833" t="s">
        <v>4751</v>
      </c>
      <c r="F223" s="850">
        <v>77</v>
      </c>
      <c r="G223" s="850">
        <v>4466</v>
      </c>
      <c r="H223" s="850">
        <v>0.69369369369369371</v>
      </c>
      <c r="I223" s="850">
        <v>58</v>
      </c>
      <c r="J223" s="850">
        <v>111</v>
      </c>
      <c r="K223" s="850">
        <v>6438</v>
      </c>
      <c r="L223" s="850">
        <v>1</v>
      </c>
      <c r="M223" s="850">
        <v>58</v>
      </c>
      <c r="N223" s="850">
        <v>103</v>
      </c>
      <c r="O223" s="850">
        <v>6077</v>
      </c>
      <c r="P223" s="838">
        <v>0.94392668530599566</v>
      </c>
      <c r="Q223" s="851">
        <v>59</v>
      </c>
    </row>
    <row r="224" spans="1:17" ht="14.45" customHeight="1" x14ac:dyDescent="0.2">
      <c r="A224" s="832" t="s">
        <v>4710</v>
      </c>
      <c r="B224" s="833" t="s">
        <v>4711</v>
      </c>
      <c r="C224" s="833" t="s">
        <v>3468</v>
      </c>
      <c r="D224" s="833" t="s">
        <v>4343</v>
      </c>
      <c r="E224" s="833" t="s">
        <v>4344</v>
      </c>
      <c r="F224" s="850">
        <v>4</v>
      </c>
      <c r="G224" s="850">
        <v>39048</v>
      </c>
      <c r="H224" s="850">
        <v>0.93264545715104619</v>
      </c>
      <c r="I224" s="850">
        <v>9762</v>
      </c>
      <c r="J224" s="850">
        <v>4</v>
      </c>
      <c r="K224" s="850">
        <v>41868</v>
      </c>
      <c r="L224" s="850">
        <v>1</v>
      </c>
      <c r="M224" s="850">
        <v>10467</v>
      </c>
      <c r="N224" s="850"/>
      <c r="O224" s="850"/>
      <c r="P224" s="838"/>
      <c r="Q224" s="851"/>
    </row>
    <row r="225" spans="1:17" ht="14.45" customHeight="1" x14ac:dyDescent="0.2">
      <c r="A225" s="832" t="s">
        <v>4710</v>
      </c>
      <c r="B225" s="833" t="s">
        <v>4711</v>
      </c>
      <c r="C225" s="833" t="s">
        <v>3468</v>
      </c>
      <c r="D225" s="833" t="s">
        <v>4752</v>
      </c>
      <c r="E225" s="833" t="s">
        <v>4753</v>
      </c>
      <c r="F225" s="850">
        <v>1276</v>
      </c>
      <c r="G225" s="850">
        <v>224576</v>
      </c>
      <c r="H225" s="850">
        <v>0.86625933469110661</v>
      </c>
      <c r="I225" s="850">
        <v>176</v>
      </c>
      <c r="J225" s="850">
        <v>1473</v>
      </c>
      <c r="K225" s="850">
        <v>259248</v>
      </c>
      <c r="L225" s="850">
        <v>1</v>
      </c>
      <c r="M225" s="850">
        <v>176</v>
      </c>
      <c r="N225" s="850">
        <v>1141</v>
      </c>
      <c r="O225" s="850">
        <v>204239</v>
      </c>
      <c r="P225" s="838">
        <v>0.78781321360241929</v>
      </c>
      <c r="Q225" s="851">
        <v>179</v>
      </c>
    </row>
    <row r="226" spans="1:17" ht="14.45" customHeight="1" x14ac:dyDescent="0.2">
      <c r="A226" s="832" t="s">
        <v>4710</v>
      </c>
      <c r="B226" s="833" t="s">
        <v>4711</v>
      </c>
      <c r="C226" s="833" t="s">
        <v>3468</v>
      </c>
      <c r="D226" s="833" t="s">
        <v>4754</v>
      </c>
      <c r="E226" s="833" t="s">
        <v>4755</v>
      </c>
      <c r="F226" s="850">
        <v>6</v>
      </c>
      <c r="G226" s="850">
        <v>510</v>
      </c>
      <c r="H226" s="850">
        <v>0.74127906976744184</v>
      </c>
      <c r="I226" s="850">
        <v>85</v>
      </c>
      <c r="J226" s="850">
        <v>8</v>
      </c>
      <c r="K226" s="850">
        <v>688</v>
      </c>
      <c r="L226" s="850">
        <v>1</v>
      </c>
      <c r="M226" s="850">
        <v>86</v>
      </c>
      <c r="N226" s="850"/>
      <c r="O226" s="850"/>
      <c r="P226" s="838"/>
      <c r="Q226" s="851"/>
    </row>
    <row r="227" spans="1:17" ht="14.45" customHeight="1" x14ac:dyDescent="0.2">
      <c r="A227" s="832" t="s">
        <v>4710</v>
      </c>
      <c r="B227" s="833" t="s">
        <v>4711</v>
      </c>
      <c r="C227" s="833" t="s">
        <v>3468</v>
      </c>
      <c r="D227" s="833" t="s">
        <v>4756</v>
      </c>
      <c r="E227" s="833" t="s">
        <v>4757</v>
      </c>
      <c r="F227" s="850"/>
      <c r="G227" s="850"/>
      <c r="H227" s="850"/>
      <c r="I227" s="850"/>
      <c r="J227" s="850">
        <v>1</v>
      </c>
      <c r="K227" s="850">
        <v>179</v>
      </c>
      <c r="L227" s="850">
        <v>1</v>
      </c>
      <c r="M227" s="850">
        <v>179</v>
      </c>
      <c r="N227" s="850">
        <v>3</v>
      </c>
      <c r="O227" s="850">
        <v>540</v>
      </c>
      <c r="P227" s="838">
        <v>3.016759776536313</v>
      </c>
      <c r="Q227" s="851">
        <v>180</v>
      </c>
    </row>
    <row r="228" spans="1:17" ht="14.45" customHeight="1" x14ac:dyDescent="0.2">
      <c r="A228" s="832" t="s">
        <v>4710</v>
      </c>
      <c r="B228" s="833" t="s">
        <v>4711</v>
      </c>
      <c r="C228" s="833" t="s">
        <v>3468</v>
      </c>
      <c r="D228" s="833" t="s">
        <v>4758</v>
      </c>
      <c r="E228" s="833" t="s">
        <v>4759</v>
      </c>
      <c r="F228" s="850">
        <v>36</v>
      </c>
      <c r="G228" s="850">
        <v>6120</v>
      </c>
      <c r="H228" s="850">
        <v>0.65454545454545454</v>
      </c>
      <c r="I228" s="850">
        <v>170</v>
      </c>
      <c r="J228" s="850">
        <v>55</v>
      </c>
      <c r="K228" s="850">
        <v>9350</v>
      </c>
      <c r="L228" s="850">
        <v>1</v>
      </c>
      <c r="M228" s="850">
        <v>170</v>
      </c>
      <c r="N228" s="850">
        <v>51</v>
      </c>
      <c r="O228" s="850">
        <v>8772</v>
      </c>
      <c r="P228" s="838">
        <v>0.93818181818181823</v>
      </c>
      <c r="Q228" s="851">
        <v>172</v>
      </c>
    </row>
    <row r="229" spans="1:17" ht="14.45" customHeight="1" x14ac:dyDescent="0.2">
      <c r="A229" s="832" t="s">
        <v>4710</v>
      </c>
      <c r="B229" s="833" t="s">
        <v>4711</v>
      </c>
      <c r="C229" s="833" t="s">
        <v>3468</v>
      </c>
      <c r="D229" s="833" t="s">
        <v>4760</v>
      </c>
      <c r="E229" s="833" t="s">
        <v>4761</v>
      </c>
      <c r="F229" s="850">
        <v>1</v>
      </c>
      <c r="G229" s="850">
        <v>29</v>
      </c>
      <c r="H229" s="850"/>
      <c r="I229" s="850">
        <v>29</v>
      </c>
      <c r="J229" s="850"/>
      <c r="K229" s="850"/>
      <c r="L229" s="850"/>
      <c r="M229" s="850"/>
      <c r="N229" s="850"/>
      <c r="O229" s="850"/>
      <c r="P229" s="838"/>
      <c r="Q229" s="851"/>
    </row>
    <row r="230" spans="1:17" ht="14.45" customHeight="1" x14ac:dyDescent="0.2">
      <c r="A230" s="832" t="s">
        <v>4710</v>
      </c>
      <c r="B230" s="833" t="s">
        <v>4711</v>
      </c>
      <c r="C230" s="833" t="s">
        <v>3468</v>
      </c>
      <c r="D230" s="833" t="s">
        <v>4762</v>
      </c>
      <c r="E230" s="833" t="s">
        <v>4763</v>
      </c>
      <c r="F230" s="850">
        <v>1</v>
      </c>
      <c r="G230" s="850">
        <v>176</v>
      </c>
      <c r="H230" s="850">
        <v>0.49717514124293788</v>
      </c>
      <c r="I230" s="850">
        <v>176</v>
      </c>
      <c r="J230" s="850">
        <v>2</v>
      </c>
      <c r="K230" s="850">
        <v>354</v>
      </c>
      <c r="L230" s="850">
        <v>1</v>
      </c>
      <c r="M230" s="850">
        <v>177</v>
      </c>
      <c r="N230" s="850">
        <v>3</v>
      </c>
      <c r="O230" s="850">
        <v>534</v>
      </c>
      <c r="P230" s="838">
        <v>1.5084745762711864</v>
      </c>
      <c r="Q230" s="851">
        <v>178</v>
      </c>
    </row>
    <row r="231" spans="1:17" ht="14.45" customHeight="1" x14ac:dyDescent="0.2">
      <c r="A231" s="832" t="s">
        <v>4710</v>
      </c>
      <c r="B231" s="833" t="s">
        <v>4711</v>
      </c>
      <c r="C231" s="833" t="s">
        <v>3468</v>
      </c>
      <c r="D231" s="833" t="s">
        <v>4764</v>
      </c>
      <c r="E231" s="833" t="s">
        <v>4765</v>
      </c>
      <c r="F231" s="850">
        <v>1</v>
      </c>
      <c r="G231" s="850">
        <v>264</v>
      </c>
      <c r="H231" s="850">
        <v>1</v>
      </c>
      <c r="I231" s="850">
        <v>264</v>
      </c>
      <c r="J231" s="850">
        <v>1</v>
      </c>
      <c r="K231" s="850">
        <v>264</v>
      </c>
      <c r="L231" s="850">
        <v>1</v>
      </c>
      <c r="M231" s="850">
        <v>264</v>
      </c>
      <c r="N231" s="850"/>
      <c r="O231" s="850"/>
      <c r="P231" s="838"/>
      <c r="Q231" s="851"/>
    </row>
    <row r="232" spans="1:17" ht="14.45" customHeight="1" x14ac:dyDescent="0.2">
      <c r="A232" s="832" t="s">
        <v>4710</v>
      </c>
      <c r="B232" s="833" t="s">
        <v>4711</v>
      </c>
      <c r="C232" s="833" t="s">
        <v>3468</v>
      </c>
      <c r="D232" s="833" t="s">
        <v>4766</v>
      </c>
      <c r="E232" s="833" t="s">
        <v>4767</v>
      </c>
      <c r="F232" s="850"/>
      <c r="G232" s="850"/>
      <c r="H232" s="850"/>
      <c r="I232" s="850"/>
      <c r="J232" s="850"/>
      <c r="K232" s="850"/>
      <c r="L232" s="850"/>
      <c r="M232" s="850"/>
      <c r="N232" s="850">
        <v>1</v>
      </c>
      <c r="O232" s="850">
        <v>2146</v>
      </c>
      <c r="P232" s="838"/>
      <c r="Q232" s="851">
        <v>2146</v>
      </c>
    </row>
    <row r="233" spans="1:17" ht="14.45" customHeight="1" x14ac:dyDescent="0.2">
      <c r="A233" s="832" t="s">
        <v>4710</v>
      </c>
      <c r="B233" s="833" t="s">
        <v>4711</v>
      </c>
      <c r="C233" s="833" t="s">
        <v>3468</v>
      </c>
      <c r="D233" s="833" t="s">
        <v>4768</v>
      </c>
      <c r="E233" s="833" t="s">
        <v>4769</v>
      </c>
      <c r="F233" s="850">
        <v>22</v>
      </c>
      <c r="G233" s="850">
        <v>5324</v>
      </c>
      <c r="H233" s="850">
        <v>0.73031550068587103</v>
      </c>
      <c r="I233" s="850">
        <v>242</v>
      </c>
      <c r="J233" s="850">
        <v>30</v>
      </c>
      <c r="K233" s="850">
        <v>7290</v>
      </c>
      <c r="L233" s="850">
        <v>1</v>
      </c>
      <c r="M233" s="850">
        <v>243</v>
      </c>
      <c r="N233" s="850">
        <v>24</v>
      </c>
      <c r="O233" s="850">
        <v>5856</v>
      </c>
      <c r="P233" s="838">
        <v>0.80329218106995881</v>
      </c>
      <c r="Q233" s="851">
        <v>244</v>
      </c>
    </row>
    <row r="234" spans="1:17" ht="14.45" customHeight="1" x14ac:dyDescent="0.2">
      <c r="A234" s="832" t="s">
        <v>4710</v>
      </c>
      <c r="B234" s="833" t="s">
        <v>4711</v>
      </c>
      <c r="C234" s="833" t="s">
        <v>3468</v>
      </c>
      <c r="D234" s="833" t="s">
        <v>4770</v>
      </c>
      <c r="E234" s="833" t="s">
        <v>4771</v>
      </c>
      <c r="F234" s="850">
        <v>1</v>
      </c>
      <c r="G234" s="850">
        <v>424</v>
      </c>
      <c r="H234" s="850"/>
      <c r="I234" s="850">
        <v>424</v>
      </c>
      <c r="J234" s="850"/>
      <c r="K234" s="850"/>
      <c r="L234" s="850"/>
      <c r="M234" s="850"/>
      <c r="N234" s="850"/>
      <c r="O234" s="850"/>
      <c r="P234" s="838"/>
      <c r="Q234" s="851"/>
    </row>
    <row r="235" spans="1:17" ht="14.45" customHeight="1" x14ac:dyDescent="0.2">
      <c r="A235" s="832" t="s">
        <v>4710</v>
      </c>
      <c r="B235" s="833" t="s">
        <v>4711</v>
      </c>
      <c r="C235" s="833" t="s">
        <v>3468</v>
      </c>
      <c r="D235" s="833" t="s">
        <v>4772</v>
      </c>
      <c r="E235" s="833" t="s">
        <v>4773</v>
      </c>
      <c r="F235" s="850"/>
      <c r="G235" s="850"/>
      <c r="H235" s="850"/>
      <c r="I235" s="850"/>
      <c r="J235" s="850"/>
      <c r="K235" s="850"/>
      <c r="L235" s="850"/>
      <c r="M235" s="850"/>
      <c r="N235" s="850">
        <v>8</v>
      </c>
      <c r="O235" s="850">
        <v>8600</v>
      </c>
      <c r="P235" s="838"/>
      <c r="Q235" s="851">
        <v>1075</v>
      </c>
    </row>
    <row r="236" spans="1:17" ht="14.45" customHeight="1" x14ac:dyDescent="0.2">
      <c r="A236" s="832" t="s">
        <v>4710</v>
      </c>
      <c r="B236" s="833" t="s">
        <v>4711</v>
      </c>
      <c r="C236" s="833" t="s">
        <v>3468</v>
      </c>
      <c r="D236" s="833" t="s">
        <v>4774</v>
      </c>
      <c r="E236" s="833" t="s">
        <v>4775</v>
      </c>
      <c r="F236" s="850">
        <v>1</v>
      </c>
      <c r="G236" s="850">
        <v>289</v>
      </c>
      <c r="H236" s="850"/>
      <c r="I236" s="850">
        <v>289</v>
      </c>
      <c r="J236" s="850"/>
      <c r="K236" s="850"/>
      <c r="L236" s="850"/>
      <c r="M236" s="850"/>
      <c r="N236" s="850">
        <v>1</v>
      </c>
      <c r="O236" s="850">
        <v>291</v>
      </c>
      <c r="P236" s="838"/>
      <c r="Q236" s="851">
        <v>291</v>
      </c>
    </row>
    <row r="237" spans="1:17" ht="14.45" customHeight="1" x14ac:dyDescent="0.2">
      <c r="A237" s="832" t="s">
        <v>4710</v>
      </c>
      <c r="B237" s="833" t="s">
        <v>4711</v>
      </c>
      <c r="C237" s="833" t="s">
        <v>3468</v>
      </c>
      <c r="D237" s="833" t="s">
        <v>4776</v>
      </c>
      <c r="E237" s="833" t="s">
        <v>4777</v>
      </c>
      <c r="F237" s="850"/>
      <c r="G237" s="850"/>
      <c r="H237" s="850"/>
      <c r="I237" s="850"/>
      <c r="J237" s="850">
        <v>6</v>
      </c>
      <c r="K237" s="850">
        <v>28674</v>
      </c>
      <c r="L237" s="850">
        <v>1</v>
      </c>
      <c r="M237" s="850">
        <v>4779</v>
      </c>
      <c r="N237" s="850">
        <v>6</v>
      </c>
      <c r="O237" s="850">
        <v>28818</v>
      </c>
      <c r="P237" s="838">
        <v>1.0050219711236661</v>
      </c>
      <c r="Q237" s="851">
        <v>4803</v>
      </c>
    </row>
    <row r="238" spans="1:17" ht="14.45" customHeight="1" x14ac:dyDescent="0.2">
      <c r="A238" s="832" t="s">
        <v>4710</v>
      </c>
      <c r="B238" s="833" t="s">
        <v>4711</v>
      </c>
      <c r="C238" s="833" t="s">
        <v>3468</v>
      </c>
      <c r="D238" s="833" t="s">
        <v>4778</v>
      </c>
      <c r="E238" s="833" t="s">
        <v>4779</v>
      </c>
      <c r="F238" s="850"/>
      <c r="G238" s="850"/>
      <c r="H238" s="850"/>
      <c r="I238" s="850"/>
      <c r="J238" s="850">
        <v>2</v>
      </c>
      <c r="K238" s="850">
        <v>1218</v>
      </c>
      <c r="L238" s="850">
        <v>1</v>
      </c>
      <c r="M238" s="850">
        <v>609</v>
      </c>
      <c r="N238" s="850">
        <v>1</v>
      </c>
      <c r="O238" s="850">
        <v>612</v>
      </c>
      <c r="P238" s="838">
        <v>0.50246305418719217</v>
      </c>
      <c r="Q238" s="851">
        <v>612</v>
      </c>
    </row>
    <row r="239" spans="1:17" ht="14.45" customHeight="1" x14ac:dyDescent="0.2">
      <c r="A239" s="832" t="s">
        <v>4710</v>
      </c>
      <c r="B239" s="833" t="s">
        <v>4711</v>
      </c>
      <c r="C239" s="833" t="s">
        <v>3468</v>
      </c>
      <c r="D239" s="833" t="s">
        <v>4780</v>
      </c>
      <c r="E239" s="833" t="s">
        <v>4781</v>
      </c>
      <c r="F239" s="850"/>
      <c r="G239" s="850"/>
      <c r="H239" s="850"/>
      <c r="I239" s="850"/>
      <c r="J239" s="850">
        <v>0</v>
      </c>
      <c r="K239" s="850">
        <v>0</v>
      </c>
      <c r="L239" s="850"/>
      <c r="M239" s="850"/>
      <c r="N239" s="850"/>
      <c r="O239" s="850"/>
      <c r="P239" s="838"/>
      <c r="Q239" s="851"/>
    </row>
    <row r="240" spans="1:17" ht="14.45" customHeight="1" x14ac:dyDescent="0.2">
      <c r="A240" s="832" t="s">
        <v>4782</v>
      </c>
      <c r="B240" s="833" t="s">
        <v>4783</v>
      </c>
      <c r="C240" s="833" t="s">
        <v>3468</v>
      </c>
      <c r="D240" s="833" t="s">
        <v>4784</v>
      </c>
      <c r="E240" s="833" t="s">
        <v>4785</v>
      </c>
      <c r="F240" s="850">
        <v>299</v>
      </c>
      <c r="G240" s="850">
        <v>51727</v>
      </c>
      <c r="H240" s="850">
        <v>0.7061320883501242</v>
      </c>
      <c r="I240" s="850">
        <v>173</v>
      </c>
      <c r="J240" s="850">
        <v>421</v>
      </c>
      <c r="K240" s="850">
        <v>73254</v>
      </c>
      <c r="L240" s="850">
        <v>1</v>
      </c>
      <c r="M240" s="850">
        <v>174</v>
      </c>
      <c r="N240" s="850">
        <v>300</v>
      </c>
      <c r="O240" s="850">
        <v>52500</v>
      </c>
      <c r="P240" s="838">
        <v>0.71668441313784914</v>
      </c>
      <c r="Q240" s="851">
        <v>175</v>
      </c>
    </row>
    <row r="241" spans="1:17" ht="14.45" customHeight="1" x14ac:dyDescent="0.2">
      <c r="A241" s="832" t="s">
        <v>4782</v>
      </c>
      <c r="B241" s="833" t="s">
        <v>4783</v>
      </c>
      <c r="C241" s="833" t="s">
        <v>3468</v>
      </c>
      <c r="D241" s="833" t="s">
        <v>4786</v>
      </c>
      <c r="E241" s="833" t="s">
        <v>4787</v>
      </c>
      <c r="F241" s="850"/>
      <c r="G241" s="850"/>
      <c r="H241" s="850"/>
      <c r="I241" s="850"/>
      <c r="J241" s="850">
        <v>1</v>
      </c>
      <c r="K241" s="850">
        <v>193</v>
      </c>
      <c r="L241" s="850">
        <v>1</v>
      </c>
      <c r="M241" s="850">
        <v>193</v>
      </c>
      <c r="N241" s="850"/>
      <c r="O241" s="850"/>
      <c r="P241" s="838"/>
      <c r="Q241" s="851"/>
    </row>
    <row r="242" spans="1:17" ht="14.45" customHeight="1" x14ac:dyDescent="0.2">
      <c r="A242" s="832" t="s">
        <v>4782</v>
      </c>
      <c r="B242" s="833" t="s">
        <v>4783</v>
      </c>
      <c r="C242" s="833" t="s">
        <v>3468</v>
      </c>
      <c r="D242" s="833" t="s">
        <v>4788</v>
      </c>
      <c r="E242" s="833" t="s">
        <v>4789</v>
      </c>
      <c r="F242" s="850"/>
      <c r="G242" s="850"/>
      <c r="H242" s="850"/>
      <c r="I242" s="850"/>
      <c r="J242" s="850">
        <v>1</v>
      </c>
      <c r="K242" s="850">
        <v>256</v>
      </c>
      <c r="L242" s="850">
        <v>1</v>
      </c>
      <c r="M242" s="850">
        <v>256</v>
      </c>
      <c r="N242" s="850"/>
      <c r="O242" s="850"/>
      <c r="P242" s="838"/>
      <c r="Q242" s="851"/>
    </row>
    <row r="243" spans="1:17" ht="14.45" customHeight="1" x14ac:dyDescent="0.2">
      <c r="A243" s="832" t="s">
        <v>4782</v>
      </c>
      <c r="B243" s="833" t="s">
        <v>4783</v>
      </c>
      <c r="C243" s="833" t="s">
        <v>3468</v>
      </c>
      <c r="D243" s="833" t="s">
        <v>4790</v>
      </c>
      <c r="E243" s="833" t="s">
        <v>4791</v>
      </c>
      <c r="F243" s="850">
        <v>1</v>
      </c>
      <c r="G243" s="850">
        <v>1070</v>
      </c>
      <c r="H243" s="850"/>
      <c r="I243" s="850">
        <v>1070</v>
      </c>
      <c r="J243" s="850"/>
      <c r="K243" s="850"/>
      <c r="L243" s="850"/>
      <c r="M243" s="850"/>
      <c r="N243" s="850"/>
      <c r="O243" s="850"/>
      <c r="P243" s="838"/>
      <c r="Q243" s="851"/>
    </row>
    <row r="244" spans="1:17" ht="14.45" customHeight="1" x14ac:dyDescent="0.2">
      <c r="A244" s="832" t="s">
        <v>4782</v>
      </c>
      <c r="B244" s="833" t="s">
        <v>4783</v>
      </c>
      <c r="C244" s="833" t="s">
        <v>3468</v>
      </c>
      <c r="D244" s="833" t="s">
        <v>4792</v>
      </c>
      <c r="E244" s="833" t="s">
        <v>4793</v>
      </c>
      <c r="F244" s="850">
        <v>10</v>
      </c>
      <c r="G244" s="850">
        <v>460</v>
      </c>
      <c r="H244" s="850">
        <v>0.83333333333333337</v>
      </c>
      <c r="I244" s="850">
        <v>46</v>
      </c>
      <c r="J244" s="850">
        <v>12</v>
      </c>
      <c r="K244" s="850">
        <v>552</v>
      </c>
      <c r="L244" s="850">
        <v>1</v>
      </c>
      <c r="M244" s="850">
        <v>46</v>
      </c>
      <c r="N244" s="850">
        <v>14</v>
      </c>
      <c r="O244" s="850">
        <v>658</v>
      </c>
      <c r="P244" s="838">
        <v>1.1920289855072463</v>
      </c>
      <c r="Q244" s="851">
        <v>47</v>
      </c>
    </row>
    <row r="245" spans="1:17" ht="14.45" customHeight="1" x14ac:dyDescent="0.2">
      <c r="A245" s="832" t="s">
        <v>4782</v>
      </c>
      <c r="B245" s="833" t="s">
        <v>4783</v>
      </c>
      <c r="C245" s="833" t="s">
        <v>3468</v>
      </c>
      <c r="D245" s="833" t="s">
        <v>4794</v>
      </c>
      <c r="E245" s="833" t="s">
        <v>4795</v>
      </c>
      <c r="F245" s="850"/>
      <c r="G245" s="850"/>
      <c r="H245" s="850"/>
      <c r="I245" s="850"/>
      <c r="J245" s="850">
        <v>4</v>
      </c>
      <c r="K245" s="850">
        <v>1388</v>
      </c>
      <c r="L245" s="850">
        <v>1</v>
      </c>
      <c r="M245" s="850">
        <v>347</v>
      </c>
      <c r="N245" s="850">
        <v>3</v>
      </c>
      <c r="O245" s="850">
        <v>1044</v>
      </c>
      <c r="P245" s="838">
        <v>0.75216138328530258</v>
      </c>
      <c r="Q245" s="851">
        <v>348</v>
      </c>
    </row>
    <row r="246" spans="1:17" ht="14.45" customHeight="1" x14ac:dyDescent="0.2">
      <c r="A246" s="832" t="s">
        <v>4782</v>
      </c>
      <c r="B246" s="833" t="s">
        <v>4783</v>
      </c>
      <c r="C246" s="833" t="s">
        <v>3468</v>
      </c>
      <c r="D246" s="833" t="s">
        <v>4796</v>
      </c>
      <c r="E246" s="833" t="s">
        <v>4797</v>
      </c>
      <c r="F246" s="850">
        <v>2</v>
      </c>
      <c r="G246" s="850">
        <v>754</v>
      </c>
      <c r="H246" s="850"/>
      <c r="I246" s="850">
        <v>377</v>
      </c>
      <c r="J246" s="850"/>
      <c r="K246" s="850"/>
      <c r="L246" s="850"/>
      <c r="M246" s="850"/>
      <c r="N246" s="850">
        <v>9</v>
      </c>
      <c r="O246" s="850">
        <v>3402</v>
      </c>
      <c r="P246" s="838"/>
      <c r="Q246" s="851">
        <v>378</v>
      </c>
    </row>
    <row r="247" spans="1:17" ht="14.45" customHeight="1" x14ac:dyDescent="0.2">
      <c r="A247" s="832" t="s">
        <v>4782</v>
      </c>
      <c r="B247" s="833" t="s">
        <v>4783</v>
      </c>
      <c r="C247" s="833" t="s">
        <v>3468</v>
      </c>
      <c r="D247" s="833" t="s">
        <v>4798</v>
      </c>
      <c r="E247" s="833" t="s">
        <v>4799</v>
      </c>
      <c r="F247" s="850">
        <v>8</v>
      </c>
      <c r="G247" s="850">
        <v>456</v>
      </c>
      <c r="H247" s="850">
        <v>0.71924290220820186</v>
      </c>
      <c r="I247" s="850">
        <v>57</v>
      </c>
      <c r="J247" s="850">
        <v>11</v>
      </c>
      <c r="K247" s="850">
        <v>634</v>
      </c>
      <c r="L247" s="850">
        <v>1</v>
      </c>
      <c r="M247" s="850">
        <v>57.636363636363633</v>
      </c>
      <c r="N247" s="850">
        <v>4</v>
      </c>
      <c r="O247" s="850">
        <v>232</v>
      </c>
      <c r="P247" s="838">
        <v>0.36593059936908517</v>
      </c>
      <c r="Q247" s="851">
        <v>58</v>
      </c>
    </row>
    <row r="248" spans="1:17" ht="14.45" customHeight="1" x14ac:dyDescent="0.2">
      <c r="A248" s="832" t="s">
        <v>4782</v>
      </c>
      <c r="B248" s="833" t="s">
        <v>4783</v>
      </c>
      <c r="C248" s="833" t="s">
        <v>3468</v>
      </c>
      <c r="D248" s="833" t="s">
        <v>4800</v>
      </c>
      <c r="E248" s="833" t="s">
        <v>4801</v>
      </c>
      <c r="F248" s="850">
        <v>1</v>
      </c>
      <c r="G248" s="850">
        <v>224</v>
      </c>
      <c r="H248" s="850">
        <v>0.99555555555555553</v>
      </c>
      <c r="I248" s="850">
        <v>224</v>
      </c>
      <c r="J248" s="850">
        <v>1</v>
      </c>
      <c r="K248" s="850">
        <v>225</v>
      </c>
      <c r="L248" s="850">
        <v>1</v>
      </c>
      <c r="M248" s="850">
        <v>225</v>
      </c>
      <c r="N248" s="850"/>
      <c r="O248" s="850"/>
      <c r="P248" s="838"/>
      <c r="Q248" s="851"/>
    </row>
    <row r="249" spans="1:17" ht="14.45" customHeight="1" x14ac:dyDescent="0.2">
      <c r="A249" s="832" t="s">
        <v>4782</v>
      </c>
      <c r="B249" s="833" t="s">
        <v>4783</v>
      </c>
      <c r="C249" s="833" t="s">
        <v>3468</v>
      </c>
      <c r="D249" s="833" t="s">
        <v>4802</v>
      </c>
      <c r="E249" s="833" t="s">
        <v>4803</v>
      </c>
      <c r="F249" s="850">
        <v>1</v>
      </c>
      <c r="G249" s="850">
        <v>553</v>
      </c>
      <c r="H249" s="850">
        <v>0.99819494584837543</v>
      </c>
      <c r="I249" s="850">
        <v>553</v>
      </c>
      <c r="J249" s="850">
        <v>1</v>
      </c>
      <c r="K249" s="850">
        <v>554</v>
      </c>
      <c r="L249" s="850">
        <v>1</v>
      </c>
      <c r="M249" s="850">
        <v>554</v>
      </c>
      <c r="N249" s="850"/>
      <c r="O249" s="850"/>
      <c r="P249" s="838"/>
      <c r="Q249" s="851"/>
    </row>
    <row r="250" spans="1:17" ht="14.45" customHeight="1" x14ac:dyDescent="0.2">
      <c r="A250" s="832" t="s">
        <v>4782</v>
      </c>
      <c r="B250" s="833" t="s">
        <v>4783</v>
      </c>
      <c r="C250" s="833" t="s">
        <v>3468</v>
      </c>
      <c r="D250" s="833" t="s">
        <v>4804</v>
      </c>
      <c r="E250" s="833" t="s">
        <v>4805</v>
      </c>
      <c r="F250" s="850"/>
      <c r="G250" s="850"/>
      <c r="H250" s="850"/>
      <c r="I250" s="850"/>
      <c r="J250" s="850"/>
      <c r="K250" s="850"/>
      <c r="L250" s="850"/>
      <c r="M250" s="850"/>
      <c r="N250" s="850">
        <v>1</v>
      </c>
      <c r="O250" s="850">
        <v>216</v>
      </c>
      <c r="P250" s="838"/>
      <c r="Q250" s="851">
        <v>216</v>
      </c>
    </row>
    <row r="251" spans="1:17" ht="14.45" customHeight="1" x14ac:dyDescent="0.2">
      <c r="A251" s="832" t="s">
        <v>4782</v>
      </c>
      <c r="B251" s="833" t="s">
        <v>4783</v>
      </c>
      <c r="C251" s="833" t="s">
        <v>3468</v>
      </c>
      <c r="D251" s="833" t="s">
        <v>4806</v>
      </c>
      <c r="E251" s="833" t="s">
        <v>4807</v>
      </c>
      <c r="F251" s="850">
        <v>6</v>
      </c>
      <c r="G251" s="850">
        <v>858</v>
      </c>
      <c r="H251" s="850">
        <v>0.54545454545454541</v>
      </c>
      <c r="I251" s="850">
        <v>143</v>
      </c>
      <c r="J251" s="850">
        <v>11</v>
      </c>
      <c r="K251" s="850">
        <v>1573</v>
      </c>
      <c r="L251" s="850">
        <v>1</v>
      </c>
      <c r="M251" s="850">
        <v>143</v>
      </c>
      <c r="N251" s="850"/>
      <c r="O251" s="850"/>
      <c r="P251" s="838"/>
      <c r="Q251" s="851"/>
    </row>
    <row r="252" spans="1:17" ht="14.45" customHeight="1" x14ac:dyDescent="0.2">
      <c r="A252" s="832" t="s">
        <v>4782</v>
      </c>
      <c r="B252" s="833" t="s">
        <v>4783</v>
      </c>
      <c r="C252" s="833" t="s">
        <v>3468</v>
      </c>
      <c r="D252" s="833" t="s">
        <v>4808</v>
      </c>
      <c r="E252" s="833" t="s">
        <v>4809</v>
      </c>
      <c r="F252" s="850">
        <v>6</v>
      </c>
      <c r="G252" s="850">
        <v>390</v>
      </c>
      <c r="H252" s="850">
        <v>0.46153846153846156</v>
      </c>
      <c r="I252" s="850">
        <v>65</v>
      </c>
      <c r="J252" s="850">
        <v>13</v>
      </c>
      <c r="K252" s="850">
        <v>845</v>
      </c>
      <c r="L252" s="850">
        <v>1</v>
      </c>
      <c r="M252" s="850">
        <v>65</v>
      </c>
      <c r="N252" s="850">
        <v>1</v>
      </c>
      <c r="O252" s="850">
        <v>66</v>
      </c>
      <c r="P252" s="838">
        <v>7.8106508875739639E-2</v>
      </c>
      <c r="Q252" s="851">
        <v>66</v>
      </c>
    </row>
    <row r="253" spans="1:17" ht="14.45" customHeight="1" x14ac:dyDescent="0.2">
      <c r="A253" s="832" t="s">
        <v>4782</v>
      </c>
      <c r="B253" s="833" t="s">
        <v>4783</v>
      </c>
      <c r="C253" s="833" t="s">
        <v>3468</v>
      </c>
      <c r="D253" s="833" t="s">
        <v>4810</v>
      </c>
      <c r="E253" s="833" t="s">
        <v>4811</v>
      </c>
      <c r="F253" s="850"/>
      <c r="G253" s="850"/>
      <c r="H253" s="850"/>
      <c r="I253" s="850"/>
      <c r="J253" s="850">
        <v>3</v>
      </c>
      <c r="K253" s="850">
        <v>129</v>
      </c>
      <c r="L253" s="850">
        <v>1</v>
      </c>
      <c r="M253" s="850">
        <v>43</v>
      </c>
      <c r="N253" s="850"/>
      <c r="O253" s="850"/>
      <c r="P253" s="838"/>
      <c r="Q253" s="851"/>
    </row>
    <row r="254" spans="1:17" ht="14.45" customHeight="1" x14ac:dyDescent="0.2">
      <c r="A254" s="832" t="s">
        <v>4782</v>
      </c>
      <c r="B254" s="833" t="s">
        <v>4783</v>
      </c>
      <c r="C254" s="833" t="s">
        <v>3468</v>
      </c>
      <c r="D254" s="833" t="s">
        <v>4812</v>
      </c>
      <c r="E254" s="833" t="s">
        <v>4813</v>
      </c>
      <c r="F254" s="850">
        <v>136</v>
      </c>
      <c r="G254" s="850">
        <v>18496</v>
      </c>
      <c r="H254" s="850">
        <v>0.46038581207218421</v>
      </c>
      <c r="I254" s="850">
        <v>136</v>
      </c>
      <c r="J254" s="850">
        <v>294</v>
      </c>
      <c r="K254" s="850">
        <v>40175</v>
      </c>
      <c r="L254" s="850">
        <v>1</v>
      </c>
      <c r="M254" s="850">
        <v>136.64965986394557</v>
      </c>
      <c r="N254" s="850">
        <v>237</v>
      </c>
      <c r="O254" s="850">
        <v>32706</v>
      </c>
      <c r="P254" s="838">
        <v>0.81408836341008095</v>
      </c>
      <c r="Q254" s="851">
        <v>138</v>
      </c>
    </row>
    <row r="255" spans="1:17" ht="14.45" customHeight="1" x14ac:dyDescent="0.2">
      <c r="A255" s="832" t="s">
        <v>4782</v>
      </c>
      <c r="B255" s="833" t="s">
        <v>4783</v>
      </c>
      <c r="C255" s="833" t="s">
        <v>3468</v>
      </c>
      <c r="D255" s="833" t="s">
        <v>4814</v>
      </c>
      <c r="E255" s="833" t="s">
        <v>4815</v>
      </c>
      <c r="F255" s="850">
        <v>71</v>
      </c>
      <c r="G255" s="850">
        <v>6461</v>
      </c>
      <c r="H255" s="850">
        <v>0.63963963963963966</v>
      </c>
      <c r="I255" s="850">
        <v>91</v>
      </c>
      <c r="J255" s="850">
        <v>111</v>
      </c>
      <c r="K255" s="850">
        <v>10101</v>
      </c>
      <c r="L255" s="850">
        <v>1</v>
      </c>
      <c r="M255" s="850">
        <v>91</v>
      </c>
      <c r="N255" s="850">
        <v>66</v>
      </c>
      <c r="O255" s="850">
        <v>6072</v>
      </c>
      <c r="P255" s="838">
        <v>0.60112860112860111</v>
      </c>
      <c r="Q255" s="851">
        <v>92</v>
      </c>
    </row>
    <row r="256" spans="1:17" ht="14.45" customHeight="1" x14ac:dyDescent="0.2">
      <c r="A256" s="832" t="s">
        <v>4782</v>
      </c>
      <c r="B256" s="833" t="s">
        <v>4783</v>
      </c>
      <c r="C256" s="833" t="s">
        <v>3468</v>
      </c>
      <c r="D256" s="833" t="s">
        <v>4816</v>
      </c>
      <c r="E256" s="833" t="s">
        <v>4817</v>
      </c>
      <c r="F256" s="850"/>
      <c r="G256" s="850"/>
      <c r="H256" s="850"/>
      <c r="I256" s="850"/>
      <c r="J256" s="850">
        <v>1</v>
      </c>
      <c r="K256" s="850">
        <v>138</v>
      </c>
      <c r="L256" s="850">
        <v>1</v>
      </c>
      <c r="M256" s="850">
        <v>138</v>
      </c>
      <c r="N256" s="850">
        <v>1</v>
      </c>
      <c r="O256" s="850">
        <v>140</v>
      </c>
      <c r="P256" s="838">
        <v>1.0144927536231885</v>
      </c>
      <c r="Q256" s="851">
        <v>140</v>
      </c>
    </row>
    <row r="257" spans="1:17" ht="14.45" customHeight="1" x14ac:dyDescent="0.2">
      <c r="A257" s="832" t="s">
        <v>4782</v>
      </c>
      <c r="B257" s="833" t="s">
        <v>4783</v>
      </c>
      <c r="C257" s="833" t="s">
        <v>3468</v>
      </c>
      <c r="D257" s="833" t="s">
        <v>4818</v>
      </c>
      <c r="E257" s="833" t="s">
        <v>4819</v>
      </c>
      <c r="F257" s="850">
        <v>3</v>
      </c>
      <c r="G257" s="850">
        <v>198</v>
      </c>
      <c r="H257" s="850">
        <v>0.42307692307692307</v>
      </c>
      <c r="I257" s="850">
        <v>66</v>
      </c>
      <c r="J257" s="850">
        <v>7</v>
      </c>
      <c r="K257" s="850">
        <v>468</v>
      </c>
      <c r="L257" s="850">
        <v>1</v>
      </c>
      <c r="M257" s="850">
        <v>66.857142857142861</v>
      </c>
      <c r="N257" s="850">
        <v>12</v>
      </c>
      <c r="O257" s="850">
        <v>804</v>
      </c>
      <c r="P257" s="838">
        <v>1.7179487179487178</v>
      </c>
      <c r="Q257" s="851">
        <v>67</v>
      </c>
    </row>
    <row r="258" spans="1:17" ht="14.45" customHeight="1" x14ac:dyDescent="0.2">
      <c r="A258" s="832" t="s">
        <v>4782</v>
      </c>
      <c r="B258" s="833" t="s">
        <v>4783</v>
      </c>
      <c r="C258" s="833" t="s">
        <v>3468</v>
      </c>
      <c r="D258" s="833" t="s">
        <v>4820</v>
      </c>
      <c r="E258" s="833" t="s">
        <v>4821</v>
      </c>
      <c r="F258" s="850"/>
      <c r="G258" s="850"/>
      <c r="H258" s="850"/>
      <c r="I258" s="850"/>
      <c r="J258" s="850"/>
      <c r="K258" s="850"/>
      <c r="L258" s="850"/>
      <c r="M258" s="850"/>
      <c r="N258" s="850">
        <v>3</v>
      </c>
      <c r="O258" s="850">
        <v>987</v>
      </c>
      <c r="P258" s="838"/>
      <c r="Q258" s="851">
        <v>329</v>
      </c>
    </row>
    <row r="259" spans="1:17" ht="14.45" customHeight="1" x14ac:dyDescent="0.2">
      <c r="A259" s="832" t="s">
        <v>4782</v>
      </c>
      <c r="B259" s="833" t="s">
        <v>4783</v>
      </c>
      <c r="C259" s="833" t="s">
        <v>3468</v>
      </c>
      <c r="D259" s="833" t="s">
        <v>4822</v>
      </c>
      <c r="E259" s="833" t="s">
        <v>4823</v>
      </c>
      <c r="F259" s="850">
        <v>53</v>
      </c>
      <c r="G259" s="850">
        <v>2703</v>
      </c>
      <c r="H259" s="850">
        <v>0.53</v>
      </c>
      <c r="I259" s="850">
        <v>51</v>
      </c>
      <c r="J259" s="850">
        <v>100</v>
      </c>
      <c r="K259" s="850">
        <v>5100</v>
      </c>
      <c r="L259" s="850">
        <v>1</v>
      </c>
      <c r="M259" s="850">
        <v>51</v>
      </c>
      <c r="N259" s="850">
        <v>125</v>
      </c>
      <c r="O259" s="850">
        <v>6500</v>
      </c>
      <c r="P259" s="838">
        <v>1.2745098039215685</v>
      </c>
      <c r="Q259" s="851">
        <v>52</v>
      </c>
    </row>
    <row r="260" spans="1:17" ht="14.45" customHeight="1" x14ac:dyDescent="0.2">
      <c r="A260" s="832" t="s">
        <v>4782</v>
      </c>
      <c r="B260" s="833" t="s">
        <v>4783</v>
      </c>
      <c r="C260" s="833" t="s">
        <v>3468</v>
      </c>
      <c r="D260" s="833" t="s">
        <v>4824</v>
      </c>
      <c r="E260" s="833" t="s">
        <v>4825</v>
      </c>
      <c r="F260" s="850"/>
      <c r="G260" s="850"/>
      <c r="H260" s="850"/>
      <c r="I260" s="850"/>
      <c r="J260" s="850"/>
      <c r="K260" s="850"/>
      <c r="L260" s="850"/>
      <c r="M260" s="850"/>
      <c r="N260" s="850">
        <v>2</v>
      </c>
      <c r="O260" s="850">
        <v>418</v>
      </c>
      <c r="P260" s="838"/>
      <c r="Q260" s="851">
        <v>209</v>
      </c>
    </row>
    <row r="261" spans="1:17" ht="14.45" customHeight="1" x14ac:dyDescent="0.2">
      <c r="A261" s="832" t="s">
        <v>4782</v>
      </c>
      <c r="B261" s="833" t="s">
        <v>4783</v>
      </c>
      <c r="C261" s="833" t="s">
        <v>3468</v>
      </c>
      <c r="D261" s="833" t="s">
        <v>4826</v>
      </c>
      <c r="E261" s="833" t="s">
        <v>4827</v>
      </c>
      <c r="F261" s="850">
        <v>3</v>
      </c>
      <c r="G261" s="850">
        <v>2289</v>
      </c>
      <c r="H261" s="850"/>
      <c r="I261" s="850">
        <v>763</v>
      </c>
      <c r="J261" s="850"/>
      <c r="K261" s="850"/>
      <c r="L261" s="850"/>
      <c r="M261" s="850"/>
      <c r="N261" s="850"/>
      <c r="O261" s="850"/>
      <c r="P261" s="838"/>
      <c r="Q261" s="851"/>
    </row>
    <row r="262" spans="1:17" ht="14.45" customHeight="1" x14ac:dyDescent="0.2">
      <c r="A262" s="832" t="s">
        <v>4782</v>
      </c>
      <c r="B262" s="833" t="s">
        <v>4783</v>
      </c>
      <c r="C262" s="833" t="s">
        <v>3468</v>
      </c>
      <c r="D262" s="833" t="s">
        <v>4828</v>
      </c>
      <c r="E262" s="833" t="s">
        <v>4829</v>
      </c>
      <c r="F262" s="850"/>
      <c r="G262" s="850"/>
      <c r="H262" s="850"/>
      <c r="I262" s="850"/>
      <c r="J262" s="850"/>
      <c r="K262" s="850"/>
      <c r="L262" s="850"/>
      <c r="M262" s="850"/>
      <c r="N262" s="850">
        <v>1</v>
      </c>
      <c r="O262" s="850">
        <v>275</v>
      </c>
      <c r="P262" s="838"/>
      <c r="Q262" s="851">
        <v>275</v>
      </c>
    </row>
    <row r="263" spans="1:17" ht="14.45" customHeight="1" x14ac:dyDescent="0.2">
      <c r="A263" s="832" t="s">
        <v>4782</v>
      </c>
      <c r="B263" s="833" t="s">
        <v>4783</v>
      </c>
      <c r="C263" s="833" t="s">
        <v>3468</v>
      </c>
      <c r="D263" s="833" t="s">
        <v>4830</v>
      </c>
      <c r="E263" s="833" t="s">
        <v>4831</v>
      </c>
      <c r="F263" s="850"/>
      <c r="G263" s="850"/>
      <c r="H263" s="850"/>
      <c r="I263" s="850"/>
      <c r="J263" s="850"/>
      <c r="K263" s="850"/>
      <c r="L263" s="850"/>
      <c r="M263" s="850"/>
      <c r="N263" s="850">
        <v>1</v>
      </c>
      <c r="O263" s="850">
        <v>37</v>
      </c>
      <c r="P263" s="838"/>
      <c r="Q263" s="851">
        <v>37</v>
      </c>
    </row>
    <row r="264" spans="1:17" ht="14.45" customHeight="1" x14ac:dyDescent="0.2">
      <c r="A264" s="832" t="s">
        <v>4782</v>
      </c>
      <c r="B264" s="833" t="s">
        <v>4783</v>
      </c>
      <c r="C264" s="833" t="s">
        <v>3468</v>
      </c>
      <c r="D264" s="833" t="s">
        <v>4832</v>
      </c>
      <c r="E264" s="833" t="s">
        <v>4833</v>
      </c>
      <c r="F264" s="850">
        <v>1</v>
      </c>
      <c r="G264" s="850">
        <v>327</v>
      </c>
      <c r="H264" s="850"/>
      <c r="I264" s="850">
        <v>327</v>
      </c>
      <c r="J264" s="850"/>
      <c r="K264" s="850"/>
      <c r="L264" s="850"/>
      <c r="M264" s="850"/>
      <c r="N264" s="850"/>
      <c r="O264" s="850"/>
      <c r="P264" s="838"/>
      <c r="Q264" s="851"/>
    </row>
    <row r="265" spans="1:17" ht="14.45" customHeight="1" x14ac:dyDescent="0.2">
      <c r="A265" s="832" t="s">
        <v>4782</v>
      </c>
      <c r="B265" s="833" t="s">
        <v>4783</v>
      </c>
      <c r="C265" s="833" t="s">
        <v>3468</v>
      </c>
      <c r="D265" s="833" t="s">
        <v>4834</v>
      </c>
      <c r="E265" s="833" t="s">
        <v>4835</v>
      </c>
      <c r="F265" s="850">
        <v>112</v>
      </c>
      <c r="G265" s="850">
        <v>29120</v>
      </c>
      <c r="H265" s="850">
        <v>0.28904373374625297</v>
      </c>
      <c r="I265" s="850">
        <v>260</v>
      </c>
      <c r="J265" s="850">
        <v>386</v>
      </c>
      <c r="K265" s="850">
        <v>100746</v>
      </c>
      <c r="L265" s="850">
        <v>1</v>
      </c>
      <c r="M265" s="850">
        <v>261</v>
      </c>
      <c r="N265" s="850">
        <v>428</v>
      </c>
      <c r="O265" s="850">
        <v>112136</v>
      </c>
      <c r="P265" s="838">
        <v>1.1130565977805571</v>
      </c>
      <c r="Q265" s="851">
        <v>262</v>
      </c>
    </row>
    <row r="266" spans="1:17" ht="14.45" customHeight="1" x14ac:dyDescent="0.2">
      <c r="A266" s="832" t="s">
        <v>4782</v>
      </c>
      <c r="B266" s="833" t="s">
        <v>4783</v>
      </c>
      <c r="C266" s="833" t="s">
        <v>3468</v>
      </c>
      <c r="D266" s="833" t="s">
        <v>4836</v>
      </c>
      <c r="E266" s="833" t="s">
        <v>4837</v>
      </c>
      <c r="F266" s="850"/>
      <c r="G266" s="850"/>
      <c r="H266" s="850"/>
      <c r="I266" s="850"/>
      <c r="J266" s="850">
        <v>6</v>
      </c>
      <c r="K266" s="850">
        <v>990</v>
      </c>
      <c r="L266" s="850">
        <v>1</v>
      </c>
      <c r="M266" s="850">
        <v>165</v>
      </c>
      <c r="N266" s="850">
        <v>7</v>
      </c>
      <c r="O266" s="850">
        <v>1162</v>
      </c>
      <c r="P266" s="838">
        <v>1.1737373737373737</v>
      </c>
      <c r="Q266" s="851">
        <v>166</v>
      </c>
    </row>
    <row r="267" spans="1:17" ht="14.45" customHeight="1" x14ac:dyDescent="0.2">
      <c r="A267" s="832" t="s">
        <v>4782</v>
      </c>
      <c r="B267" s="833" t="s">
        <v>4783</v>
      </c>
      <c r="C267" s="833" t="s">
        <v>3468</v>
      </c>
      <c r="D267" s="833" t="s">
        <v>4838</v>
      </c>
      <c r="E267" s="833" t="s">
        <v>4839</v>
      </c>
      <c r="F267" s="850"/>
      <c r="G267" s="850"/>
      <c r="H267" s="850"/>
      <c r="I267" s="850"/>
      <c r="J267" s="850">
        <v>1</v>
      </c>
      <c r="K267" s="850">
        <v>152</v>
      </c>
      <c r="L267" s="850">
        <v>1</v>
      </c>
      <c r="M267" s="850">
        <v>152</v>
      </c>
      <c r="N267" s="850"/>
      <c r="O267" s="850"/>
      <c r="P267" s="838"/>
      <c r="Q267" s="851"/>
    </row>
    <row r="268" spans="1:17" ht="14.45" customHeight="1" x14ac:dyDescent="0.2">
      <c r="A268" s="832" t="s">
        <v>4840</v>
      </c>
      <c r="B268" s="833" t="s">
        <v>4841</v>
      </c>
      <c r="C268" s="833" t="s">
        <v>3468</v>
      </c>
      <c r="D268" s="833" t="s">
        <v>4842</v>
      </c>
      <c r="E268" s="833" t="s">
        <v>4843</v>
      </c>
      <c r="F268" s="850">
        <v>1</v>
      </c>
      <c r="G268" s="850">
        <v>1483</v>
      </c>
      <c r="H268" s="850"/>
      <c r="I268" s="850">
        <v>1483</v>
      </c>
      <c r="J268" s="850"/>
      <c r="K268" s="850"/>
      <c r="L268" s="850"/>
      <c r="M268" s="850"/>
      <c r="N268" s="850"/>
      <c r="O268" s="850"/>
      <c r="P268" s="838"/>
      <c r="Q268" s="851"/>
    </row>
    <row r="269" spans="1:17" ht="14.45" customHeight="1" thickBot="1" x14ac:dyDescent="0.25">
      <c r="A269" s="840" t="s">
        <v>4840</v>
      </c>
      <c r="B269" s="841" t="s">
        <v>4841</v>
      </c>
      <c r="C269" s="841" t="s">
        <v>3468</v>
      </c>
      <c r="D269" s="841" t="s">
        <v>4844</v>
      </c>
      <c r="E269" s="841" t="s">
        <v>4845</v>
      </c>
      <c r="F269" s="852"/>
      <c r="G269" s="852"/>
      <c r="H269" s="852"/>
      <c r="I269" s="852"/>
      <c r="J269" s="852"/>
      <c r="K269" s="852"/>
      <c r="L269" s="852"/>
      <c r="M269" s="852"/>
      <c r="N269" s="852">
        <v>1</v>
      </c>
      <c r="O269" s="852">
        <v>351</v>
      </c>
      <c r="P269" s="846"/>
      <c r="Q269" s="853">
        <v>351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C88CAA9-5EB7-4C8E-B5AC-8C0F8052C2E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2733</v>
      </c>
      <c r="D3" s="193">
        <f>SUBTOTAL(9,D6:D1048576)</f>
        <v>3091</v>
      </c>
      <c r="E3" s="193">
        <f>SUBTOTAL(9,E6:E1048576)</f>
        <v>3523</v>
      </c>
      <c r="F3" s="194">
        <f>IF(OR(E3=0,D3=0),"",E3/D3)</f>
        <v>1.1397605952766094</v>
      </c>
      <c r="G3" s="388">
        <f>SUBTOTAL(9,G6:G1048576)</f>
        <v>2664.2574000000004</v>
      </c>
      <c r="H3" s="389">
        <f>SUBTOTAL(9,H6:H1048576)</f>
        <v>2971.2532600000013</v>
      </c>
      <c r="I3" s="389">
        <f>SUBTOTAL(9,I6:I1048576)</f>
        <v>3513.8282000000004</v>
      </c>
      <c r="J3" s="194">
        <f>IF(OR(I3=0,H3=0),"",I3/H3)</f>
        <v>1.1826081092797855</v>
      </c>
      <c r="K3" s="388">
        <f>SUBTOTAL(9,K6:K1048576)</f>
        <v>95.655000000000001</v>
      </c>
      <c r="L3" s="389">
        <f>SUBTOTAL(9,L6:L1048576)</f>
        <v>108.185</v>
      </c>
      <c r="M3" s="389">
        <f>SUBTOTAL(9,M6:M1048576)</f>
        <v>123.30500000000001</v>
      </c>
      <c r="N3" s="195">
        <f>IF(OR(M3=0,E3=0),"",M3*1000/E3)</f>
        <v>35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2">
        <v>2015</v>
      </c>
      <c r="D5" s="1002">
        <v>2018</v>
      </c>
      <c r="E5" s="1002">
        <v>2019</v>
      </c>
      <c r="F5" s="1003" t="s">
        <v>2</v>
      </c>
      <c r="G5" s="1007">
        <v>2015</v>
      </c>
      <c r="H5" s="1002">
        <v>2018</v>
      </c>
      <c r="I5" s="1002">
        <v>2019</v>
      </c>
      <c r="J5" s="1003" t="s">
        <v>2</v>
      </c>
      <c r="K5" s="1007">
        <v>2015</v>
      </c>
      <c r="L5" s="1002">
        <v>2018</v>
      </c>
      <c r="M5" s="1002">
        <v>2019</v>
      </c>
      <c r="N5" s="1008" t="s">
        <v>92</v>
      </c>
    </row>
    <row r="6" spans="1:14" ht="14.45" customHeight="1" thickBot="1" x14ac:dyDescent="0.25">
      <c r="A6" s="1000" t="s">
        <v>3977</v>
      </c>
      <c r="B6" s="1001" t="s">
        <v>4847</v>
      </c>
      <c r="C6" s="1004">
        <v>2733</v>
      </c>
      <c r="D6" s="1005">
        <v>3091</v>
      </c>
      <c r="E6" s="1005">
        <v>3523</v>
      </c>
      <c r="F6" s="1006"/>
      <c r="G6" s="1004">
        <v>2664.2574000000004</v>
      </c>
      <c r="H6" s="1005">
        <v>2971.2532600000013</v>
      </c>
      <c r="I6" s="1005">
        <v>3513.8282000000004</v>
      </c>
      <c r="J6" s="1006"/>
      <c r="K6" s="1004">
        <v>95.655000000000001</v>
      </c>
      <c r="L6" s="1005">
        <v>108.185</v>
      </c>
      <c r="M6" s="1005">
        <v>123.30500000000001</v>
      </c>
      <c r="N6" s="1009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579C8CF-2D76-4A4A-916C-017E90D5FB8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2020-01-31T14:05:38Z</dcterms:modified>
</cp:coreProperties>
</file>