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L19" i="431"/>
  <c r="N13" i="431"/>
  <c r="O10" i="431"/>
  <c r="P11" i="431"/>
  <c r="Q12" i="431"/>
  <c r="O15" i="431"/>
  <c r="P12" i="431"/>
  <c r="Q13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5" i="431"/>
  <c r="M12" i="431"/>
  <c r="N9" i="431"/>
  <c r="O14" i="431"/>
  <c r="P15" i="431"/>
  <c r="Q16" i="431"/>
  <c r="O19" i="431"/>
  <c r="Q17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O11" i="431"/>
  <c r="Q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L11" i="431"/>
  <c r="M16" i="431"/>
  <c r="N17" i="431"/>
  <c r="O18" i="431"/>
  <c r="P19" i="431"/>
  <c r="N18" i="431"/>
  <c r="P16" i="431"/>
  <c r="O8" i="431"/>
  <c r="J8" i="431"/>
  <c r="G8" i="431"/>
  <c r="P8" i="431"/>
  <c r="H8" i="431"/>
  <c r="F8" i="431"/>
  <c r="M8" i="431"/>
  <c r="K8" i="431"/>
  <c r="D8" i="431"/>
  <c r="E8" i="431"/>
  <c r="N8" i="431"/>
  <c r="Q8" i="431"/>
  <c r="C8" i="431"/>
  <c r="L8" i="431"/>
  <c r="I8" i="431"/>
  <c r="S18" i="431" l="1"/>
  <c r="R18" i="431"/>
  <c r="S14" i="431"/>
  <c r="R14" i="431"/>
  <c r="S10" i="431"/>
  <c r="R10" i="431"/>
  <c r="S9" i="431"/>
  <c r="R9" i="431"/>
  <c r="S17" i="431"/>
  <c r="R17" i="431"/>
  <c r="R16" i="431"/>
  <c r="S16" i="431"/>
  <c r="S13" i="431"/>
  <c r="R13" i="431"/>
  <c r="R12" i="431"/>
  <c r="S12" i="431"/>
  <c r="R19" i="431"/>
  <c r="S19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8" i="414"/>
  <c r="D15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<sst xmlns="http://schemas.openxmlformats.org/spreadsheetml/2006/main" count="14545" uniqueCount="1811">
  <si>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</si>
  <si>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</si>
  <si>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</si>
  <si>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</si>
  <si>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</si>
  <si>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</si>
  <si>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</si>
  <si>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</si>
  <si>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</si>
  <si>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</si>
  <si>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</si>
  <si>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</si>
  <si>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</si>
  <si>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</si>
  <si>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</si>
  <si>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</si>
  <si>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</si>
  <si>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</si>
  <si>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</si>
  <si>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</si>
  <si>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</si>
  <si>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</si>
  <si>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</si>
  <si>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</si>
  <si>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</si>
  <si>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</si>
  <si>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</si>
  <si>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</si>
  <si>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</si>
  <si>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</si>
  <si>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</si>
  <si>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</si>
  <si>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</si>
  <si>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</si>
  <si>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</si>
  <si>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</si>
  <si>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</si>
  <si>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</si>
  <si>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</si>
  <si>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</si>
  <si>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</si>
  <si>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</si>
  <si>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</si>
  <si>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</si>
  <si>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</si>
  <si>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</si>
  <si>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</si>
  <si>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</si>
  <si>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</si>
  <si>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</si>
  <si>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</si>
  <si>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</si>
  <si>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</si>
  <si>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</si>
  <si>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</si>
  <si>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</si>
  <si>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</si>
  <si>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</si>
  <si>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</si>
  <si>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</si>
  <si>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</si>
  <si>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</si>
  <si>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</si>
  <si>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</si>
  <si>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</si>
  <si>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</si>
  <si>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</si>
  <si>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</si>
  <si>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</si>
  <si>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</si>
  <si>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</si>
  <si>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</si>
  <si>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</si>
  <si>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</si>
  <si>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</si>
  <si>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</si>
  <si>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</si>
  <si>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</si>
  <si>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</si>
  <si>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</si>
  <si>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</si>
  <si>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</si>
  <si>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</si>
  <si>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</si>
  <si>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</si>
  <si>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</si>
  <si>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</si>
  <si>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</si>
  <si>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</si>
  <si>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</si>
  <si>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</si>
  <si>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</si>
  <si>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</si>
  <si>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</si>
  <si>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</si>
  <si>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</si>
  <si>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</si>
  <si>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</si>
  <si>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</si>
  <si>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</si>
  <si>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</si>
  <si>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</si>
  <si>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</si>
  <si>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</si>
  <si>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</si>
  <si>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</si>
  <si>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</si>
  <si>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</si>
  <si>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</si>
  <si>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</si>
  <si>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</si>
  <si>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</si>
  <si>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</si>
  <si>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</si>
  <si>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</si>
  <si>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</si>
  <si>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</si>
  <si>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</si>
  <si>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</si>
  <si>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</si>
  <si>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</si>
  <si>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</si>
  <si>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</si>
  <si>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</si>
  <si>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</si>
  <si>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</si>
  <si>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</si>
  <si>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</si>
  <si>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</si>
  <si>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</si>
  <si>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</si>
  <si>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</si>
  <si>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</si>
  <si>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</si>
  <si>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</si>
  <si>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</si>
  <si>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</si>
  <si>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</si>
  <si>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</si>
  <si>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</si>
  <si>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</si>
  <si>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</si>
  <si>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</si>
  <si>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</si>
  <si>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</si>
  <si>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</si>
  <si>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</si>
  <si>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</si>
  <si>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</si>
  <si>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</si>
  <si>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</si>
  <si>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</si>
  <si>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</si>
  <si>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</si>
  <si>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</si>
  <si>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</si>
  <si>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</si>
  <si>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</si>
  <si>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</si>
  <si>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</si>
  <si>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</si>
  <si>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</si>
  <si>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</si>
  <si>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</si>
  <si>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</si>
  <si>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</si>
  <si>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</si>
  <si>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</si>
  <si>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</si>
  <si>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</si>
  <si>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</si>
  <si>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</si>
  <si>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</si>
  <si>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</si>
  <si>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</si>
  <si>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</si>
  <si>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</si>
  <si>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</si>
  <si>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</si>
  <si>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</si>
  <si>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</si>
  <si>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</si>
  <si>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</si>
  <si>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</si>
  <si>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</si>
  <si>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</si>
  <si>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</si>
  <si>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</si>
  <si>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</si>
  <si>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</si>
  <si>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</si>
  <si>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</si>
  <si>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</si>
  <si>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</si>
  <si>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</si>
  <si>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</si>
  <si>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</si>
  <si>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</si>
  <si>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</si>
  <si>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</si>
  <si>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</si>
  <si>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</si>
  <si>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</si>
  <si>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</si>
  <si>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</si>
  <si>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</si>
  <si>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</si>
  <si>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</si>
  <si>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</si>
  <si>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</si>
  <si>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</si>
  <si>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</si>
  <si>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</si>
  <si>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</si>
  <si>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</si>
  <si>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</si>
  <si>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</si>
  <si>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</si>
  <si>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</si>
  <si>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</si>
  <si>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</si>
  <si>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</si>
  <si>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</si>
  <si>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</si>
  <si>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</si>
  <si>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</si>
  <si>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</si>
  <si>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</si>
  <si>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</si>
  <si>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</si>
  <si>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</si>
  <si>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</si>
  <si>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</si>
  <si>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</si>
  <si>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</si>
  <si>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</si>
  <si>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</si>
  <si>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</si>
  <si>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</si>
  <si>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</si>
  <si>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</si>
  <si>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</si>
  <si>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</si>
  <si>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</si>
  <si>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</si>
  <si>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</si>
  <si>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</si>
  <si>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</si>
  <si>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</si>
  <si>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</si>
  <si>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</si>
  <si>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</si>
  <si>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</si>
  <si>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</si>
  <si>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</si>
  <si>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</si>
  <si>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</si>
  <si>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</si>
  <si>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</si>
  <si>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</si>
  <si>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</si>
  <si>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</si>
  <si>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</si>
  <si>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</si>
  <si>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</si>
  <si>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</si>
  <si>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</si>
  <si>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</si>
  <si>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</si>
  <si>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</si>
  <si>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</si>
  <si>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</si>
  <si>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</si>
  <si>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</si>
  <si>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</si>
  <si>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</si>
  <si>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</si>
  <si>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</si>
  <si>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</si>
  <si>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</si>
  <si>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</si>
  <si>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</si>
  <si>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</si>
  <si>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</si>
  <si>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</si>
  <si>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</si>
  <si>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</si>
  <si>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</si>
  <si>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</si>
  <si>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</si>
  <si>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</si>
  <si>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</si>
  <si>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</si>
  <si>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</si>
  <si>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</si>
  <si>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</si>
  <si>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</si>
  <si>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</si>
  <si>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</si>
  <si>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</si>
  <si>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</si>
  <si>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</si>
  <si>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</si>
  <si>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</si>
  <si>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</si>
  <si>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</si>
  <si>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</si>
  <si>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</si>
  <si>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</si>
  <si>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</si>
  <si>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</si>
  <si>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</si>
  <si>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</si>
  <si>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</si>
  <si>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</si>
  <si>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</si>
  <si>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</si>
  <si>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</si>
  <si>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</si>
  <si>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</si>
  <si>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</si>
  <si>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</si>
  <si>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</si>
  <si>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</si>
  <si>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</si>
  <si>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</si>
  <si>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</si>
  <si>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</si>
  <si>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</si>
  <si>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</si>
  <si>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</si>
  <si>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</si>
  <si>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</si>
  <si>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</si>
  <si>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</si>
  <si>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</si>
  <si>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</si>
  <si>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</si>
  <si>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</si>
  <si>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</si>
  <si>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</si>
  <si>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</si>
  <si>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</si>
  <si>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</si>
  <si>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</si>
  <si>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</si>
  <si>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</si>
  <si>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</si>
  <si>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</si>
  <si>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</si>
  <si>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</si>
  <si>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</si>
  <si>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</si>
  <si>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</si>
  <si>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</si>
  <si>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</si>
  <si>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</si>
  <si>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</si>
  <si>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</si>
  <si>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</si>
  <si>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</si>
  <si>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</si>
  <si>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</si>
  <si>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</si>
  <si>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</si>
  <si>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</si>
  <si>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</si>
  <si>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</si>
  <si>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</si>
  <si>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</si>
  <si>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</si>
  <si>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</si>
  <si>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</si>
  <si>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</si>
  <si>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</si>
  <si>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</si>
  <si>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</si>
  <si>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</si>
  <si>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</si>
  <si>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</si>
  <si>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</si>
  <si>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</si>
  <si>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</si>
  <si>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</si>
  <si>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</si>
  <si>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</si>
  <si>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</si>
  <si>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</si>
  <si>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</si>
  <si>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</si>
  <si>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</si>
  <si>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</si>
  <si>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</si>
  <si>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</si>
  <si>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</si>
  <si>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</si>
  <si>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</si>
  <si>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</si>
  <si>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</si>
  <si>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</si>
  <si>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</si>
  <si>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</si>
  <si>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</si>
  <si>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</si>
  <si>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</si>
  <si>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</si>
  <si>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</si>
  <si>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</si>
  <si>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</si>
  <si>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</si>
  <si>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</si>
  <si>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</si>
  <si>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</si>
  <si>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</si>
  <si>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</si>
  <si>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</si>
  <si>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</si>
  <si>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</si>
  <si>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</si>
  <si>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</si>
  <si>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</si>
  <si>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</si>
  <si>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</si>
  <si>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</si>
  <si>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</si>
  <si>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</si>
  <si>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</si>
  <si>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</si>
  <si>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</si>
  <si>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</si>
  <si>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</si>
  <si>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</si>
  <si>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</si>
  <si>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</si>
  <si>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</si>
  <si>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</si>
  <si>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</si>
  <si>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</si>
  <si>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</si>
  <si>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</si>
  <si>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</si>
  <si>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</si>
  <si>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</si>
  <si>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</si>
  <si>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</si>
  <si>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</si>
  <si>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</si>
  <si>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</si>
  <si>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</si>
  <si>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</si>
  <si>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</si>
  <si>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</si>
  <si>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</si>
  <si>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</si>
  <si>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</si>
  <si>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</si>
  <si>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</si>
  <si>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>ADRENALIN LECIVA</t>
  </si>
  <si>
    <t>INJ 5X1ML/1MG</t>
  </si>
  <si>
    <t>DZ TRIXO 100 ML</t>
  </si>
  <si>
    <t>DZ TRIXO LIND 100 ml</t>
  </si>
  <si>
    <t>MESOCAIN</t>
  </si>
  <si>
    <t>GEL 1X20GM</t>
  </si>
  <si>
    <t>27 - Klinika tělovýchovného lékařství a kardiovaskulární rehabilitace</t>
  </si>
  <si>
    <t>2721 - TVL ambulance</t>
  </si>
  <si>
    <t>2723 - ambulance - akupunktura</t>
  </si>
  <si>
    <t>(prázdné)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</si>
  <si>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</si>
  <si>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</si>
  <si>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</si>
  <si>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</si>
  <si>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</si>
  <si>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</si>
  <si>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</si>
  <si>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</si>
  <si>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</si>
  <si>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</si>
  <si>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</si>
  <si>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</si>
  <si>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</si>
  <si>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Erlebachová Kateřina</t>
  </si>
  <si>
    <t>Kaletová Markéta</t>
  </si>
  <si>
    <t>Malinčíková Jana</t>
  </si>
  <si>
    <t>Moravcová Katarína</t>
  </si>
  <si>
    <t>Musilová Nicole</t>
  </si>
  <si>
    <t>Pokorná Tereza</t>
  </si>
  <si>
    <t>Sovová Eliška</t>
  </si>
  <si>
    <t>Sovová Markéta</t>
  </si>
  <si>
    <t>Vašíčková Elena</t>
  </si>
  <si>
    <t>BILASTIN</t>
  </si>
  <si>
    <t>148673</t>
  </si>
  <si>
    <t>XADOS</t>
  </si>
  <si>
    <t>20MG TBL NOB 30</t>
  </si>
  <si>
    <t>PERINDOPRIL</t>
  </si>
  <si>
    <t>101205</t>
  </si>
  <si>
    <t>PRESTARIUM NEO</t>
  </si>
  <si>
    <t>5MG TBL FLM 30</t>
  </si>
  <si>
    <t>AMLODIPIN</t>
  </si>
  <si>
    <t>125066</t>
  </si>
  <si>
    <t>APO-AMLO 5</t>
  </si>
  <si>
    <t>5MG TBL NOB 100</t>
  </si>
  <si>
    <t>15378</t>
  </si>
  <si>
    <t>AGEN 5</t>
  </si>
  <si>
    <t>5MG TBL NOB 90</t>
  </si>
  <si>
    <t>15379</t>
  </si>
  <si>
    <t>AGEN 10</t>
  </si>
  <si>
    <t>10MG TBL NOB 90</t>
  </si>
  <si>
    <t>DABIGATRAN-ETEXILÁT</t>
  </si>
  <si>
    <t>168373</t>
  </si>
  <si>
    <t>PRADAXA</t>
  </si>
  <si>
    <t>150MG CPS DUR 60X1 I</t>
  </si>
  <si>
    <t>KYSELINA ACETYLSALICYLOVÁ</t>
  </si>
  <si>
    <t>203564</t>
  </si>
  <si>
    <t>ANOPYRIN</t>
  </si>
  <si>
    <t>100MG TBL NOB 100</t>
  </si>
  <si>
    <t>LEVOTHYROXIN, SODNÁ SŮL</t>
  </si>
  <si>
    <t>97186</t>
  </si>
  <si>
    <t>EUTHYROX</t>
  </si>
  <si>
    <t>100MCG TBL NOB 100 I</t>
  </si>
  <si>
    <t>NEBIVOLOL</t>
  </si>
  <si>
    <t>213939</t>
  </si>
  <si>
    <t>NEBILET</t>
  </si>
  <si>
    <t>PERINDOPRIL A DIURETIKA</t>
  </si>
  <si>
    <t>122690</t>
  </si>
  <si>
    <t>PRESTARIUM NEO COMBI</t>
  </si>
  <si>
    <t>5MG/1,25MG TBL FLM 90</t>
  </si>
  <si>
    <t>PROPAFENON</t>
  </si>
  <si>
    <t>186331</t>
  </si>
  <si>
    <t>RYTMONORM</t>
  </si>
  <si>
    <t>300MG TBL FLM 100</t>
  </si>
  <si>
    <t>SPIRONOLAKTON</t>
  </si>
  <si>
    <t>30434</t>
  </si>
  <si>
    <t>VEROSPIRON</t>
  </si>
  <si>
    <t>25MG TBL NOB 100</t>
  </si>
  <si>
    <t>TELMISARTAN A AMLODIPIN</t>
  </si>
  <si>
    <t>167852</t>
  </si>
  <si>
    <t>TWYNSTA</t>
  </si>
  <si>
    <t>80MG/5MG TBL NOB 28</t>
  </si>
  <si>
    <t>TELMISARTAN A DIURETIKA</t>
  </si>
  <si>
    <t>26578</t>
  </si>
  <si>
    <t>MICARDISPLUS</t>
  </si>
  <si>
    <t>80MG/12,5MG TBL NOB 28</t>
  </si>
  <si>
    <t>ZOLPIDEM</t>
  </si>
  <si>
    <t>146894</t>
  </si>
  <si>
    <t>ZOLPIDEM MYLAN</t>
  </si>
  <si>
    <t>10MG TBL FLM 20</t>
  </si>
  <si>
    <t>MAGNESIUM-OROTÁT</t>
  </si>
  <si>
    <t>32889</t>
  </si>
  <si>
    <t>MAGNEROT</t>
  </si>
  <si>
    <t>500MG TBL NOB 100 I</t>
  </si>
  <si>
    <t>PERINDOPRIL, AMLODIPIN A INDAPAMID</t>
  </si>
  <si>
    <t>190960</t>
  </si>
  <si>
    <t>TRIPLIXAM</t>
  </si>
  <si>
    <t>5MG/1,25MG/5MG TBL FLM 90(3X30</t>
  </si>
  <si>
    <t>PERINDOPRIL A AMLODIPIN</t>
  </si>
  <si>
    <t>124091</t>
  </si>
  <si>
    <t>PRESTANCE</t>
  </si>
  <si>
    <t>5MG/5MG TBL NOB 90</t>
  </si>
  <si>
    <t>AMOXICILIN A  INHIBITOR BETA-LAKTAMASY</t>
  </si>
  <si>
    <t>225850</t>
  </si>
  <si>
    <t>AMOKSIKLAV 1 G</t>
  </si>
  <si>
    <t>875MG/125MG TBL FLM 21</t>
  </si>
  <si>
    <t>ALOPURINOL</t>
  </si>
  <si>
    <t>127263</t>
  </si>
  <si>
    <t>ALOPURINOL SANDOZ</t>
  </si>
  <si>
    <t>BISOPROLOL</t>
  </si>
  <si>
    <t>3801</t>
  </si>
  <si>
    <t>CONCOR COR</t>
  </si>
  <si>
    <t>2,5MG TBL FLM 28</t>
  </si>
  <si>
    <t>CEFUROXIM</t>
  </si>
  <si>
    <t>18547</t>
  </si>
  <si>
    <t>XORIMAX</t>
  </si>
  <si>
    <t>500MG TBL FLM 10</t>
  </si>
  <si>
    <t>DIOSMIN, KOMBINACE</t>
  </si>
  <si>
    <t>132908</t>
  </si>
  <si>
    <t>DETRALEX</t>
  </si>
  <si>
    <t>500MG TBL FLM 120</t>
  </si>
  <si>
    <t>DOXAZOSIN</t>
  </si>
  <si>
    <t>107794</t>
  </si>
  <si>
    <t>ZOXON 4</t>
  </si>
  <si>
    <t>4MG TBL NOB 90</t>
  </si>
  <si>
    <t>DOXYCYKLIN</t>
  </si>
  <si>
    <t>90986</t>
  </si>
  <si>
    <t>DEOXYMYKOIN</t>
  </si>
  <si>
    <t>100MG TBL NOB 10</t>
  </si>
  <si>
    <t>ISOSORBID-MONONITRÁT</t>
  </si>
  <si>
    <t>21793</t>
  </si>
  <si>
    <t>MONOTAB SR</t>
  </si>
  <si>
    <t>100MG TBL PRO 20</t>
  </si>
  <si>
    <t>MOXONIDIN</t>
  </si>
  <si>
    <t>16932</t>
  </si>
  <si>
    <t>MOXOSTAD</t>
  </si>
  <si>
    <t>0,4MG TBL FLM 30</t>
  </si>
  <si>
    <t>PANTOPRAZOL</t>
  </si>
  <si>
    <t>49115</t>
  </si>
  <si>
    <t>CONTROLOC</t>
  </si>
  <si>
    <t>20MG TBL ENT 100</t>
  </si>
  <si>
    <t>99309</t>
  </si>
  <si>
    <t>150MG TBL FLM 100</t>
  </si>
  <si>
    <t>SILYMARIN</t>
  </si>
  <si>
    <t>19571</t>
  </si>
  <si>
    <t>LAGOSA</t>
  </si>
  <si>
    <t>TBL OBD 100</t>
  </si>
  <si>
    <t>TRIMETAZIDIN</t>
  </si>
  <si>
    <t>32917</t>
  </si>
  <si>
    <t>PREDUCTAL MR</t>
  </si>
  <si>
    <t>35MG TBL RET 60</t>
  </si>
  <si>
    <t>APIXABAN</t>
  </si>
  <si>
    <t>168328</t>
  </si>
  <si>
    <t>ELIQUIS</t>
  </si>
  <si>
    <t>2,5MG TBL FLM 60X1</t>
  </si>
  <si>
    <t>190958</t>
  </si>
  <si>
    <t>5MG/1,25MG/5MG TBL FLM 30</t>
  </si>
  <si>
    <t>ITOPRIDUM</t>
  </si>
  <si>
    <t>166759</t>
  </si>
  <si>
    <t>KINITO</t>
  </si>
  <si>
    <t>50MG TBL FLM 40</t>
  </si>
  <si>
    <t>ACEBUTOLOL</t>
  </si>
  <si>
    <t>80058</t>
  </si>
  <si>
    <t>SECTRAL</t>
  </si>
  <si>
    <t>400MG TBL FLM 30</t>
  </si>
  <si>
    <t>132670</t>
  </si>
  <si>
    <t>MILURIT 100</t>
  </si>
  <si>
    <t>100MG TBL NOB 50</t>
  </si>
  <si>
    <t>AMIODARON</t>
  </si>
  <si>
    <t>13767</t>
  </si>
  <si>
    <t>CORDARONE</t>
  </si>
  <si>
    <t>200MG TBL NOB 30</t>
  </si>
  <si>
    <t>163112</t>
  </si>
  <si>
    <t>ZOREM</t>
  </si>
  <si>
    <t>5MG TBL NOB 30</t>
  </si>
  <si>
    <t>ATORVASTATIN</t>
  </si>
  <si>
    <t>19591</t>
  </si>
  <si>
    <t>TORVACARD 10</t>
  </si>
  <si>
    <t>10MG TBL FLM 90</t>
  </si>
  <si>
    <t>50311</t>
  </si>
  <si>
    <t>TULIP</t>
  </si>
  <si>
    <t>93013</t>
  </si>
  <si>
    <t>SORTIS</t>
  </si>
  <si>
    <t>10MG TBL FLM 30</t>
  </si>
  <si>
    <t>93016</t>
  </si>
  <si>
    <t>20MG TBL FLM 30</t>
  </si>
  <si>
    <t>204682</t>
  </si>
  <si>
    <t>TORVACARD NEO</t>
  </si>
  <si>
    <t>20MG TBL FLM 90</t>
  </si>
  <si>
    <t>204694</t>
  </si>
  <si>
    <t>40MG TBL FLM 90</t>
  </si>
  <si>
    <t>176913</t>
  </si>
  <si>
    <t>RIVOCOR 5</t>
  </si>
  <si>
    <t>5MG TBL FLM 90</t>
  </si>
  <si>
    <t>158692</t>
  </si>
  <si>
    <t>BISOPROLOL MYLAN</t>
  </si>
  <si>
    <t>CITALOPRAM</t>
  </si>
  <si>
    <t>17425</t>
  </si>
  <si>
    <t>CITALEC 10 ZENTIVA</t>
  </si>
  <si>
    <t>29328</t>
  </si>
  <si>
    <t>110MG CPS DUR 60X1 I</t>
  </si>
  <si>
    <t>DESLORATADIN</t>
  </si>
  <si>
    <t>168838</t>
  </si>
  <si>
    <t>DASSELTA</t>
  </si>
  <si>
    <t>FUROSEMID</t>
  </si>
  <si>
    <t>98219</t>
  </si>
  <si>
    <t>FURON</t>
  </si>
  <si>
    <t>40MG TBL NOB 50</t>
  </si>
  <si>
    <t>HOŘČÍK (RŮZNÉ SOLE V KOMBINACI)</t>
  </si>
  <si>
    <t>66555</t>
  </si>
  <si>
    <t>MAGNOSOLV</t>
  </si>
  <si>
    <t>365MG POR GRA SOL SCC 30</t>
  </si>
  <si>
    <t>INDAPAMID</t>
  </si>
  <si>
    <t>96696</t>
  </si>
  <si>
    <t>INDAP</t>
  </si>
  <si>
    <t>2,5MG CPS DUR 30</t>
  </si>
  <si>
    <t>ISOSORBID-DINITRÁT</t>
  </si>
  <si>
    <t>85719</t>
  </si>
  <si>
    <t>ISOKET SPRAY</t>
  </si>
  <si>
    <t>1,25MG/DÁV SLG SPR SOL 1X15ML</t>
  </si>
  <si>
    <t>JINÁ ANTIBIOTIKA PRO LOKÁLNÍ APLIKACI</t>
  </si>
  <si>
    <t>201970</t>
  </si>
  <si>
    <t>PAMYCON NA PŘÍPRAVU KAPEK</t>
  </si>
  <si>
    <t>33000IU/2500IU DRM PLV SOL 1</t>
  </si>
  <si>
    <t>KARVEDILOL</t>
  </si>
  <si>
    <t>102596</t>
  </si>
  <si>
    <t>CARVESAN 6,25</t>
  </si>
  <si>
    <t>6,25MG TBL NOB 30</t>
  </si>
  <si>
    <t>KODEIN</t>
  </si>
  <si>
    <t>56992</t>
  </si>
  <si>
    <t>CODEIN SLOVAKOFARMA</t>
  </si>
  <si>
    <t>15MG TBL NOB 10</t>
  </si>
  <si>
    <t>155782</t>
  </si>
  <si>
    <t>GODASAL 100</t>
  </si>
  <si>
    <t>100MG/50MG TBL NOB 100</t>
  </si>
  <si>
    <t>188850</t>
  </si>
  <si>
    <t>STACYL</t>
  </si>
  <si>
    <t>100MG TBL ENT 100 I</t>
  </si>
  <si>
    <t>LOSARTAN</t>
  </si>
  <si>
    <t>47610</t>
  </si>
  <si>
    <t>LORISTA 50</t>
  </si>
  <si>
    <t>50MG TBL FLM 84</t>
  </si>
  <si>
    <t>MAKROGOL</t>
  </si>
  <si>
    <t>58827</t>
  </si>
  <si>
    <t>FORTRANS</t>
  </si>
  <si>
    <t>POR PLV SOL 4</t>
  </si>
  <si>
    <t>METOPROLOL</t>
  </si>
  <si>
    <t>31536</t>
  </si>
  <si>
    <t>BETALOC ZOK</t>
  </si>
  <si>
    <t>25MG TBL PRO 100</t>
  </si>
  <si>
    <t>3198</t>
  </si>
  <si>
    <t>EMZOK</t>
  </si>
  <si>
    <t>50MG TBL PRO 30</t>
  </si>
  <si>
    <t>MONTELUKAST</t>
  </si>
  <si>
    <t>148523</t>
  </si>
  <si>
    <t>MONTELUKAST MYLAN</t>
  </si>
  <si>
    <t>NADROPARIN</t>
  </si>
  <si>
    <t>32058</t>
  </si>
  <si>
    <t>FRAXIPARINE</t>
  </si>
  <si>
    <t>9500IU/ML INJ SOL ISP 10X0,3ML</t>
  </si>
  <si>
    <t>NAFTIDROFURYL</t>
  </si>
  <si>
    <t>66015</t>
  </si>
  <si>
    <t>ENELBIN 100 RETARD</t>
  </si>
  <si>
    <t>100MG TBL PRO 100</t>
  </si>
  <si>
    <t>OMEPRAZOL</t>
  </si>
  <si>
    <t>122112</t>
  </si>
  <si>
    <t>APO-OME 20</t>
  </si>
  <si>
    <t>20MG CPS ETD 28</t>
  </si>
  <si>
    <t>17104</t>
  </si>
  <si>
    <t>LOSEPRAZOL</t>
  </si>
  <si>
    <t>25366</t>
  </si>
  <si>
    <t>HELICID 20 ZENTIVA</t>
  </si>
  <si>
    <t>20MG CPS ETD 90</t>
  </si>
  <si>
    <t>180640</t>
  </si>
  <si>
    <t>40MG TBL ENT 30 II</t>
  </si>
  <si>
    <t>180578</t>
  </si>
  <si>
    <t>20MG TBL ENT 90 II</t>
  </si>
  <si>
    <t>101211</t>
  </si>
  <si>
    <t>162012</t>
  </si>
  <si>
    <t>10MG/2,5MG TBL FLM 90</t>
  </si>
  <si>
    <t>RAMIPRIL</t>
  </si>
  <si>
    <t>56976</t>
  </si>
  <si>
    <t>TRITACE</t>
  </si>
  <si>
    <t>2,5MG TBL NOB 20</t>
  </si>
  <si>
    <t>RAMIPRIL A DIURETIKA</t>
  </si>
  <si>
    <t>100474</t>
  </si>
  <si>
    <t>HARTIL-H 2,5/12,5 MG TABLETY</t>
  </si>
  <si>
    <t>2,5MG/12,5MG TBL NOB 28</t>
  </si>
  <si>
    <t>RIFAXIMIN</t>
  </si>
  <si>
    <t>225543</t>
  </si>
  <si>
    <t>NORMIX</t>
  </si>
  <si>
    <t>200MG TBL FLM 28</t>
  </si>
  <si>
    <t>ROSUVASTATIN</t>
  </si>
  <si>
    <t>148074</t>
  </si>
  <si>
    <t>ROSUCARD</t>
  </si>
  <si>
    <t>148078</t>
  </si>
  <si>
    <t>TELMISARTAN</t>
  </si>
  <si>
    <t>158191</t>
  </si>
  <si>
    <t>TELMISARTAN SANDOZ</t>
  </si>
  <si>
    <t>80MG TBL NOB 30</t>
  </si>
  <si>
    <t>26556</t>
  </si>
  <si>
    <t>MICARDIS</t>
  </si>
  <si>
    <t>80MG TBL NOB 98</t>
  </si>
  <si>
    <t>167859</t>
  </si>
  <si>
    <t>80MG/10MG TBL NOB 28</t>
  </si>
  <si>
    <t>193884</t>
  </si>
  <si>
    <t>TOLUCOMBI</t>
  </si>
  <si>
    <t>80MG/12,5MG TBL NOB 28X1 II</t>
  </si>
  <si>
    <t>VERAPAMIL</t>
  </si>
  <si>
    <t>99575</t>
  </si>
  <si>
    <t>VEROGALID ER</t>
  </si>
  <si>
    <t>240MG TBL PRO 30</t>
  </si>
  <si>
    <t>193745</t>
  </si>
  <si>
    <t>5MG TBL FLM 60</t>
  </si>
  <si>
    <t>168327</t>
  </si>
  <si>
    <t>2,5MG TBL FLM 60</t>
  </si>
  <si>
    <t>FENOTEROL A IPRATROPIUM-BROMID</t>
  </si>
  <si>
    <t>2679</t>
  </si>
  <si>
    <t>BERODUAL N</t>
  </si>
  <si>
    <t>21MCG/50MCG/DÁV INH SOL PSS 20</t>
  </si>
  <si>
    <t>SALMETEROL A FLUTIKASON</t>
  </si>
  <si>
    <t>45961</t>
  </si>
  <si>
    <t>SERETIDE DISKUS</t>
  </si>
  <si>
    <t>50MCG/100MCG INH PLV DOS 1X60D</t>
  </si>
  <si>
    <t>190970</t>
  </si>
  <si>
    <t>10MG/2,5MG/5MG TBL FLM 90(3X30</t>
  </si>
  <si>
    <t>190963</t>
  </si>
  <si>
    <t>5MG/1,25MG/10MG TBL FLM 30</t>
  </si>
  <si>
    <t>166760</t>
  </si>
  <si>
    <t>50MG TBL FLM 100</t>
  </si>
  <si>
    <t>132654</t>
  </si>
  <si>
    <t>875MG/125MG TBL FLM 14</t>
  </si>
  <si>
    <t>50318</t>
  </si>
  <si>
    <t>ISRADIPIN</t>
  </si>
  <si>
    <t>16439</t>
  </si>
  <si>
    <t>LOMIR SRO</t>
  </si>
  <si>
    <t>5MG CPS PRO 30</t>
  </si>
  <si>
    <t>LOSARTAN A DIURETIKA</t>
  </si>
  <si>
    <t>15317</t>
  </si>
  <si>
    <t>LOZAP H</t>
  </si>
  <si>
    <t>50MG/12,5MG TBL FLM 90</t>
  </si>
  <si>
    <t>METHYLPREDNISOLON</t>
  </si>
  <si>
    <t>40368</t>
  </si>
  <si>
    <t>MEDROL</t>
  </si>
  <si>
    <t>4MG TBL NOB 30 I</t>
  </si>
  <si>
    <t>84587</t>
  </si>
  <si>
    <t>ATRAM 25</t>
  </si>
  <si>
    <t>25MG TBL NOB 90</t>
  </si>
  <si>
    <t>147458</t>
  </si>
  <si>
    <t>112MCG TBL NOB 100 II</t>
  </si>
  <si>
    <t>NIMESULID</t>
  </si>
  <si>
    <t>12895</t>
  </si>
  <si>
    <t>AULIN</t>
  </si>
  <si>
    <t>100MG POR GRA SUS 30 I</t>
  </si>
  <si>
    <t>THIOKOLCHIKOSID</t>
  </si>
  <si>
    <t>203765</t>
  </si>
  <si>
    <t>MUSCORIL CPS</t>
  </si>
  <si>
    <t>4MG CPS DUR 30</t>
  </si>
  <si>
    <t>93021</t>
  </si>
  <si>
    <t>40MG TBL FLM 100</t>
  </si>
  <si>
    <t>225107</t>
  </si>
  <si>
    <t>ATORVASTATIN ACTAVIS</t>
  </si>
  <si>
    <t>158697</t>
  </si>
  <si>
    <t>5MG TBL FLM 100</t>
  </si>
  <si>
    <t>FENOFIBRÁT</t>
  </si>
  <si>
    <t>207100</t>
  </si>
  <si>
    <t>LIPANTHYL 267 M</t>
  </si>
  <si>
    <t>267MG CPS DUR 90</t>
  </si>
  <si>
    <t>HYDROCHLOROTHIAZID</t>
  </si>
  <si>
    <t>168</t>
  </si>
  <si>
    <t>HYDROCHLOROTHIAZID LÉČIVA</t>
  </si>
  <si>
    <t>25MG TBL NOB 20</t>
  </si>
  <si>
    <t>191880</t>
  </si>
  <si>
    <t>INDAPAMID PMCS</t>
  </si>
  <si>
    <t>2,5MG TBL NOB 100</t>
  </si>
  <si>
    <t>147466</t>
  </si>
  <si>
    <t>137MCG TBL NOB 100 II</t>
  </si>
  <si>
    <t>215165</t>
  </si>
  <si>
    <t>CYNT 0,4</t>
  </si>
  <si>
    <t>0,4MG TBL FLM 30 I</t>
  </si>
  <si>
    <t>RILMENIDIN</t>
  </si>
  <si>
    <t>125641</t>
  </si>
  <si>
    <t>TENAXUM</t>
  </si>
  <si>
    <t>1MG TBL NOB 90</t>
  </si>
  <si>
    <t>158198</t>
  </si>
  <si>
    <t>80MG TBL NOB 100</t>
  </si>
  <si>
    <t>189688</t>
  </si>
  <si>
    <t>TEZEO HCT</t>
  </si>
  <si>
    <t>80MG/12,5MG TBL NOB 90</t>
  </si>
  <si>
    <t>189657</t>
  </si>
  <si>
    <t>TELMISARTAN/HYDROCHLOROTHIAZID SANDOZ</t>
  </si>
  <si>
    <t>80MG/12,5MG TBL FLM 30</t>
  </si>
  <si>
    <t>75939</t>
  </si>
  <si>
    <t>ACECOR 400</t>
  </si>
  <si>
    <t>119773</t>
  </si>
  <si>
    <t>MILURIT</t>
  </si>
  <si>
    <t>216285</t>
  </si>
  <si>
    <t>300MG TBL NOB 90</t>
  </si>
  <si>
    <t>ALPRAZOLAM</t>
  </si>
  <si>
    <t>91788</t>
  </si>
  <si>
    <t>NEUROL 0,25</t>
  </si>
  <si>
    <t>0,25MG TBL NOB 30</t>
  </si>
  <si>
    <t>AMBROXOL</t>
  </si>
  <si>
    <t>103391</t>
  </si>
  <si>
    <t>MUCOSOLVAN</t>
  </si>
  <si>
    <t>7,5MG/ML POR SOL/INH SOL 60ML</t>
  </si>
  <si>
    <t>13768</t>
  </si>
  <si>
    <t>200MG TBL NOB 60</t>
  </si>
  <si>
    <t>14709</t>
  </si>
  <si>
    <t>RIVODARON 200</t>
  </si>
  <si>
    <t>2945</t>
  </si>
  <si>
    <t>19595</t>
  </si>
  <si>
    <t>TORVACARD 40</t>
  </si>
  <si>
    <t>49009</t>
  </si>
  <si>
    <t>ATORIS 20</t>
  </si>
  <si>
    <t>93018</t>
  </si>
  <si>
    <t>20MG TBL FLM 100</t>
  </si>
  <si>
    <t>93019</t>
  </si>
  <si>
    <t>40MG TBL FLM 30</t>
  </si>
  <si>
    <t>204670</t>
  </si>
  <si>
    <t>204702</t>
  </si>
  <si>
    <t>80MG TBL FLM 30</t>
  </si>
  <si>
    <t>132933</t>
  </si>
  <si>
    <t>204706</t>
  </si>
  <si>
    <t>80MG TBL FLM 90</t>
  </si>
  <si>
    <t>ATORVASTATIN A AMLODIPIN</t>
  </si>
  <si>
    <t>101172</t>
  </si>
  <si>
    <t>CADUET</t>
  </si>
  <si>
    <t>5MG/10MG TBL FLM 90</t>
  </si>
  <si>
    <t>159815</t>
  </si>
  <si>
    <t>AMLATOR</t>
  </si>
  <si>
    <t>10MG/5MG TBL FLM 90</t>
  </si>
  <si>
    <t>AZITHROMYCIN</t>
  </si>
  <si>
    <t>45010</t>
  </si>
  <si>
    <t>AZITROMYCIN SANDOZ</t>
  </si>
  <si>
    <t>500MG TBL FLM 3</t>
  </si>
  <si>
    <t>176914</t>
  </si>
  <si>
    <t>RIVOCOR 10</t>
  </si>
  <si>
    <t>3802</t>
  </si>
  <si>
    <t>2,5MG TBL FLM 56</t>
  </si>
  <si>
    <t>47740</t>
  </si>
  <si>
    <t>47741</t>
  </si>
  <si>
    <t>94163</t>
  </si>
  <si>
    <t>CONCOR 10</t>
  </si>
  <si>
    <t>94164</t>
  </si>
  <si>
    <t>CONCOR 5</t>
  </si>
  <si>
    <t>158711</t>
  </si>
  <si>
    <t>BISOPROLOL A THIAZIDY</t>
  </si>
  <si>
    <t>13603</t>
  </si>
  <si>
    <t>LODOZ</t>
  </si>
  <si>
    <t>5MG/6,25MG TBL FLM 30</t>
  </si>
  <si>
    <t>13601</t>
  </si>
  <si>
    <t>2,5MG/6,25MG TBL FLM 30</t>
  </si>
  <si>
    <t>BROMAZEPAM</t>
  </si>
  <si>
    <t>132600</t>
  </si>
  <si>
    <t>LEXAURIN 1,5</t>
  </si>
  <si>
    <t>1,5MG TBL NOB 30</t>
  </si>
  <si>
    <t>CINARIZIN</t>
  </si>
  <si>
    <t>99884</t>
  </si>
  <si>
    <t>CINARIZIN LEK</t>
  </si>
  <si>
    <t>75MG TBL NOB 50</t>
  </si>
  <si>
    <t>DIGOXIN</t>
  </si>
  <si>
    <t>83318</t>
  </si>
  <si>
    <t>DIGOXIN 0,125 LÉČIVA</t>
  </si>
  <si>
    <t>0,125MG TBL NOB 30</t>
  </si>
  <si>
    <t>DIKLOFENAK</t>
  </si>
  <si>
    <t>169567</t>
  </si>
  <si>
    <t>DIKY 4%</t>
  </si>
  <si>
    <t>40MG/G DRM SPR SOL 25G</t>
  </si>
  <si>
    <t>201659</t>
  </si>
  <si>
    <t>DICLOFENAC GALMED 1% GEL</t>
  </si>
  <si>
    <t>10MG/G GEL 1X120G</t>
  </si>
  <si>
    <t>201992</t>
  </si>
  <si>
    <t>132786</t>
  </si>
  <si>
    <t>500MG TBL FLM 60</t>
  </si>
  <si>
    <t>ERDOSTEIN</t>
  </si>
  <si>
    <t>87076</t>
  </si>
  <si>
    <t>ERDOMED</t>
  </si>
  <si>
    <t>300MG CPS DUR 20</t>
  </si>
  <si>
    <t>ESCITALOPRAM</t>
  </si>
  <si>
    <t>134507</t>
  </si>
  <si>
    <t>ELICEA</t>
  </si>
  <si>
    <t>134505</t>
  </si>
  <si>
    <t>10MG TBL FLM 56</t>
  </si>
  <si>
    <t>ESOMEPRAZOL</t>
  </si>
  <si>
    <t>147922</t>
  </si>
  <si>
    <t>EMANERA</t>
  </si>
  <si>
    <t>20MG CPS ETD 98 I</t>
  </si>
  <si>
    <t>EZETIMIB</t>
  </si>
  <si>
    <t>47997</t>
  </si>
  <si>
    <t>EZETROL</t>
  </si>
  <si>
    <t>10MG TBL NOB 98 B</t>
  </si>
  <si>
    <t>11014</t>
  </si>
  <si>
    <t>207098</t>
  </si>
  <si>
    <t>267MG CPS DUR 30</t>
  </si>
  <si>
    <t>56804</t>
  </si>
  <si>
    <t>FURORESE 40</t>
  </si>
  <si>
    <t>98218</t>
  </si>
  <si>
    <t>40MG TBL NOB 20</t>
  </si>
  <si>
    <t>GABAPENTIN</t>
  </si>
  <si>
    <t>84398</t>
  </si>
  <si>
    <t>NEURONTIN</t>
  </si>
  <si>
    <t>100MG CPS DUR 100</t>
  </si>
  <si>
    <t>GLIMEPIRID</t>
  </si>
  <si>
    <t>163077</t>
  </si>
  <si>
    <t>AMARYL</t>
  </si>
  <si>
    <t>2MG TBL NOB 30</t>
  </si>
  <si>
    <t>118213</t>
  </si>
  <si>
    <t>GLYMEXAN</t>
  </si>
  <si>
    <t>2MG TBL NOB 120</t>
  </si>
  <si>
    <t>215978</t>
  </si>
  <si>
    <t>HYDROCHLOROTHIAZID A KALIUM ŠETŘÍCÍ DIURETIKA</t>
  </si>
  <si>
    <t>47478</t>
  </si>
  <si>
    <t>LORADUR MITE</t>
  </si>
  <si>
    <t>2,5MG/25MG TBL NOB 50</t>
  </si>
  <si>
    <t>76380</t>
  </si>
  <si>
    <t>RHEFLUIN</t>
  </si>
  <si>
    <t>5MG/50MG TBL NOB 30</t>
  </si>
  <si>
    <t>CHLORID DRASELNÝ</t>
  </si>
  <si>
    <t>125599</t>
  </si>
  <si>
    <t>KALNORMIN</t>
  </si>
  <si>
    <t>1G TBL PRO 30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</si>
  <si>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</si>
  <si>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</si>
  <si>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</si>
  <si>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</si>
  <si>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</si>
  <si>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</si>
  <si>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</si>
  <si>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</si>
  <si>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151949</t>
  </si>
  <si>
    <t>2,5MG CPS DUR 100</t>
  </si>
  <si>
    <t>21795</t>
  </si>
  <si>
    <t>KANDESARTAN</t>
  </si>
  <si>
    <t>171539</t>
  </si>
  <si>
    <t>CARZAP</t>
  </si>
  <si>
    <t>8MG TBL NOB 28</t>
  </si>
  <si>
    <t>171551</t>
  </si>
  <si>
    <t>16MG TBL NOB 90</t>
  </si>
  <si>
    <t>KANDESARTAN A DIURETIKA</t>
  </si>
  <si>
    <t>171575</t>
  </si>
  <si>
    <t>CARZAP HCT</t>
  </si>
  <si>
    <t>16MG/12,5MG TBL NOB 90</t>
  </si>
  <si>
    <t>183377</t>
  </si>
  <si>
    <t>32MG/12,5MG TBL NOB 28</t>
  </si>
  <si>
    <t>KARBAMAZEPIN</t>
  </si>
  <si>
    <t>71954</t>
  </si>
  <si>
    <t>TIMONIL 150 RETARD</t>
  </si>
  <si>
    <t>150MG TBL PRO 50</t>
  </si>
  <si>
    <t>102600</t>
  </si>
  <si>
    <t>6,25MG TBL NOB 100</t>
  </si>
  <si>
    <t>21856</t>
  </si>
  <si>
    <t>CORYOL</t>
  </si>
  <si>
    <t>3,125MG TBL NOB 30</t>
  </si>
  <si>
    <t>KLOPIDOGREL</t>
  </si>
  <si>
    <t>141036</t>
  </si>
  <si>
    <t>TROMBEX</t>
  </si>
  <si>
    <t>75MG TBL FLM 90</t>
  </si>
  <si>
    <t>56993</t>
  </si>
  <si>
    <t>30MG TBL NOB 10</t>
  </si>
  <si>
    <t>KYANOKOBALAMIN</t>
  </si>
  <si>
    <t>643</t>
  </si>
  <si>
    <t>VITAMIN B12 LÉČIVA</t>
  </si>
  <si>
    <t>1000MCG INJ SOL 5X1ML</t>
  </si>
  <si>
    <t>155781</t>
  </si>
  <si>
    <t>100MG/50MG TBL NOB 50</t>
  </si>
  <si>
    <t>71960</t>
  </si>
  <si>
    <t>100MG TBL NOB 5X10</t>
  </si>
  <si>
    <t>KYSELINA LISTOVÁ</t>
  </si>
  <si>
    <t>76064</t>
  </si>
  <si>
    <t>ACIDUM FOLICUM LÉČIVA</t>
  </si>
  <si>
    <t>10MG TBL OBD 30</t>
  </si>
  <si>
    <t>KYSELINA URSODEOXYCHOLOVÁ</t>
  </si>
  <si>
    <t>13808</t>
  </si>
  <si>
    <t>URSOSAN</t>
  </si>
  <si>
    <t>250MG CPS DUR 100</t>
  </si>
  <si>
    <t>LACIDIPIN</t>
  </si>
  <si>
    <t>47670</t>
  </si>
  <si>
    <t>LACIPIL</t>
  </si>
  <si>
    <t>4MG TBL FLM 28</t>
  </si>
  <si>
    <t>LERKANIDIPIN</t>
  </si>
  <si>
    <t>169629</t>
  </si>
  <si>
    <t>KAPIDIN</t>
  </si>
  <si>
    <t>10MG TBL FLM 100 II</t>
  </si>
  <si>
    <t>LEVOCETIRIZIN</t>
  </si>
  <si>
    <t>124346</t>
  </si>
  <si>
    <t>CEZERA</t>
  </si>
  <si>
    <t>5MG TBL FLM 90 I</t>
  </si>
  <si>
    <t>147452</t>
  </si>
  <si>
    <t>88MCG TBL NOB 100 I</t>
  </si>
  <si>
    <t>172044</t>
  </si>
  <si>
    <t>LETROX</t>
  </si>
  <si>
    <t>150MCG TBL NOB 100</t>
  </si>
  <si>
    <t>184245</t>
  </si>
  <si>
    <t>75MCG TBL NOB 100</t>
  </si>
  <si>
    <t>187427</t>
  </si>
  <si>
    <t>100MCG TBL NOB 100</t>
  </si>
  <si>
    <t>69191</t>
  </si>
  <si>
    <t>187425</t>
  </si>
  <si>
    <t>50MCG TBL NOB 100</t>
  </si>
  <si>
    <t>114067</t>
  </si>
  <si>
    <t>LOZAP 50 ZENTIVA</t>
  </si>
  <si>
    <t>50MG TBL FLM 90 II</t>
  </si>
  <si>
    <t>13892</t>
  </si>
  <si>
    <t>50MG TBL FLM 30 I</t>
  </si>
  <si>
    <t>13894</t>
  </si>
  <si>
    <t>50MG TBL FLM 90 I</t>
  </si>
  <si>
    <t>MAGNESIUM-LAKTÁT</t>
  </si>
  <si>
    <t>17992</t>
  </si>
  <si>
    <t>MAGNESII LACTICI 0,5 TBL. MEDICAMENTA</t>
  </si>
  <si>
    <t>0,5G TBL NOB 100</t>
  </si>
  <si>
    <t>186334</t>
  </si>
  <si>
    <t>MAGNESIUM LACTATE BIOMEDICA</t>
  </si>
  <si>
    <t>500MG TBL NOB 100</t>
  </si>
  <si>
    <t>METFORMIN</t>
  </si>
  <si>
    <t>12356</t>
  </si>
  <si>
    <t>SIOFOR 850</t>
  </si>
  <si>
    <t>850MG TBL FLM 120 I</t>
  </si>
  <si>
    <t>23797</t>
  </si>
  <si>
    <t>GLUCOPHAGE</t>
  </si>
  <si>
    <t>1000MG TBL FLM 60</t>
  </si>
  <si>
    <t>191922</t>
  </si>
  <si>
    <t>SIOFOR 1000</t>
  </si>
  <si>
    <t>208204</t>
  </si>
  <si>
    <t>SIOFOR</t>
  </si>
  <si>
    <t>500MG TBL FLM 60 II</t>
  </si>
  <si>
    <t>208207</t>
  </si>
  <si>
    <t>850MG TBL FLM 60 II</t>
  </si>
  <si>
    <t>METOKLOPRAMID</t>
  </si>
  <si>
    <t>93104</t>
  </si>
  <si>
    <t>DEGAN</t>
  </si>
  <si>
    <t>10MG TBL NOB 40</t>
  </si>
  <si>
    <t>32225</t>
  </si>
  <si>
    <t>25MG TBL PRO 28</t>
  </si>
  <si>
    <t>49934</t>
  </si>
  <si>
    <t>25MG TBL PRO 30</t>
  </si>
  <si>
    <t>58038</t>
  </si>
  <si>
    <t>50MG TBL PRO 100</t>
  </si>
  <si>
    <t>MOLSIDOMIN</t>
  </si>
  <si>
    <t>76155</t>
  </si>
  <si>
    <t>CORVATON FORTE</t>
  </si>
  <si>
    <t>4MG TBL NOB 30</t>
  </si>
  <si>
    <t>1017</t>
  </si>
  <si>
    <t>0,4MG TBL FLM 100</t>
  </si>
  <si>
    <t>16926</t>
  </si>
  <si>
    <t>0,3MG TBL FLM 100</t>
  </si>
  <si>
    <t>32061</t>
  </si>
  <si>
    <t>9500IU/ML INJ SOL ISP 10X0,6ML</t>
  </si>
  <si>
    <t>53761</t>
  </si>
  <si>
    <t>5MG TBL NOB 28</t>
  </si>
  <si>
    <t>12893</t>
  </si>
  <si>
    <t>TBL NOB 60X100MG</t>
  </si>
  <si>
    <t>115318</t>
  </si>
  <si>
    <t>119513</t>
  </si>
  <si>
    <t>20MG CPS ETD 98</t>
  </si>
  <si>
    <t>25365</t>
  </si>
  <si>
    <t>30673</t>
  </si>
  <si>
    <t>ORTANOL</t>
  </si>
  <si>
    <t>40MG CPS ETD 28</t>
  </si>
  <si>
    <t>109415</t>
  </si>
  <si>
    <t>NOLPAZA</t>
  </si>
  <si>
    <t>40MG TBL ENT 84</t>
  </si>
  <si>
    <t>119688</t>
  </si>
  <si>
    <t>40MG TBL ENT 100 I</t>
  </si>
  <si>
    <t>128810</t>
  </si>
  <si>
    <t>20MG TBL ENT 100 I</t>
  </si>
  <si>
    <t>180698</t>
  </si>
  <si>
    <t>40MG TBL ENT 90</t>
  </si>
  <si>
    <t>PAROXETIN</t>
  </si>
  <si>
    <t>30805</t>
  </si>
  <si>
    <t>REMOOD</t>
  </si>
  <si>
    <t>101233</t>
  </si>
  <si>
    <t>PRESTARIUM NEO FORTE</t>
  </si>
  <si>
    <t>120791</t>
  </si>
  <si>
    <t>APO-PERINDO</t>
  </si>
  <si>
    <t>120796</t>
  </si>
  <si>
    <t>4MG TBL NOB 100</t>
  </si>
  <si>
    <t>85156</t>
  </si>
  <si>
    <t>PRENESSA</t>
  </si>
  <si>
    <t>85159</t>
  </si>
  <si>
    <t>85162</t>
  </si>
  <si>
    <t>124093</t>
  </si>
  <si>
    <t>5MG/5MG TBL NOB 120</t>
  </si>
  <si>
    <t>187809</t>
  </si>
  <si>
    <t>TONARSSA</t>
  </si>
  <si>
    <t>8MG/5MG TBL NOB 90</t>
  </si>
  <si>
    <t>206184</t>
  </si>
  <si>
    <t>PRIAMLO</t>
  </si>
  <si>
    <t>4MG/5MG TBL NOB 30</t>
  </si>
  <si>
    <t>122685</t>
  </si>
  <si>
    <t>5MG/1,25MG TBL FLM 30</t>
  </si>
  <si>
    <t>126031</t>
  </si>
  <si>
    <t>PRENEWEL</t>
  </si>
  <si>
    <t>4MG/1,25MG TBL NOB 30 II</t>
  </si>
  <si>
    <t>53536</t>
  </si>
  <si>
    <t>PROPAFENON AL 150</t>
  </si>
  <si>
    <t>186337</t>
  </si>
  <si>
    <t>215906</t>
  </si>
  <si>
    <t>56978</t>
  </si>
  <si>
    <t>2,5MG TBL NOB 50</t>
  </si>
  <si>
    <t>56981</t>
  </si>
  <si>
    <t>RAMIPRIL A AMLODIPIN</t>
  </si>
  <si>
    <t>185754</t>
  </si>
  <si>
    <t>TRITACE COMBI</t>
  </si>
  <si>
    <t>5MG/5MG CPS DUR 90</t>
  </si>
  <si>
    <t>115572</t>
  </si>
  <si>
    <t>MEDORAM PLUS H</t>
  </si>
  <si>
    <t>2,5MG/12,5MG TBL NOB 30</t>
  </si>
  <si>
    <t>125099</t>
  </si>
  <si>
    <t>TRITAZIDE</t>
  </si>
  <si>
    <t>5MG/25MG TBL NOB 28</t>
  </si>
  <si>
    <t>166423</t>
  </si>
  <si>
    <t>RILMENIDIN TEVA</t>
  </si>
  <si>
    <t>RIVAROXABAN</t>
  </si>
  <si>
    <t>168904</t>
  </si>
  <si>
    <t>XARELTO</t>
  </si>
  <si>
    <t>20MG TBL FLM 98 II</t>
  </si>
  <si>
    <t>SERENOVÝ PLOD</t>
  </si>
  <si>
    <t>59710</t>
  </si>
  <si>
    <t>PROSTAMOL UNO</t>
  </si>
  <si>
    <t>CPS MOL 30</t>
  </si>
  <si>
    <t>SILIKONY</t>
  </si>
  <si>
    <t>57585</t>
  </si>
  <si>
    <t>ESPUMISAN</t>
  </si>
  <si>
    <t>40MG CPS MOL 100</t>
  </si>
  <si>
    <t>SÍRAN ŽELEZNATÝ</t>
  </si>
  <si>
    <t>14712</t>
  </si>
  <si>
    <t>TARDYFERON</t>
  </si>
  <si>
    <t>80MG TBL RET 100 I</t>
  </si>
  <si>
    <t>SODNÁ SŮL METAMIZOLU</t>
  </si>
  <si>
    <t>55823</t>
  </si>
  <si>
    <t>NOVALGIN TABLETY</t>
  </si>
  <si>
    <t>500MG TBL FLM 20</t>
  </si>
  <si>
    <t>SOTALOL</t>
  </si>
  <si>
    <t>49013</t>
  </si>
  <si>
    <t>SOTAHEXAL 80</t>
  </si>
  <si>
    <t>80MG TBL NOB 50</t>
  </si>
  <si>
    <t>49014</t>
  </si>
  <si>
    <t>3550</t>
  </si>
  <si>
    <t>SULODEXID</t>
  </si>
  <si>
    <t>96118</t>
  </si>
  <si>
    <t>VESSEL DUE F</t>
  </si>
  <si>
    <t>250SU CPS MOL 50</t>
  </si>
  <si>
    <t>TAMSULOSIN</t>
  </si>
  <si>
    <t>49195</t>
  </si>
  <si>
    <t>FOKUSIN</t>
  </si>
  <si>
    <t>0,4MG CPS RDR 90</t>
  </si>
  <si>
    <t>152959</t>
  </si>
  <si>
    <t>TEZEO</t>
  </si>
  <si>
    <t>80MG TBL NOB 90</t>
  </si>
  <si>
    <t>169727</t>
  </si>
  <si>
    <t>80MG TBL NOB 28</t>
  </si>
  <si>
    <t>206205</t>
  </si>
  <si>
    <t>TEZEFORT</t>
  </si>
  <si>
    <t>206208</t>
  </si>
  <si>
    <t>80MG/5MG TBL NOB 90</t>
  </si>
  <si>
    <t>THEOFYLIN</t>
  </si>
  <si>
    <t>44303</t>
  </si>
  <si>
    <t>EUPHYLLIN CR N 100</t>
  </si>
  <si>
    <t>100MG CPS PRO 50</t>
  </si>
  <si>
    <t>TRANDOLAPRIL</t>
  </si>
  <si>
    <t>45875</t>
  </si>
  <si>
    <t>GOPTEN</t>
  </si>
  <si>
    <t>2MG CPS DUR 98</t>
  </si>
  <si>
    <t>TRAZODON</t>
  </si>
  <si>
    <t>54094</t>
  </si>
  <si>
    <t>TRITTICO AC 75</t>
  </si>
  <si>
    <t>75MG TBL RET 30</t>
  </si>
  <si>
    <t>159784</t>
  </si>
  <si>
    <t>PORTORA</t>
  </si>
  <si>
    <t>35MG TBL PRO 60 II</t>
  </si>
  <si>
    <t>VALSARTAN</t>
  </si>
  <si>
    <t>163192</t>
  </si>
  <si>
    <t>VALZAP</t>
  </si>
  <si>
    <t>80MG TBL FLM 28</t>
  </si>
  <si>
    <t>125589</t>
  </si>
  <si>
    <t>VALSACOR</t>
  </si>
  <si>
    <t>VALSARTAN A DIURETIKA</t>
  </si>
  <si>
    <t>134281</t>
  </si>
  <si>
    <t>VALSACOMBI</t>
  </si>
  <si>
    <t>160MG/12,5MG TBL FLM 28</t>
  </si>
  <si>
    <t>43879</t>
  </si>
  <si>
    <t>240MG TBL PRO 100</t>
  </si>
  <si>
    <t>215964</t>
  </si>
  <si>
    <t>ISOPTIN SR</t>
  </si>
  <si>
    <t>215965</t>
  </si>
  <si>
    <t>WARFARIN</t>
  </si>
  <si>
    <t>192342</t>
  </si>
  <si>
    <t>WARFARIN PMCS</t>
  </si>
  <si>
    <t>5MG TBL NOB 100 I</t>
  </si>
  <si>
    <t>146899</t>
  </si>
  <si>
    <t>10MG TBL FLM 50</t>
  </si>
  <si>
    <t>146897</t>
  </si>
  <si>
    <t>218386</t>
  </si>
  <si>
    <t>ZOLPINOX</t>
  </si>
  <si>
    <t>10MG TBL FLM 100</t>
  </si>
  <si>
    <t>193747</t>
  </si>
  <si>
    <t>5MG TBL FLM 168</t>
  </si>
  <si>
    <t>CILOSTAZOL</t>
  </si>
  <si>
    <t>196265</t>
  </si>
  <si>
    <t>PLADIZOL</t>
  </si>
  <si>
    <t>100MG TBL NOB 56</t>
  </si>
  <si>
    <t>ATORVASTATIN A EZETIMIB</t>
  </si>
  <si>
    <t>204762</t>
  </si>
  <si>
    <t>ZOLETORV</t>
  </si>
  <si>
    <t>10MG/40MG TBL FLM 30</t>
  </si>
  <si>
    <t>TRAMADOL A PARACETAMOL</t>
  </si>
  <si>
    <t>132872</t>
  </si>
  <si>
    <t>ZALDIAR</t>
  </si>
  <si>
    <t>37,5MG/325MG TBL FLM 30</t>
  </si>
  <si>
    <t>EDOBAXAN</t>
  </si>
  <si>
    <t>210631</t>
  </si>
  <si>
    <t>LIXIANA</t>
  </si>
  <si>
    <t>60MG TBL FLM 100</t>
  </si>
  <si>
    <t>94933</t>
  </si>
  <si>
    <t>AUGMENTIN 1 G</t>
  </si>
  <si>
    <t>875MG/125MG TBL FLM 14 II</t>
  </si>
  <si>
    <t>LAKTULOSA</t>
  </si>
  <si>
    <t>81454</t>
  </si>
  <si>
    <t>DUPHALAC</t>
  </si>
  <si>
    <t>667G/L POR SOL 1X200ML HDP</t>
  </si>
  <si>
    <t>Jiná</t>
  </si>
  <si>
    <t>*1004</t>
  </si>
  <si>
    <t>Jiný</t>
  </si>
  <si>
    <t>*1005</t>
  </si>
  <si>
    <t>*2049</t>
  </si>
  <si>
    <t>Kompresní punčochy a návleky</t>
  </si>
  <si>
    <t>45763</t>
  </si>
  <si>
    <t>PUNČOCHY KOMPRESNÍ LÝTKOVÉ II.K.T.</t>
  </si>
  <si>
    <t>MAXIS B/BRILANT/ A-D</t>
  </si>
  <si>
    <t>45483</t>
  </si>
  <si>
    <t>MAXIS MICRO A-D</t>
  </si>
  <si>
    <t>45484</t>
  </si>
  <si>
    <t>PUNČOCHY KOMPRESNÍ STEHENNÍ II.K.T.</t>
  </si>
  <si>
    <t>MAXIS MICRO SAMODRŽÍCÍ KRAJKA A-G</t>
  </si>
  <si>
    <t>127260</t>
  </si>
  <si>
    <t>100MG TBL NOB 30</t>
  </si>
  <si>
    <t>125060</t>
  </si>
  <si>
    <t>2954</t>
  </si>
  <si>
    <t>10MG TBL NOB 30</t>
  </si>
  <si>
    <t>163111</t>
  </si>
  <si>
    <t>10MG TBL NOB 100</t>
  </si>
  <si>
    <t>122632</t>
  </si>
  <si>
    <t>93015</t>
  </si>
  <si>
    <t>50316</t>
  </si>
  <si>
    <t>BETAXOLOL</t>
  </si>
  <si>
    <t>49910</t>
  </si>
  <si>
    <t>LOKREN</t>
  </si>
  <si>
    <t>20MG TBL FLM 98</t>
  </si>
  <si>
    <t>3822</t>
  </si>
  <si>
    <t>5MG TBL FLM 28</t>
  </si>
  <si>
    <t>158673</t>
  </si>
  <si>
    <t>2,5MG TBL FLM 30</t>
  </si>
  <si>
    <t>218835</t>
  </si>
  <si>
    <t>168375</t>
  </si>
  <si>
    <t>150MG CPS DUR 60</t>
  </si>
  <si>
    <t>3542</t>
  </si>
  <si>
    <t>DIGOXIN 0,250 LÉČIVA</t>
  </si>
  <si>
    <t>132632</t>
  </si>
  <si>
    <t>56805</t>
  </si>
  <si>
    <t>40MG TBL NOB 100</t>
  </si>
  <si>
    <t>17189</t>
  </si>
  <si>
    <t>KALIUM CHLORATUM BIOMEDICA</t>
  </si>
  <si>
    <t>500MG TBL ENT 100</t>
  </si>
  <si>
    <t>120325</t>
  </si>
  <si>
    <t>INDAPAMID STADA</t>
  </si>
  <si>
    <t>1,5MG TBL PRO 30</t>
  </si>
  <si>
    <t>124414</t>
  </si>
  <si>
    <t>INDAPAMIDE ORION</t>
  </si>
  <si>
    <t>IVABRADIN</t>
  </si>
  <si>
    <t>224680</t>
  </si>
  <si>
    <t>IVABRADIN TEVA</t>
  </si>
  <si>
    <t>7,5MG TBL FLM 56 KALBLI</t>
  </si>
  <si>
    <t>42773</t>
  </si>
  <si>
    <t>149480</t>
  </si>
  <si>
    <t>ZYLLT</t>
  </si>
  <si>
    <t>75MG TBL FLM 28</t>
  </si>
  <si>
    <t>LÉČIVA K TERAPII ONEMOCNĚNÍ JATER</t>
  </si>
  <si>
    <t>125752</t>
  </si>
  <si>
    <t>ESSENTIALE FORTE N</t>
  </si>
  <si>
    <t>300MG CPS DUR 50</t>
  </si>
  <si>
    <t>12354</t>
  </si>
  <si>
    <t>SIOFOR 500</t>
  </si>
  <si>
    <t>500MG TBL FLM 120 I</t>
  </si>
  <si>
    <t>56503</t>
  </si>
  <si>
    <t>500MG TBL FLM 60 I</t>
  </si>
  <si>
    <t>125519</t>
  </si>
  <si>
    <t>APO-METOPROLOL 100</t>
  </si>
  <si>
    <t>163137</t>
  </si>
  <si>
    <t>VASOCARDIN 50</t>
  </si>
  <si>
    <t>50MG TBL NOB 50</t>
  </si>
  <si>
    <t>45499</t>
  </si>
  <si>
    <t>100MG TBL PRO 30</t>
  </si>
  <si>
    <t>58037</t>
  </si>
  <si>
    <t>MIDODRIN</t>
  </si>
  <si>
    <t>6091</t>
  </si>
  <si>
    <t>GUTRON</t>
  </si>
  <si>
    <t>112572</t>
  </si>
  <si>
    <t>NEBIVOLOL SANDOZ</t>
  </si>
  <si>
    <t>49123</t>
  </si>
  <si>
    <t>40MG TBL ENT 28 I</t>
  </si>
  <si>
    <t>PENTOXIFYLIN</t>
  </si>
  <si>
    <t>155873</t>
  </si>
  <si>
    <t>TRENTAL 400</t>
  </si>
  <si>
    <t>400MG TBL RET 100</t>
  </si>
  <si>
    <t>124087</t>
  </si>
  <si>
    <t>5MG/5MG TBL NOB 30</t>
  </si>
  <si>
    <t>124101</t>
  </si>
  <si>
    <t>5MG/10MG TBL NOB 30</t>
  </si>
  <si>
    <t>PIKOSÍRAN SODNÝ, KOMBINACE</t>
  </si>
  <si>
    <t>160806</t>
  </si>
  <si>
    <t>PICOPREP</t>
  </si>
  <si>
    <t>10MG/3,5G/12G POR PLV SOL 2</t>
  </si>
  <si>
    <t>186335</t>
  </si>
  <si>
    <t>150MG TBL FLM 50</t>
  </si>
  <si>
    <t>224749</t>
  </si>
  <si>
    <t>RAMIPRIL ACTAVIS</t>
  </si>
  <si>
    <t>2,5MG TBL NOB 30</t>
  </si>
  <si>
    <t>145567</t>
  </si>
  <si>
    <t>ROSUMOP</t>
  </si>
  <si>
    <t>145574</t>
  </si>
  <si>
    <t>145583</t>
  </si>
  <si>
    <t>145558</t>
  </si>
  <si>
    <t>SIMVASTATIN</t>
  </si>
  <si>
    <t>144127</t>
  </si>
  <si>
    <t>SIMVASTATIN MYLAN</t>
  </si>
  <si>
    <t>20MG TBL FLM 100PVCD</t>
  </si>
  <si>
    <t>SULFAMETHOXAZOL A TRIMETHOPRIM</t>
  </si>
  <si>
    <t>3377</t>
  </si>
  <si>
    <t>BISEPTOL</t>
  </si>
  <si>
    <t>400MG/80MG TBL NOB 20</t>
  </si>
  <si>
    <t>173400</t>
  </si>
  <si>
    <t>250SU CPS MOL 60</t>
  </si>
  <si>
    <t>26554</t>
  </si>
  <si>
    <t>178527</t>
  </si>
  <si>
    <t>TELMISARTAN APOTEX</t>
  </si>
  <si>
    <t>40MG TBL NOB 30</t>
  </si>
  <si>
    <t>183064</t>
  </si>
  <si>
    <t>TELMISARTAN EGIS</t>
  </si>
  <si>
    <t>TIAPRID</t>
  </si>
  <si>
    <t>48578</t>
  </si>
  <si>
    <t>TIAPRIDAL</t>
  </si>
  <si>
    <t>203174</t>
  </si>
  <si>
    <t>203171</t>
  </si>
  <si>
    <t>2MG CPS DUR 28</t>
  </si>
  <si>
    <t>TRANDOLAPRIL A VERAPAMIL</t>
  </si>
  <si>
    <t>185638</t>
  </si>
  <si>
    <t>TARKA 180/2 MG TBL.</t>
  </si>
  <si>
    <t>180MG/2MG TBL RET 98</t>
  </si>
  <si>
    <t>186665</t>
  </si>
  <si>
    <t>35MG TBL RET 180</t>
  </si>
  <si>
    <t>178689</t>
  </si>
  <si>
    <t>PROTEVASC</t>
  </si>
  <si>
    <t>35MG TBL PRO 60</t>
  </si>
  <si>
    <t>125592</t>
  </si>
  <si>
    <t>80MG TBL FLM 84</t>
  </si>
  <si>
    <t>215600</t>
  </si>
  <si>
    <t>94113</t>
  </si>
  <si>
    <t>WARFARIN ORION</t>
  </si>
  <si>
    <t>3MG TBL NOB 100</t>
  </si>
  <si>
    <t>190973</t>
  </si>
  <si>
    <t>10MG/2,5MG/10MG TBL FLM 30</t>
  </si>
  <si>
    <t>201609</t>
  </si>
  <si>
    <t>37,5MG/325MG TBL FLM 30X1</t>
  </si>
  <si>
    <t>162859</t>
  </si>
  <si>
    <t>ASPIRIN PROTECT 100</t>
  </si>
  <si>
    <t>100MG TBL ENT 98</t>
  </si>
  <si>
    <t>56972</t>
  </si>
  <si>
    <t>1,25MG TBL NOB 20</t>
  </si>
  <si>
    <t>94114</t>
  </si>
  <si>
    <t>190965</t>
  </si>
  <si>
    <t>5MG/1,25MG/10MG TBL FLM 90(3X3</t>
  </si>
  <si>
    <t>172034</t>
  </si>
  <si>
    <t>40MG TBL NOB 28</t>
  </si>
  <si>
    <t>54150</t>
  </si>
  <si>
    <t>EGILOK</t>
  </si>
  <si>
    <t>25MG TBL NOB 60</t>
  </si>
  <si>
    <t>Ambulance - tělovýchovné lékařství</t>
  </si>
  <si>
    <t>Ambulance-tělovýchovné lékařství</t>
  </si>
  <si>
    <t>Ambulance kardiologická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</si>
  <si>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</si>
  <si>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</si>
  <si>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</si>
  <si>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</si>
  <si>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C10AA07 - ROSUVASTATIN</t>
  </si>
  <si>
    <t>C01EB15 - TRIMETAZIDIN</t>
  </si>
  <si>
    <t>C08DA01 - VERAPAMIL</t>
  </si>
  <si>
    <t>C07AB07 - BISOPROLOL</t>
  </si>
  <si>
    <t>C01BC03 - PROPAFENON</t>
  </si>
  <si>
    <t>C09CA07 - TELMISARTAN</t>
  </si>
  <si>
    <t>B01AC04 - KLOPIDOGREL</t>
  </si>
  <si>
    <t>C09DA07 - TELMISARTAN A DIURETIKA</t>
  </si>
  <si>
    <t>C10AB05 - FENOFIBRÁT</t>
  </si>
  <si>
    <t>C09DB04 - TELMISARTAN A AMLODIPIN</t>
  </si>
  <si>
    <t>C10BX03 - ATORVASTATIN A AMLODIPIN</t>
  </si>
  <si>
    <t>C09AA04 - PERINDOPRIL</t>
  </si>
  <si>
    <t>C03CA01 - FUROSEMID</t>
  </si>
  <si>
    <t>C08CA01 - AMLODIPIN</t>
  </si>
  <si>
    <t>R03DC03 - MONTELUKAST</t>
  </si>
  <si>
    <t>C02AC05 - MOXONIDIN</t>
  </si>
  <si>
    <t>H03AA01 - LEVOTHYROXIN, SODNÁ SŮL</t>
  </si>
  <si>
    <t>C09CA01 - LOSARTAN</t>
  </si>
  <si>
    <t>N06AB05 - PAROXETIN</t>
  </si>
  <si>
    <t>C07AB12 - NEBIVOLOL</t>
  </si>
  <si>
    <t>M04AA01 - ALOPURINOL</t>
  </si>
  <si>
    <t>C09AA10 - TRANDOLAPRIL</t>
  </si>
  <si>
    <t>C09BA05 - RAMIPRIL A DIURETIKA</t>
  </si>
  <si>
    <t>A02BC02 - PANTOPRAZOL</t>
  </si>
  <si>
    <t>C09BB04 - PERINDOPRIL A AMLODIPIN</t>
  </si>
  <si>
    <t>C01BD01 - AMIODARON</t>
  </si>
  <si>
    <t>C07AB02 - METOPROLOL</t>
  </si>
  <si>
    <t>C07AG02 - KARVEDILOL</t>
  </si>
  <si>
    <t>J01CR02 - AMOXICILIN A  INHIBITOR BETA-LAKTAMASY</t>
  </si>
  <si>
    <t>A10BB12 - GLIMEPIRID</t>
  </si>
  <si>
    <t>C09CA03 - VALSARTAN</t>
  </si>
  <si>
    <t>C02CA04 - DOXAZOSIN</t>
  </si>
  <si>
    <t>A10BA02 - METFORMIN</t>
  </si>
  <si>
    <t>N05CF02 - ZOLPIDEM</t>
  </si>
  <si>
    <t>C09DA01 - LOSARTAN A DIURETIKA</t>
  </si>
  <si>
    <t>C09BX01 - PERINDOPRIL, AMLODIPIN A INDAPAMID</t>
  </si>
  <si>
    <t>C09DA03 - VALSARTAN A DIURETIKA</t>
  </si>
  <si>
    <t>N02BB02 - SODNÁ SŮL METAMIZOLU</t>
  </si>
  <si>
    <t>C08CA13 - LERKANIDIPIN</t>
  </si>
  <si>
    <t>C09BB07 - RAMIPRIL A AMLODIPIN</t>
  </si>
  <si>
    <t>A02BC05 - ESOMEPRAZOL</t>
  </si>
  <si>
    <t>R06AX27 - DESLORATADIN</t>
  </si>
  <si>
    <t>C10AA01 - SIMVASTATIN</t>
  </si>
  <si>
    <t>C07BB07 - BISOPROLOL A THIAZIDY</t>
  </si>
  <si>
    <t>B01AA03 - WARFARIN</t>
  </si>
  <si>
    <t>C01EB17 - IVABRADIN</t>
  </si>
  <si>
    <t>C09AA05 - RAMIPRIL</t>
  </si>
  <si>
    <t>N05BA12 - ALPRAZOLAM</t>
  </si>
  <si>
    <t>C07AB05 - BETAXOLOL</t>
  </si>
  <si>
    <t>N06AB04 - CITALOPRAM</t>
  </si>
  <si>
    <t>C09BA04 - PERINDOPRIL A DIURETIKA</t>
  </si>
  <si>
    <t>N06AB10 - ESCITALOPRAM</t>
  </si>
  <si>
    <t>G04CA02 - TAMSULOSIN</t>
  </si>
  <si>
    <t>R06AE09 - LEVOCETIRIZIN</t>
  </si>
  <si>
    <t>H02AB04 - METHYLPREDNISOLON</t>
  </si>
  <si>
    <t>B01AF02 - APIXABAN</t>
  </si>
  <si>
    <t>B01AB06 - NADROPARIN</t>
  </si>
  <si>
    <t>A03FA07 - ITOPRIDUM</t>
  </si>
  <si>
    <t>J01DC02 - CEFUROXIM</t>
  </si>
  <si>
    <t>A06AD11 - LAKTULOSA</t>
  </si>
  <si>
    <t>J01FA10 - AZITHROMYCIN</t>
  </si>
  <si>
    <t>M01AX17 - NIMESULID</t>
  </si>
  <si>
    <t>A02BC02</t>
  </si>
  <si>
    <t>A02BC05</t>
  </si>
  <si>
    <t>A06AD11</t>
  </si>
  <si>
    <t>A10BA02</t>
  </si>
  <si>
    <t>A10BB12</t>
  </si>
  <si>
    <t>B01AA03</t>
  </si>
  <si>
    <t>B01AB06</t>
  </si>
  <si>
    <t>B01AC04</t>
  </si>
  <si>
    <t>C01BC03</t>
  </si>
  <si>
    <t>C01BD01</t>
  </si>
  <si>
    <t>C01EB15</t>
  </si>
  <si>
    <t>C02AC05</t>
  </si>
  <si>
    <t>C02CA04</t>
  </si>
  <si>
    <t>C03CA01</t>
  </si>
  <si>
    <t>C07AB02</t>
  </si>
  <si>
    <t>C07AB07</t>
  </si>
  <si>
    <t>C07AB12</t>
  </si>
  <si>
    <t>C07AG02</t>
  </si>
  <si>
    <t>C07BB07</t>
  </si>
  <si>
    <t>C08CA01</t>
  </si>
  <si>
    <t>C08CA13</t>
  </si>
  <si>
    <t>C08DA01</t>
  </si>
  <si>
    <t>C09AA04</t>
  </si>
  <si>
    <t>C09AA05</t>
  </si>
  <si>
    <t>C09AA10</t>
  </si>
  <si>
    <t>C09BA04</t>
  </si>
  <si>
    <t>C09BA05</t>
  </si>
  <si>
    <t>C09BB04</t>
  </si>
  <si>
    <t>C09BB07</t>
  </si>
  <si>
    <t>C09CA01</t>
  </si>
  <si>
    <t>C09CA03</t>
  </si>
  <si>
    <t>C09CA07</t>
  </si>
  <si>
    <t>C09DA01</t>
  </si>
  <si>
    <t>C09DA03</t>
  </si>
  <si>
    <t>C09DB04</t>
  </si>
  <si>
    <t>C10AA05</t>
  </si>
  <si>
    <t>C10AA07</t>
  </si>
  <si>
    <t>C10AB05</t>
  </si>
  <si>
    <t>C10BX03</t>
  </si>
  <si>
    <t>G04CA02</t>
  </si>
  <si>
    <t>H03AA01</t>
  </si>
  <si>
    <t>J01CR02</t>
  </si>
  <si>
    <t>J01FA10</t>
  </si>
  <si>
    <t>M01AX17</t>
  </si>
  <si>
    <t>M04AA01</t>
  </si>
  <si>
    <t>N02BB02</t>
  </si>
  <si>
    <t>N05BA12</t>
  </si>
  <si>
    <t>N05CF02</t>
  </si>
  <si>
    <t>N06AB04</t>
  </si>
  <si>
    <t>N06AB05</t>
  </si>
  <si>
    <t>N06AB10</t>
  </si>
  <si>
    <t>R06AE09</t>
  </si>
  <si>
    <t>B01AF02</t>
  </si>
  <si>
    <t>C09BX01</t>
  </si>
  <si>
    <t>10MG/2,5MG/5MG TBL FLM 90(3X30)</t>
  </si>
  <si>
    <t>5MG/1,25MG/5MG TBL FLM 90(3X30)</t>
  </si>
  <si>
    <t>C09DA07</t>
  </si>
  <si>
    <t>H02AB04</t>
  </si>
  <si>
    <t>C01EB17</t>
  </si>
  <si>
    <t>C07AB05</t>
  </si>
  <si>
    <t>C10AA01</t>
  </si>
  <si>
    <t>J01DC02</t>
  </si>
  <si>
    <t>A03FA07</t>
  </si>
  <si>
    <t>R03DC03</t>
  </si>
  <si>
    <t>R06AX27</t>
  </si>
  <si>
    <t>5MG/1,25MG/10MG TBL FLM 90(3X30)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</si>
  <si>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</si>
  <si>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</si>
  <si>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</si>
  <si>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</si>
  <si>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</si>
  <si>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</si>
  <si>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</si>
  <si>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</si>
  <si>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</si>
  <si>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</si>
  <si>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</si>
  <si>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</si>
  <si>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50115050</t>
  </si>
  <si>
    <t>obvazový materiál (Z502)</t>
  </si>
  <si>
    <t>ZC854</t>
  </si>
  <si>
    <t>Kompresa NT 7,5 x 7,5 cm/2 ks sterilní 26510</t>
  </si>
  <si>
    <t>ZA443</t>
  </si>
  <si>
    <t>Šátek trojcípý NT 136 x 96 x 96 cm 20002 náhrada ZA083</t>
  </si>
  <si>
    <t>50115060</t>
  </si>
  <si>
    <t>ZPr - ostatní (Z503)</t>
  </si>
  <si>
    <t>ZC648</t>
  </si>
  <si>
    <t>Elektroda EKG pěnová pr. 55 mm pro dospělé H-108002</t>
  </si>
  <si>
    <t>ZB724</t>
  </si>
  <si>
    <t>Kapilára sedimentační kalibrovaná 727111</t>
  </si>
  <si>
    <t>ZB963</t>
  </si>
  <si>
    <t>Pinzeta anatomická úzká 145 mm B397114920019</t>
  </si>
  <si>
    <t>ZB755</t>
  </si>
  <si>
    <t>Zkumavka 1,0 ml K3 edta fialová 454034</t>
  </si>
  <si>
    <t>ZB756</t>
  </si>
  <si>
    <t>Zkumavka 3 ml K3 edta fialová 454086</t>
  </si>
  <si>
    <t>ZB754</t>
  </si>
  <si>
    <t>Zkumavka černá 2 ml 454073</t>
  </si>
  <si>
    <t>ZI179</t>
  </si>
  <si>
    <t>Zkumavka s mediem+ flovakovaný tampon eSwab růžový nos,krk,vagina,konečník,rány,fekální vzo) 490CE.A</t>
  </si>
  <si>
    <t>ZK570</t>
  </si>
  <si>
    <t>Stojan na zkumavky univerzální bílý 375 x 65 x 95 mm (212-1422) KART562</t>
  </si>
  <si>
    <t>ZB268</t>
  </si>
  <si>
    <t>Stojan sedimentační 836072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</si>
  <si>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</si>
  <si>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</si>
  <si>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</si>
  <si>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</si>
  <si>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</si>
  <si>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</si>
  <si>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</si>
  <si>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</si>
  <si>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</si>
  <si>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</si>
  <si>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</si>
  <si>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</si>
  <si>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</si>
  <si>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</si>
  <si>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</si>
  <si>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</si>
  <si>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</si>
  <si>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</si>
  <si>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</si>
  <si>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</si>
  <si>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</si>
  <si>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</si>
  <si>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</si>
  <si>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</si>
  <si>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</si>
  <si>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</si>
  <si>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</si>
  <si>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Bednářová Andrea</t>
  </si>
  <si>
    <t>Cibiček Norbert</t>
  </si>
  <si>
    <t>Doubravská Lenka</t>
  </si>
  <si>
    <t>Fargašová Hana</t>
  </si>
  <si>
    <t>Homola Pavel</t>
  </si>
  <si>
    <t>Houda Jiří</t>
  </si>
  <si>
    <t>Imrichová Barbora</t>
  </si>
  <si>
    <t>Jochec Martin</t>
  </si>
  <si>
    <t>Kadleček Petr</t>
  </si>
  <si>
    <t>Martinů Jiří</t>
  </si>
  <si>
    <t>Masný Oldřich</t>
  </si>
  <si>
    <t>Palla Viktor</t>
  </si>
  <si>
    <t>Ripplová Dana</t>
  </si>
  <si>
    <t>Skálová Pavla</t>
  </si>
  <si>
    <t>Sulitka Jaroslav</t>
  </si>
  <si>
    <t>Šrámek Vlastislav</t>
  </si>
  <si>
    <t>Štégnerová Lenka</t>
  </si>
  <si>
    <t>Tozzi Igor</t>
  </si>
  <si>
    <t>Vaculíková Jana</t>
  </si>
  <si>
    <t>Zdravotní výkony vykázané na pracovišti v rámci ambulantní péče dle lékařů *</t>
  </si>
  <si>
    <t>06</t>
  </si>
  <si>
    <t>101</t>
  </si>
  <si>
    <t>V</t>
  </si>
  <si>
    <t>09117</t>
  </si>
  <si>
    <t>ODBĚR KRVE ZE ŽÍLY U DÍTĚTĚ DO 10 LET</t>
  </si>
  <si>
    <t>09511</t>
  </si>
  <si>
    <t>MINIMÁLNÍ KONTAKT LÉKAŘE S PACIENTEM</t>
  </si>
  <si>
    <t xml:space="preserve">MINIMÁLNÍ KONTAKT LÉKAuE S PACIENTEM              </t>
  </si>
  <si>
    <t>11110</t>
  </si>
  <si>
    <t>TEST IZOMETRICKÉ ZÁTĚŽE (HAND-GRIP)</t>
  </si>
  <si>
    <t xml:space="preserve">TEST IZOMETRICKÉ ZÁTc"E (HAND-GRIP)               </t>
  </si>
  <si>
    <t>11220</t>
  </si>
  <si>
    <t>NEPŘÍMÁ KALORIMETRIE</t>
  </si>
  <si>
    <t xml:space="preserve">NEPuÍMÁ KALORIMETRIE                              </t>
  </si>
  <si>
    <t>17215</t>
  </si>
  <si>
    <t>ZÁKLADNÍ ERGOMETRICKÉ VYŠETŘENÍ</t>
  </si>
  <si>
    <t xml:space="preserve">ZÁKLADNÍ ERGOMETRICKÉ VYŠETuENÍ                   </t>
  </si>
  <si>
    <t>11022</t>
  </si>
  <si>
    <t>CÍLENÉ VYŠETŘENÍ INTERNISTOU</t>
  </si>
  <si>
    <t xml:space="preserve">CÍLENÉ VYŠETuENÍ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</si>
  <si>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</si>
  <si>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</si>
  <si>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</si>
  <si>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</si>
  <si>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</si>
  <si>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 xml:space="preserve">ODBcR KRVE ZE "ÍLY U DOSPcLÉHO NEBO DÍTcTE NAD 10 </t>
  </si>
  <si>
    <t>11111</t>
  </si>
  <si>
    <t>EKG VYŠETŘENÍ INTERNISTOU</t>
  </si>
  <si>
    <t xml:space="preserve">EKG VYŠETuENÍ INTERNISTOU                         </t>
  </si>
  <si>
    <t>11021</t>
  </si>
  <si>
    <t>KOMPLEXNÍ VYŠETŘENÍ INTERNISTOU</t>
  </si>
  <si>
    <t xml:space="preserve">KOMPLEXNÍ VYŠETuENÍ INTERNISTOU                   </t>
  </si>
  <si>
    <t>11023</t>
  </si>
  <si>
    <t>KONTROLNÍ VYŠETŘENÍ INTERNISTOU</t>
  </si>
  <si>
    <t xml:space="preserve">KONTROLNÍ VYŠETuENÍ INTERNISTOU                   </t>
  </si>
  <si>
    <t>09513</t>
  </si>
  <si>
    <t>TELEFONICKÁ KONZULTACE OŠETŘUJÍCÍHO LÉKAŘE PACIENT</t>
  </si>
  <si>
    <t>TELEFONICKÁ KONZULTACE OŠETuUJÍCÍHO LÉKAuE PACIENT</t>
  </si>
  <si>
    <t>09523</t>
  </si>
  <si>
    <t>EDUKAČNÍ POHOVOR LÉKAŘE S NEMOCNÝM ČI RODINOU</t>
  </si>
  <si>
    <t xml:space="preserve">EDUKAÖNÍ POHOVOR LÉKAuE S NEMOCNÝM ÖI RODINOU     </t>
  </si>
  <si>
    <t>09125</t>
  </si>
  <si>
    <t>PULZNÍ OXYMETRIE</t>
  </si>
  <si>
    <t xml:space="preserve">PULZNÍ OXYMETRIE                                  </t>
  </si>
  <si>
    <t>09115</t>
  </si>
  <si>
    <t>ODBĚR BIOLOGICKÉHO MATERIÁLU JINÉHO NEŽ KREV NA KV</t>
  </si>
  <si>
    <t>ODBcR BIOLOGICKÉHO MATERIÁLU JINÉHO NE" KREV NA KV</t>
  </si>
  <si>
    <t>107</t>
  </si>
  <si>
    <t>17021</t>
  </si>
  <si>
    <t>KOMPLEXNÍ VYŠETŘENÍ KARDIOLOGEM</t>
  </si>
  <si>
    <t xml:space="preserve">KOMPLEXNÍ VYŠETuENÍ KARDIOLOGEM                   </t>
  </si>
  <si>
    <t>17111</t>
  </si>
  <si>
    <t>EKG VYŠETŘENÍ SPECIALISTOU</t>
  </si>
  <si>
    <t xml:space="preserve">EKG VYŠETuENÍ SPECIALISTOU                        </t>
  </si>
  <si>
    <t>17240</t>
  </si>
  <si>
    <t>HOLTEROVSKÉ VYŠETŘENÍ</t>
  </si>
  <si>
    <t xml:space="preserve">HOLTEROVSKÉ VYŠETuENÍ                             </t>
  </si>
  <si>
    <t>17261</t>
  </si>
  <si>
    <t>SPECIALIZOVANÉ ECHOKARDIOGRAFICKÉ VYŠETŘENÍ</t>
  </si>
  <si>
    <t xml:space="preserve">SPECIALIZOVANÉ ECHOKARDIOGRAFICKÉ VYŠETuENÍ       </t>
  </si>
  <si>
    <t>17129</t>
  </si>
  <si>
    <t>NEINVASIVNÍ AMBULANTNÍ MONITOROVÁNÍ KREVNÍHO TLAKU</t>
  </si>
  <si>
    <t>17022</t>
  </si>
  <si>
    <t>CÍLENÉ VYŠETŘENÍ KARDIOLOGEM</t>
  </si>
  <si>
    <t xml:space="preserve">CÍLENÉ VYŠETuENÍ KARDIOLOGEM                      </t>
  </si>
  <si>
    <t>17023</t>
  </si>
  <si>
    <t>KONTROLNÍ VYŠETŘENÍ KARDIOLOGEM</t>
  </si>
  <si>
    <t xml:space="preserve">KONTROLNÍ VYŠETuENÍ KARDIOLOGEM                   </t>
  </si>
  <si>
    <t>204</t>
  </si>
  <si>
    <t>24040</t>
  </si>
  <si>
    <t>TELEMETRICKÉ SLEDOVÁNÍ ZÁKLADNÍCH KARDIORESPIRAČNÍ</t>
  </si>
  <si>
    <t>TELEMETRICKÉ SLEDOVÁNÍ ZÁKLADNÍCH KARDIORESPIRAÖNÍ</t>
  </si>
  <si>
    <t>24023</t>
  </si>
  <si>
    <t>KONTROLNÍ VYŠETŘENÍ TĚLOVÝCHOVNÝM LÉKAŘEM ZE ZDRAV</t>
  </si>
  <si>
    <t>KONTROLNÍ VYŠETuENÍ TcLOVÝCHOVNÝM LÉKAuEM ZE ZDRAV</t>
  </si>
  <si>
    <t>24022</t>
  </si>
  <si>
    <t>CÍLENÉ VYŠETŘENÍ TĚLOVÝCHOVNÝM LÉKAŘEM ZE ZDRAVOTN</t>
  </si>
  <si>
    <t>CÍLENÉ VYŠETuENÍ TcLOVÝCHOVNÝM LÉKAuEM ZE ZDRAVOTN</t>
  </si>
  <si>
    <t>24021</t>
  </si>
  <si>
    <t>KOMPLEXNÍ VYŠETŘENÍ TĚLOVÝCHOVNÝM LÉKAŘEM ZE ZDRAV</t>
  </si>
  <si>
    <t>KOMPLEXNÍ VYŠETuENÍ TcLOVÝCHOVNÝM LÉKAuEM ZE ZDRAV</t>
  </si>
  <si>
    <t>301</t>
  </si>
  <si>
    <t>31023</t>
  </si>
  <si>
    <t>KONTROLNÍ VYŠETŘENÍ DĚTSKÝM LÉKAŘEM</t>
  </si>
  <si>
    <t xml:space="preserve">KONTROLNÍ VYŠETuENÍ DcTSKÝM LÉKAuEM               </t>
  </si>
  <si>
    <t>09555</t>
  </si>
  <si>
    <t>OŠETŘENÍ DÍTĚTE DO 6 LET</t>
  </si>
  <si>
    <t xml:space="preserve">OŠETuENÍ DÍTcTE DO 6 LET                          </t>
  </si>
  <si>
    <t>31022</t>
  </si>
  <si>
    <t>CÍLENÉ VYŠETŘENÍ DĚTSKÝM LÉKAŘEM</t>
  </si>
  <si>
    <t xml:space="preserve">CÍLENÉ VYŠETuENÍ DcTSKÝM LÉKAuEM                  </t>
  </si>
  <si>
    <t>31021</t>
  </si>
  <si>
    <t>KOMPLEXNÍ VYŠETŘENÍ DĚTSKÝM LÉKAŘEM</t>
  </si>
  <si>
    <t xml:space="preserve">KOMPLEXNÍ VYŠETuENÍ DcTSKÝM LÉKAuEM               </t>
  </si>
  <si>
    <t>09525</t>
  </si>
  <si>
    <t>ROZHOVOR LÉKAŘE S RODINOU</t>
  </si>
  <si>
    <t xml:space="preserve">ROZHOVOR LÉKAuE S RODINOU                         </t>
  </si>
  <si>
    <t>403</t>
  </si>
  <si>
    <t>43023</t>
  </si>
  <si>
    <t>KONTROLNÍ VYŠETŘENÍ RADIAČNÍM ONKOLOGEM</t>
  </si>
  <si>
    <t>43021</t>
  </si>
  <si>
    <t>KOMPLEXNÍ VYŠETŘENÍ RADIAČNÍM ONKOLOGEM</t>
  </si>
  <si>
    <t>11</t>
  </si>
  <si>
    <t>902</t>
  </si>
  <si>
    <t>21215</t>
  </si>
  <si>
    <t>LÉČEBNÁ TĚLESNÁ VÝCHOVA - INSTRUKTÁŽ A ZÁCVIK PACI</t>
  </si>
  <si>
    <t>LÉÖEBNÁ TcLESNÁ VÝCHOVA - INSTRUKTÁ" A ZÁCVIK PACI</t>
  </si>
  <si>
    <t>21219</t>
  </si>
  <si>
    <t xml:space="preserve">LÉČEBNÁ TĚLESNÁ VÝCHOVA INDIVIDUÁLNÍ POD DOHLEDEM </t>
  </si>
  <si>
    <t xml:space="preserve">LÉÖEBNÁ TcLESNÁ VÝCHOVA INDIVIDUÁLNÍ POD DOHLEDEM </t>
  </si>
  <si>
    <t>21225</t>
  </si>
  <si>
    <t xml:space="preserve">LÉČEBNÁ TĚLESNÁ VÝCHOVA INDIVIDUÁLNÍ - KONDIČNÍ A </t>
  </si>
  <si>
    <t xml:space="preserve">LÉÖEBNÁ TcLESNÁ VÝCHOVA INDIVIDUÁLNÍ - KONDIÖNÍ A </t>
  </si>
  <si>
    <t>21221</t>
  </si>
  <si>
    <t>LÉČEBNÁ TĚLESNÁ VÝCHOVA NA NEUROFYZIOLOGICKÉM PODK</t>
  </si>
  <si>
    <t>LÉÖEBNÁ TcLESNÁ VÝCHOVA NA NEUROFYZIOLOGICKÉM PODK</t>
  </si>
  <si>
    <t>21717</t>
  </si>
  <si>
    <t>INDIVIDUÁLNÍ LTV - NÁCVIK LOKOMOCE A MOBILITY</t>
  </si>
  <si>
    <t>21001</t>
  </si>
  <si>
    <t>KOMPLEXNÍ KINEZIOLOGICKÉ VYŠETŘENÍ</t>
  </si>
  <si>
    <t xml:space="preserve">KOMPLEXNÍ KINEZIOLOGICKÉ VYŠETuENÍ                </t>
  </si>
  <si>
    <t>21413</t>
  </si>
  <si>
    <t>TECHNIKY MĚKKÝCH TKÁNÍ</t>
  </si>
  <si>
    <t xml:space="preserve">TECHNIKY McKKÝCH TKÁNÍ                            </t>
  </si>
  <si>
    <t>21003</t>
  </si>
  <si>
    <t>KONTROLNÍ KINEZIOLOGICKÉ VYŠETŘENÍ</t>
  </si>
  <si>
    <t xml:space="preserve">KONTROLNÍ KINEZIOLOGICKÉ VYŠETuENÍ                </t>
  </si>
  <si>
    <t>21113</t>
  </si>
  <si>
    <t>FYZIKÁLNÍ TERAPIE II</t>
  </si>
  <si>
    <t xml:space="preserve">FYZIKÁLNÍ TERAPIE II                              </t>
  </si>
  <si>
    <t>21713</t>
  </si>
  <si>
    <t>MASÁŽ REFLEXNÍ A VAZIVOVÁ</t>
  </si>
  <si>
    <t xml:space="preserve">MASÁ" REFLEXNÍ A VAZIVOVÁ                         </t>
  </si>
  <si>
    <t>21117</t>
  </si>
  <si>
    <t>FYZIKÁLNÍ TERAPIE IV</t>
  </si>
  <si>
    <t xml:space="preserve">FYZIKÁLNÍ TERAPIE IV                              </t>
  </si>
  <si>
    <t>21002</t>
  </si>
  <si>
    <t>KINEZIOLOGICKÉ VYŠETŘENÍ</t>
  </si>
  <si>
    <t xml:space="preserve">KINEZIOLOGICKÉ VYŠETuENÍ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</si>
  <si>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</si>
  <si>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</si>
  <si>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</si>
  <si>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</si>
  <si>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</si>
  <si>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</si>
  <si>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08 - Porodnicko-gynekologická klinika</t>
  </si>
  <si>
    <t>11 - Ortopedická klinika</t>
  </si>
  <si>
    <t>16 - Klinika plicních nemocí a tuberkulózy</t>
  </si>
  <si>
    <t>17 - Neurologická klinika</t>
  </si>
  <si>
    <t>30 - Oddělení geriatrie</t>
  </si>
  <si>
    <t>01</t>
  </si>
  <si>
    <t>03</t>
  </si>
  <si>
    <t>05</t>
  </si>
  <si>
    <t>08</t>
  </si>
  <si>
    <t>16</t>
  </si>
  <si>
    <t>17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</si>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</sst>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0.91503788078417592</c:v>
                </c:pt>
                <c:pt idx="1">
                  <c:v>0.8627645985335326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3216"/>
        <c:axId val="9279873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0.587586953618077</c:v>
                </c:pt>
                <c:pt idx="1">
                  <c:v>0.587586953618077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72128"/>
        <c:axId val="927983008"/>
      </c:scatterChart>
      <c:catAx>
        <c:axId val="9279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87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973216"/>
        <c:crosses val="autoZero"/>
        <c:crossBetween val="between"/>
      </c:valAx>
      <c:valAx>
        <c:axId val="927972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83008"/>
        <c:crosses val="max"/>
        <c:crossBetween val="midCat"/>
      </c:valAx>
      <c:valAx>
        <c:axId val="9279830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7972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88" tableBorderDxfId="87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9" totalsRowShown="0">
  <autoFilter ref="C3:S2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1437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1438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1568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1606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1628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1652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1792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1793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1810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27</v>
      </c>
      <c r="B5" s="488" t="s">
        <v>467</v>
      </c>
      <c r="C5" s="491">
        <v>413344.35999999975</v>
      </c>
      <c r="D5" s="491">
        <v>518</v>
      </c>
      <c r="E5" s="491">
        <v>237175.73999999982</v>
      </c>
      <c r="F5" s="543">
        <v>0.57379696677124115</v>
      </c>
      <c r="G5" s="491">
        <v>274</v>
      </c>
      <c r="H5" s="543">
        <v>0.52895752895752901</v>
      </c>
      <c r="I5" s="491">
        <v>176168.61999999994</v>
      </c>
      <c r="J5" s="543">
        <v>0.4262030332287588</v>
      </c>
      <c r="K5" s="491">
        <v>244</v>
      </c>
      <c r="L5" s="543">
        <v>0.47104247104247104</v>
      </c>
      <c r="M5" s="491" t="s">
        <v>68</v>
      </c>
      <c r="N5" s="150"/>
    </row>
    <row r="6" spans="1:14" ht="14.4" customHeight="1" x14ac:dyDescent="0.3">
      <c r="A6" s="487">
        <v>27</v>
      </c>
      <c r="B6" s="488" t="s">
        <v>468</v>
      </c>
      <c r="C6" s="491">
        <v>411514.35999999975</v>
      </c>
      <c r="D6" s="491">
        <v>510</v>
      </c>
      <c r="E6" s="491">
        <v>235945.73999999982</v>
      </c>
      <c r="F6" s="543">
        <v>0.57335967571095203</v>
      </c>
      <c r="G6" s="491">
        <v>267</v>
      </c>
      <c r="H6" s="543">
        <v>0.52352941176470591</v>
      </c>
      <c r="I6" s="491">
        <v>175568.61999999994</v>
      </c>
      <c r="J6" s="543">
        <v>0.42664032428904802</v>
      </c>
      <c r="K6" s="491">
        <v>243</v>
      </c>
      <c r="L6" s="543">
        <v>0.47647058823529409</v>
      </c>
      <c r="M6" s="491" t="s">
        <v>1</v>
      </c>
      <c r="N6" s="150"/>
    </row>
    <row r="7" spans="1:14" ht="14.4" customHeight="1" x14ac:dyDescent="0.3">
      <c r="A7" s="487">
        <v>27</v>
      </c>
      <c r="B7" s="488" t="s">
        <v>469</v>
      </c>
      <c r="C7" s="491">
        <v>0</v>
      </c>
      <c r="D7" s="491">
        <v>4</v>
      </c>
      <c r="E7" s="491">
        <v>0</v>
      </c>
      <c r="F7" s="543" t="s">
        <v>442</v>
      </c>
      <c r="G7" s="491">
        <v>4</v>
      </c>
      <c r="H7" s="543">
        <v>1</v>
      </c>
      <c r="I7" s="491" t="s">
        <v>442</v>
      </c>
      <c r="J7" s="543" t="s">
        <v>442</v>
      </c>
      <c r="K7" s="491" t="s">
        <v>442</v>
      </c>
      <c r="L7" s="543">
        <v>0</v>
      </c>
      <c r="M7" s="491" t="s">
        <v>1</v>
      </c>
      <c r="N7" s="150"/>
    </row>
    <row r="8" spans="1:14" ht="14.4" customHeight="1" x14ac:dyDescent="0.3">
      <c r="A8" s="487">
        <v>27</v>
      </c>
      <c r="B8" s="488" t="s">
        <v>470</v>
      </c>
      <c r="C8" s="491">
        <v>1830</v>
      </c>
      <c r="D8" s="491">
        <v>4</v>
      </c>
      <c r="E8" s="491">
        <v>1230</v>
      </c>
      <c r="F8" s="543">
        <v>0.67213114754098358</v>
      </c>
      <c r="G8" s="491">
        <v>3</v>
      </c>
      <c r="H8" s="543">
        <v>0.75</v>
      </c>
      <c r="I8" s="491">
        <v>600</v>
      </c>
      <c r="J8" s="543">
        <v>0.32786885245901637</v>
      </c>
      <c r="K8" s="491">
        <v>1</v>
      </c>
      <c r="L8" s="543">
        <v>0.25</v>
      </c>
      <c r="M8" s="491" t="s">
        <v>1</v>
      </c>
      <c r="N8" s="150"/>
    </row>
    <row r="9" spans="1:14" ht="14.4" customHeight="1" x14ac:dyDescent="0.3">
      <c r="A9" s="487" t="s">
        <v>440</v>
      </c>
      <c r="B9" s="488" t="s">
        <v>3</v>
      </c>
      <c r="C9" s="491">
        <v>413344.35999999975</v>
      </c>
      <c r="D9" s="491">
        <v>518</v>
      </c>
      <c r="E9" s="491">
        <v>237175.73999999982</v>
      </c>
      <c r="F9" s="543">
        <v>0.57379696677124115</v>
      </c>
      <c r="G9" s="491">
        <v>274</v>
      </c>
      <c r="H9" s="543">
        <v>0.52895752895752901</v>
      </c>
      <c r="I9" s="491">
        <v>176168.61999999994</v>
      </c>
      <c r="J9" s="543">
        <v>0.4262030332287588</v>
      </c>
      <c r="K9" s="491">
        <v>244</v>
      </c>
      <c r="L9" s="543">
        <v>0.47104247104247104</v>
      </c>
      <c r="M9" s="491" t="s">
        <v>446</v>
      </c>
      <c r="N9" s="150"/>
    </row>
    <row r="11" spans="1:14" ht="14.4" customHeight="1" x14ac:dyDescent="0.3">
      <c r="A11" s="487">
        <v>27</v>
      </c>
      <c r="B11" s="488" t="s">
        <v>467</v>
      </c>
      <c r="C11" s="491" t="s">
        <v>442</v>
      </c>
      <c r="D11" s="491" t="s">
        <v>442</v>
      </c>
      <c r="E11" s="491" t="s">
        <v>442</v>
      </c>
      <c r="F11" s="543" t="s">
        <v>442</v>
      </c>
      <c r="G11" s="491" t="s">
        <v>442</v>
      </c>
      <c r="H11" s="543" t="s">
        <v>442</v>
      </c>
      <c r="I11" s="491" t="s">
        <v>442</v>
      </c>
      <c r="J11" s="543" t="s">
        <v>442</v>
      </c>
      <c r="K11" s="491" t="s">
        <v>442</v>
      </c>
      <c r="L11" s="543" t="s">
        <v>442</v>
      </c>
      <c r="M11" s="491" t="s">
        <v>68</v>
      </c>
      <c r="N11" s="150"/>
    </row>
    <row r="12" spans="1:14" ht="14.4" customHeight="1" x14ac:dyDescent="0.3">
      <c r="A12" s="487" t="s">
        <v>471</v>
      </c>
      <c r="B12" s="488" t="s">
        <v>468</v>
      </c>
      <c r="C12" s="491">
        <v>12447.15</v>
      </c>
      <c r="D12" s="491">
        <v>17</v>
      </c>
      <c r="E12" s="491">
        <v>3999.72</v>
      </c>
      <c r="F12" s="543">
        <v>0.32133620949373953</v>
      </c>
      <c r="G12" s="491">
        <v>12</v>
      </c>
      <c r="H12" s="543">
        <v>0.70588235294117652</v>
      </c>
      <c r="I12" s="491">
        <v>8447.43</v>
      </c>
      <c r="J12" s="543">
        <v>0.67866379050626047</v>
      </c>
      <c r="K12" s="491">
        <v>5</v>
      </c>
      <c r="L12" s="543">
        <v>0.29411764705882354</v>
      </c>
      <c r="M12" s="491" t="s">
        <v>1</v>
      </c>
      <c r="N12" s="150"/>
    </row>
    <row r="13" spans="1:14" ht="14.4" customHeight="1" x14ac:dyDescent="0.3">
      <c r="A13" s="487" t="s">
        <v>471</v>
      </c>
      <c r="B13" s="488" t="s">
        <v>472</v>
      </c>
      <c r="C13" s="491">
        <v>12447.15</v>
      </c>
      <c r="D13" s="491">
        <v>17</v>
      </c>
      <c r="E13" s="491">
        <v>3999.72</v>
      </c>
      <c r="F13" s="543">
        <v>0.32133620949373953</v>
      </c>
      <c r="G13" s="491">
        <v>12</v>
      </c>
      <c r="H13" s="543">
        <v>0.70588235294117652</v>
      </c>
      <c r="I13" s="491">
        <v>8447.43</v>
      </c>
      <c r="J13" s="543">
        <v>0.67866379050626047</v>
      </c>
      <c r="K13" s="491">
        <v>5</v>
      </c>
      <c r="L13" s="543">
        <v>0.29411764705882354</v>
      </c>
      <c r="M13" s="491" t="s">
        <v>450</v>
      </c>
      <c r="N13" s="150"/>
    </row>
    <row r="14" spans="1:14" ht="14.4" customHeight="1" x14ac:dyDescent="0.3">
      <c r="A14" s="487" t="s">
        <v>442</v>
      </c>
      <c r="B14" s="488" t="s">
        <v>442</v>
      </c>
      <c r="C14" s="491" t="s">
        <v>442</v>
      </c>
      <c r="D14" s="491" t="s">
        <v>442</v>
      </c>
      <c r="E14" s="491" t="s">
        <v>442</v>
      </c>
      <c r="F14" s="543" t="s">
        <v>442</v>
      </c>
      <c r="G14" s="491" t="s">
        <v>442</v>
      </c>
      <c r="H14" s="543" t="s">
        <v>442</v>
      </c>
      <c r="I14" s="491" t="s">
        <v>442</v>
      </c>
      <c r="J14" s="543" t="s">
        <v>442</v>
      </c>
      <c r="K14" s="491" t="s">
        <v>442</v>
      </c>
      <c r="L14" s="543" t="s">
        <v>442</v>
      </c>
      <c r="M14" s="491" t="s">
        <v>451</v>
      </c>
      <c r="N14" s="150"/>
    </row>
    <row r="15" spans="1:14" ht="14.4" customHeight="1" x14ac:dyDescent="0.3">
      <c r="A15" s="487" t="s">
        <v>473</v>
      </c>
      <c r="B15" s="488" t="s">
        <v>468</v>
      </c>
      <c r="C15" s="491">
        <v>73451.839999999967</v>
      </c>
      <c r="D15" s="491">
        <v>108</v>
      </c>
      <c r="E15" s="491">
        <v>40763.129999999983</v>
      </c>
      <c r="F15" s="543">
        <v>0.55496404174490388</v>
      </c>
      <c r="G15" s="491">
        <v>67</v>
      </c>
      <c r="H15" s="543">
        <v>0.62037037037037035</v>
      </c>
      <c r="I15" s="491">
        <v>32688.709999999992</v>
      </c>
      <c r="J15" s="543">
        <v>0.44503595825509623</v>
      </c>
      <c r="K15" s="491">
        <v>41</v>
      </c>
      <c r="L15" s="543">
        <v>0.37962962962962965</v>
      </c>
      <c r="M15" s="491" t="s">
        <v>1</v>
      </c>
      <c r="N15" s="150"/>
    </row>
    <row r="16" spans="1:14" ht="14.4" customHeight="1" x14ac:dyDescent="0.3">
      <c r="A16" s="487" t="s">
        <v>473</v>
      </c>
      <c r="B16" s="488" t="s">
        <v>474</v>
      </c>
      <c r="C16" s="491">
        <v>73451.839999999967</v>
      </c>
      <c r="D16" s="491">
        <v>108</v>
      </c>
      <c r="E16" s="491">
        <v>40763.129999999983</v>
      </c>
      <c r="F16" s="543">
        <v>0.55496404174490388</v>
      </c>
      <c r="G16" s="491">
        <v>67</v>
      </c>
      <c r="H16" s="543">
        <v>0.62037037037037035</v>
      </c>
      <c r="I16" s="491">
        <v>32688.709999999992</v>
      </c>
      <c r="J16" s="543">
        <v>0.44503595825509623</v>
      </c>
      <c r="K16" s="491">
        <v>41</v>
      </c>
      <c r="L16" s="543">
        <v>0.37962962962962965</v>
      </c>
      <c r="M16" s="491" t="s">
        <v>450</v>
      </c>
      <c r="N16" s="150"/>
    </row>
    <row r="17" spans="1:14" ht="14.4" customHeight="1" x14ac:dyDescent="0.3">
      <c r="A17" s="487" t="s">
        <v>442</v>
      </c>
      <c r="B17" s="488" t="s">
        <v>442</v>
      </c>
      <c r="C17" s="491" t="s">
        <v>442</v>
      </c>
      <c r="D17" s="491" t="s">
        <v>442</v>
      </c>
      <c r="E17" s="491" t="s">
        <v>442</v>
      </c>
      <c r="F17" s="543" t="s">
        <v>442</v>
      </c>
      <c r="G17" s="491" t="s">
        <v>442</v>
      </c>
      <c r="H17" s="543" t="s">
        <v>442</v>
      </c>
      <c r="I17" s="491" t="s">
        <v>442</v>
      </c>
      <c r="J17" s="543" t="s">
        <v>442</v>
      </c>
      <c r="K17" s="491" t="s">
        <v>442</v>
      </c>
      <c r="L17" s="543" t="s">
        <v>442</v>
      </c>
      <c r="M17" s="491" t="s">
        <v>451</v>
      </c>
      <c r="N17" s="150"/>
    </row>
    <row r="18" spans="1:14" ht="14.4" customHeight="1" x14ac:dyDescent="0.3">
      <c r="A18" s="487" t="s">
        <v>475</v>
      </c>
      <c r="B18" s="488" t="s">
        <v>468</v>
      </c>
      <c r="C18" s="491">
        <v>325615.36999999988</v>
      </c>
      <c r="D18" s="491">
        <v>385</v>
      </c>
      <c r="E18" s="491">
        <v>191182.88999999987</v>
      </c>
      <c r="F18" s="543">
        <v>0.58714332188925833</v>
      </c>
      <c r="G18" s="491">
        <v>188</v>
      </c>
      <c r="H18" s="543">
        <v>0.48831168831168831</v>
      </c>
      <c r="I18" s="491">
        <v>134432.48000000001</v>
      </c>
      <c r="J18" s="543">
        <v>0.41285667811074173</v>
      </c>
      <c r="K18" s="491">
        <v>197</v>
      </c>
      <c r="L18" s="543">
        <v>0.51168831168831164</v>
      </c>
      <c r="M18" s="491" t="s">
        <v>1</v>
      </c>
      <c r="N18" s="150"/>
    </row>
    <row r="19" spans="1:14" ht="14.4" customHeight="1" x14ac:dyDescent="0.3">
      <c r="A19" s="487" t="s">
        <v>475</v>
      </c>
      <c r="B19" s="488" t="s">
        <v>469</v>
      </c>
      <c r="C19" s="491">
        <v>0</v>
      </c>
      <c r="D19" s="491">
        <v>4</v>
      </c>
      <c r="E19" s="491">
        <v>0</v>
      </c>
      <c r="F19" s="543" t="s">
        <v>442</v>
      </c>
      <c r="G19" s="491">
        <v>4</v>
      </c>
      <c r="H19" s="543">
        <v>1</v>
      </c>
      <c r="I19" s="491" t="s">
        <v>442</v>
      </c>
      <c r="J19" s="543" t="s">
        <v>442</v>
      </c>
      <c r="K19" s="491" t="s">
        <v>442</v>
      </c>
      <c r="L19" s="543">
        <v>0</v>
      </c>
      <c r="M19" s="491" t="s">
        <v>1</v>
      </c>
      <c r="N19" s="150"/>
    </row>
    <row r="20" spans="1:14" ht="14.4" customHeight="1" x14ac:dyDescent="0.3">
      <c r="A20" s="487" t="s">
        <v>475</v>
      </c>
      <c r="B20" s="488" t="s">
        <v>470</v>
      </c>
      <c r="C20" s="491">
        <v>1830</v>
      </c>
      <c r="D20" s="491">
        <v>4</v>
      </c>
      <c r="E20" s="491">
        <v>1230</v>
      </c>
      <c r="F20" s="543">
        <v>0.67213114754098358</v>
      </c>
      <c r="G20" s="491">
        <v>3</v>
      </c>
      <c r="H20" s="543">
        <v>0.75</v>
      </c>
      <c r="I20" s="491">
        <v>600</v>
      </c>
      <c r="J20" s="543">
        <v>0.32786885245901637</v>
      </c>
      <c r="K20" s="491">
        <v>1</v>
      </c>
      <c r="L20" s="543">
        <v>0.25</v>
      </c>
      <c r="M20" s="491" t="s">
        <v>1</v>
      </c>
      <c r="N20" s="150"/>
    </row>
    <row r="21" spans="1:14" ht="14.4" customHeight="1" x14ac:dyDescent="0.3">
      <c r="A21" s="487" t="s">
        <v>475</v>
      </c>
      <c r="B21" s="488" t="s">
        <v>476</v>
      </c>
      <c r="C21" s="491">
        <v>327445.36999999988</v>
      </c>
      <c r="D21" s="491">
        <v>393</v>
      </c>
      <c r="E21" s="491">
        <v>192412.88999999987</v>
      </c>
      <c r="F21" s="543">
        <v>0.58761829492351636</v>
      </c>
      <c r="G21" s="491">
        <v>195</v>
      </c>
      <c r="H21" s="543">
        <v>0.49618320610687022</v>
      </c>
      <c r="I21" s="491">
        <v>135032.48000000001</v>
      </c>
      <c r="J21" s="543">
        <v>0.41238170507648364</v>
      </c>
      <c r="K21" s="491">
        <v>198</v>
      </c>
      <c r="L21" s="543">
        <v>0.50381679389312972</v>
      </c>
      <c r="M21" s="491" t="s">
        <v>450</v>
      </c>
      <c r="N21" s="150"/>
    </row>
    <row r="22" spans="1:14" ht="14.4" customHeight="1" x14ac:dyDescent="0.3">
      <c r="A22" s="487" t="s">
        <v>442</v>
      </c>
      <c r="B22" s="488" t="s">
        <v>442</v>
      </c>
      <c r="C22" s="491" t="s">
        <v>442</v>
      </c>
      <c r="D22" s="491" t="s">
        <v>442</v>
      </c>
      <c r="E22" s="491" t="s">
        <v>442</v>
      </c>
      <c r="F22" s="543" t="s">
        <v>442</v>
      </c>
      <c r="G22" s="491" t="s">
        <v>442</v>
      </c>
      <c r="H22" s="543" t="s">
        <v>442</v>
      </c>
      <c r="I22" s="491" t="s">
        <v>442</v>
      </c>
      <c r="J22" s="543" t="s">
        <v>442</v>
      </c>
      <c r="K22" s="491" t="s">
        <v>442</v>
      </c>
      <c r="L22" s="543" t="s">
        <v>442</v>
      </c>
      <c r="M22" s="491" t="s">
        <v>451</v>
      </c>
      <c r="N22" s="150"/>
    </row>
    <row r="23" spans="1:14" ht="14.4" customHeight="1" x14ac:dyDescent="0.3">
      <c r="A23" s="487" t="s">
        <v>440</v>
      </c>
      <c r="B23" s="488" t="s">
        <v>477</v>
      </c>
      <c r="C23" s="491">
        <v>413344.35999999987</v>
      </c>
      <c r="D23" s="491">
        <v>518</v>
      </c>
      <c r="E23" s="491">
        <v>237175.73999999985</v>
      </c>
      <c r="F23" s="543">
        <v>0.57379696677124115</v>
      </c>
      <c r="G23" s="491">
        <v>274</v>
      </c>
      <c r="H23" s="543">
        <v>0.52895752895752901</v>
      </c>
      <c r="I23" s="491">
        <v>176168.62</v>
      </c>
      <c r="J23" s="543">
        <v>0.42620303322875885</v>
      </c>
      <c r="K23" s="491">
        <v>244</v>
      </c>
      <c r="L23" s="543">
        <v>0.47104247104247104</v>
      </c>
      <c r="M23" s="491" t="s">
        <v>446</v>
      </c>
      <c r="N23" s="150"/>
    </row>
    <row r="24" spans="1:14" ht="14.4" customHeight="1" x14ac:dyDescent="0.3">
      <c r="A24" s="544" t="s">
        <v>242</v>
      </c>
    </row>
    <row r="25" spans="1:14" ht="14.4" customHeight="1" x14ac:dyDescent="0.3">
      <c r="A25" s="545" t="s">
        <v>478</v>
      </c>
    </row>
    <row r="26" spans="1:14" ht="14.4" customHeight="1" x14ac:dyDescent="0.3">
      <c r="A26" s="544" t="s">
        <v>479</v>
      </c>
    </row>
  </sheetData>
  <autoFilter ref="A4:M4"/>
  <mergeCells count="4">
    <mergeCell ref="E3:H3"/>
    <mergeCell ref="C3:D3"/>
    <mergeCell ref="I3:L3"/>
    <mergeCell ref="A1:L1"/>
  </mergeCells>
  <conditionalFormatting sqref="F4 F10 F24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3">
    <cfRule type="expression" dxfId="28" priority="4">
      <formula>AND(LEFT(M11,6)&lt;&gt;"mezera",M11&lt;&gt;"")</formula>
    </cfRule>
  </conditionalFormatting>
  <conditionalFormatting sqref="A11:A23">
    <cfRule type="expression" dxfId="27" priority="2">
      <formula>AND(M11&lt;&gt;"",M11&lt;&gt;"mezeraKL")</formula>
    </cfRule>
  </conditionalFormatting>
  <conditionalFormatting sqref="F11:F23">
    <cfRule type="cellIs" dxfId="26" priority="1" operator="lessThan">
      <formula>0.6</formula>
    </cfRule>
  </conditionalFormatting>
  <conditionalFormatting sqref="B11:L23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3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480</v>
      </c>
      <c r="B5" s="537">
        <v>5663.7000000000007</v>
      </c>
      <c r="C5" s="499">
        <v>1</v>
      </c>
      <c r="D5" s="550">
        <v>1</v>
      </c>
      <c r="E5" s="553" t="s">
        <v>480</v>
      </c>
      <c r="F5" s="537"/>
      <c r="G5" s="525">
        <v>0</v>
      </c>
      <c r="H5" s="503"/>
      <c r="I5" s="526">
        <v>0</v>
      </c>
      <c r="J5" s="556">
        <v>5663.7000000000007</v>
      </c>
      <c r="K5" s="525">
        <v>1</v>
      </c>
      <c r="L5" s="503">
        <v>1</v>
      </c>
      <c r="M5" s="526">
        <v>1</v>
      </c>
    </row>
    <row r="6" spans="1:13" ht="14.4" customHeight="1" x14ac:dyDescent="0.3">
      <c r="A6" s="547" t="s">
        <v>481</v>
      </c>
      <c r="B6" s="538">
        <v>188214.60999999993</v>
      </c>
      <c r="C6" s="506">
        <v>1</v>
      </c>
      <c r="D6" s="551">
        <v>222</v>
      </c>
      <c r="E6" s="554" t="s">
        <v>481</v>
      </c>
      <c r="F6" s="538">
        <v>107303.18999999993</v>
      </c>
      <c r="G6" s="527">
        <v>0.57011084314867999</v>
      </c>
      <c r="H6" s="510">
        <v>107</v>
      </c>
      <c r="I6" s="528">
        <v>0.481981981981982</v>
      </c>
      <c r="J6" s="557">
        <v>80911.42</v>
      </c>
      <c r="K6" s="527">
        <v>0.42988915685132006</v>
      </c>
      <c r="L6" s="510">
        <v>115</v>
      </c>
      <c r="M6" s="528">
        <v>0.51801801801801806</v>
      </c>
    </row>
    <row r="7" spans="1:13" ht="14.4" customHeight="1" x14ac:dyDescent="0.3">
      <c r="A7" s="547" t="s">
        <v>482</v>
      </c>
      <c r="B7" s="538">
        <v>176.31</v>
      </c>
      <c r="C7" s="506">
        <v>1</v>
      </c>
      <c r="D7" s="551">
        <v>1</v>
      </c>
      <c r="E7" s="554" t="s">
        <v>482</v>
      </c>
      <c r="F7" s="538">
        <v>176.31</v>
      </c>
      <c r="G7" s="527">
        <v>1</v>
      </c>
      <c r="H7" s="510">
        <v>1</v>
      </c>
      <c r="I7" s="528">
        <v>1</v>
      </c>
      <c r="J7" s="557"/>
      <c r="K7" s="527">
        <v>0</v>
      </c>
      <c r="L7" s="510"/>
      <c r="M7" s="528">
        <v>0</v>
      </c>
    </row>
    <row r="8" spans="1:13" ht="14.4" customHeight="1" x14ac:dyDescent="0.3">
      <c r="A8" s="547" t="s">
        <v>483</v>
      </c>
      <c r="B8" s="538">
        <v>18358.18</v>
      </c>
      <c r="C8" s="506">
        <v>1</v>
      </c>
      <c r="D8" s="551">
        <v>21</v>
      </c>
      <c r="E8" s="554" t="s">
        <v>483</v>
      </c>
      <c r="F8" s="538">
        <v>9431.59</v>
      </c>
      <c r="G8" s="527">
        <v>0.51375408673408807</v>
      </c>
      <c r="H8" s="510">
        <v>11</v>
      </c>
      <c r="I8" s="528">
        <v>0.52380952380952384</v>
      </c>
      <c r="J8" s="557">
        <v>8926.59</v>
      </c>
      <c r="K8" s="527">
        <v>0.48624591326591199</v>
      </c>
      <c r="L8" s="510">
        <v>10</v>
      </c>
      <c r="M8" s="528">
        <v>0.47619047619047616</v>
      </c>
    </row>
    <row r="9" spans="1:13" ht="14.4" customHeight="1" x14ac:dyDescent="0.3">
      <c r="A9" s="547" t="s">
        <v>484</v>
      </c>
      <c r="B9" s="538">
        <v>632.28</v>
      </c>
      <c r="C9" s="506">
        <v>1</v>
      </c>
      <c r="D9" s="551">
        <v>3</v>
      </c>
      <c r="E9" s="554" t="s">
        <v>484</v>
      </c>
      <c r="F9" s="538">
        <v>599.41</v>
      </c>
      <c r="G9" s="527">
        <v>0.94801353830581392</v>
      </c>
      <c r="H9" s="510">
        <v>2</v>
      </c>
      <c r="I9" s="528">
        <v>0.66666666666666663</v>
      </c>
      <c r="J9" s="557">
        <v>32.869999999999997</v>
      </c>
      <c r="K9" s="527">
        <v>5.1986461694186116E-2</v>
      </c>
      <c r="L9" s="510">
        <v>1</v>
      </c>
      <c r="M9" s="528">
        <v>0.33333333333333331</v>
      </c>
    </row>
    <row r="10" spans="1:13" ht="14.4" customHeight="1" x14ac:dyDescent="0.3">
      <c r="A10" s="547" t="s">
        <v>485</v>
      </c>
      <c r="B10" s="538">
        <v>12250.51</v>
      </c>
      <c r="C10" s="506">
        <v>1</v>
      </c>
      <c r="D10" s="551">
        <v>16</v>
      </c>
      <c r="E10" s="554" t="s">
        <v>485</v>
      </c>
      <c r="F10" s="538">
        <v>3850.78</v>
      </c>
      <c r="G10" s="527">
        <v>0.31433630110093375</v>
      </c>
      <c r="H10" s="510">
        <v>12</v>
      </c>
      <c r="I10" s="528">
        <v>0.75</v>
      </c>
      <c r="J10" s="557">
        <v>8399.73</v>
      </c>
      <c r="K10" s="527">
        <v>0.6856636988990662</v>
      </c>
      <c r="L10" s="510">
        <v>4</v>
      </c>
      <c r="M10" s="528">
        <v>0.25</v>
      </c>
    </row>
    <row r="11" spans="1:13" ht="14.4" customHeight="1" x14ac:dyDescent="0.3">
      <c r="A11" s="547" t="s">
        <v>486</v>
      </c>
      <c r="B11" s="538">
        <v>124952.01999999999</v>
      </c>
      <c r="C11" s="506">
        <v>1</v>
      </c>
      <c r="D11" s="551">
        <v>163</v>
      </c>
      <c r="E11" s="554" t="s">
        <v>486</v>
      </c>
      <c r="F11" s="538">
        <v>74017.210000000006</v>
      </c>
      <c r="G11" s="527">
        <v>0.592365053402098</v>
      </c>
      <c r="H11" s="510">
        <v>84</v>
      </c>
      <c r="I11" s="528">
        <v>0.51533742331288346</v>
      </c>
      <c r="J11" s="557">
        <v>50934.80999999999</v>
      </c>
      <c r="K11" s="527">
        <v>0.40763494659790211</v>
      </c>
      <c r="L11" s="510">
        <v>79</v>
      </c>
      <c r="M11" s="528">
        <v>0.48466257668711654</v>
      </c>
    </row>
    <row r="12" spans="1:13" ht="14.4" customHeight="1" x14ac:dyDescent="0.3">
      <c r="A12" s="547" t="s">
        <v>487</v>
      </c>
      <c r="B12" s="538">
        <v>62201.42</v>
      </c>
      <c r="C12" s="506">
        <v>1</v>
      </c>
      <c r="D12" s="551">
        <v>85</v>
      </c>
      <c r="E12" s="554" t="s">
        <v>487</v>
      </c>
      <c r="F12" s="538">
        <v>41113.509999999995</v>
      </c>
      <c r="G12" s="527">
        <v>0.66097381699646074</v>
      </c>
      <c r="H12" s="510">
        <v>53</v>
      </c>
      <c r="I12" s="528">
        <v>0.62352941176470589</v>
      </c>
      <c r="J12" s="557">
        <v>21087.91</v>
      </c>
      <c r="K12" s="527">
        <v>0.33902618300353915</v>
      </c>
      <c r="L12" s="510">
        <v>32</v>
      </c>
      <c r="M12" s="528">
        <v>0.37647058823529411</v>
      </c>
    </row>
    <row r="13" spans="1:13" ht="14.4" customHeight="1" thickBot="1" x14ac:dyDescent="0.35">
      <c r="A13" s="548" t="s">
        <v>488</v>
      </c>
      <c r="B13" s="539">
        <v>895.32999999999993</v>
      </c>
      <c r="C13" s="513">
        <v>1</v>
      </c>
      <c r="D13" s="552">
        <v>6</v>
      </c>
      <c r="E13" s="555" t="s">
        <v>488</v>
      </c>
      <c r="F13" s="539">
        <v>683.7399999999999</v>
      </c>
      <c r="G13" s="529">
        <v>0.76367372923949828</v>
      </c>
      <c r="H13" s="517">
        <v>4</v>
      </c>
      <c r="I13" s="530">
        <v>0.66666666666666663</v>
      </c>
      <c r="J13" s="558">
        <v>211.59</v>
      </c>
      <c r="K13" s="529">
        <v>0.23632627076050175</v>
      </c>
      <c r="L13" s="517">
        <v>2</v>
      </c>
      <c r="M13" s="530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1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1437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413344.35999999981</v>
      </c>
      <c r="N3" s="66">
        <f>SUBTOTAL(9,N7:N1048576)</f>
        <v>1387</v>
      </c>
      <c r="O3" s="66">
        <f>SUBTOTAL(9,O7:O1048576)</f>
        <v>518</v>
      </c>
      <c r="P3" s="66">
        <f>SUBTOTAL(9,P7:P1048576)</f>
        <v>237175.73999999967</v>
      </c>
      <c r="Q3" s="67">
        <f>IF(M3=0,0,P3/M3)</f>
        <v>0.57379696677124081</v>
      </c>
      <c r="R3" s="66">
        <f>SUBTOTAL(9,R7:R1048576)</f>
        <v>728</v>
      </c>
      <c r="S3" s="67">
        <f>IF(N3=0,0,R3/N3)</f>
        <v>0.52487382840663299</v>
      </c>
      <c r="T3" s="66">
        <f>SUBTOTAL(9,T7:T1048576)</f>
        <v>274</v>
      </c>
      <c r="U3" s="68">
        <f>IF(O3=0,0,T3/O3)</f>
        <v>0.52895752895752901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27</v>
      </c>
      <c r="B7" s="565" t="s">
        <v>467</v>
      </c>
      <c r="C7" s="565" t="s">
        <v>471</v>
      </c>
      <c r="D7" s="566" t="s">
        <v>1433</v>
      </c>
      <c r="E7" s="567" t="s">
        <v>482</v>
      </c>
      <c r="F7" s="565" t="s">
        <v>468</v>
      </c>
      <c r="G7" s="565" t="s">
        <v>489</v>
      </c>
      <c r="H7" s="565" t="s">
        <v>442</v>
      </c>
      <c r="I7" s="565" t="s">
        <v>490</v>
      </c>
      <c r="J7" s="565" t="s">
        <v>491</v>
      </c>
      <c r="K7" s="565" t="s">
        <v>492</v>
      </c>
      <c r="L7" s="568">
        <v>58.77</v>
      </c>
      <c r="M7" s="568">
        <v>176.31</v>
      </c>
      <c r="N7" s="565">
        <v>3</v>
      </c>
      <c r="O7" s="569">
        <v>1</v>
      </c>
      <c r="P7" s="568">
        <v>176.31</v>
      </c>
      <c r="Q7" s="570">
        <v>1</v>
      </c>
      <c r="R7" s="565">
        <v>3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05">
        <v>27</v>
      </c>
      <c r="B8" s="506" t="s">
        <v>467</v>
      </c>
      <c r="C8" s="506" t="s">
        <v>471</v>
      </c>
      <c r="D8" s="571" t="s">
        <v>1433</v>
      </c>
      <c r="E8" s="572" t="s">
        <v>486</v>
      </c>
      <c r="F8" s="506" t="s">
        <v>468</v>
      </c>
      <c r="G8" s="506" t="s">
        <v>493</v>
      </c>
      <c r="H8" s="506" t="s">
        <v>1436</v>
      </c>
      <c r="I8" s="506" t="s">
        <v>494</v>
      </c>
      <c r="J8" s="506" t="s">
        <v>495</v>
      </c>
      <c r="K8" s="506" t="s">
        <v>496</v>
      </c>
      <c r="L8" s="507">
        <v>47.7</v>
      </c>
      <c r="M8" s="507">
        <v>47.7</v>
      </c>
      <c r="N8" s="506">
        <v>1</v>
      </c>
      <c r="O8" s="573">
        <v>1</v>
      </c>
      <c r="P8" s="507"/>
      <c r="Q8" s="527">
        <v>0</v>
      </c>
      <c r="R8" s="506"/>
      <c r="S8" s="527">
        <v>0</v>
      </c>
      <c r="T8" s="573"/>
      <c r="U8" s="528">
        <v>0</v>
      </c>
    </row>
    <row r="9" spans="1:21" ht="14.4" customHeight="1" x14ac:dyDescent="0.3">
      <c r="A9" s="505">
        <v>27</v>
      </c>
      <c r="B9" s="506" t="s">
        <v>467</v>
      </c>
      <c r="C9" s="506" t="s">
        <v>471</v>
      </c>
      <c r="D9" s="571" t="s">
        <v>1433</v>
      </c>
      <c r="E9" s="572" t="s">
        <v>485</v>
      </c>
      <c r="F9" s="506" t="s">
        <v>468</v>
      </c>
      <c r="G9" s="506" t="s">
        <v>497</v>
      </c>
      <c r="H9" s="506" t="s">
        <v>442</v>
      </c>
      <c r="I9" s="506" t="s">
        <v>498</v>
      </c>
      <c r="J9" s="506" t="s">
        <v>499</v>
      </c>
      <c r="K9" s="506" t="s">
        <v>500</v>
      </c>
      <c r="L9" s="507">
        <v>103.64</v>
      </c>
      <c r="M9" s="507">
        <v>103.64</v>
      </c>
      <c r="N9" s="506">
        <v>1</v>
      </c>
      <c r="O9" s="573">
        <v>0.5</v>
      </c>
      <c r="P9" s="507"/>
      <c r="Q9" s="527">
        <v>0</v>
      </c>
      <c r="R9" s="506"/>
      <c r="S9" s="527">
        <v>0</v>
      </c>
      <c r="T9" s="573"/>
      <c r="U9" s="528">
        <v>0</v>
      </c>
    </row>
    <row r="10" spans="1:21" ht="14.4" customHeight="1" x14ac:dyDescent="0.3">
      <c r="A10" s="505">
        <v>27</v>
      </c>
      <c r="B10" s="506" t="s">
        <v>467</v>
      </c>
      <c r="C10" s="506" t="s">
        <v>471</v>
      </c>
      <c r="D10" s="571" t="s">
        <v>1433</v>
      </c>
      <c r="E10" s="572" t="s">
        <v>485</v>
      </c>
      <c r="F10" s="506" t="s">
        <v>468</v>
      </c>
      <c r="G10" s="506" t="s">
        <v>497</v>
      </c>
      <c r="H10" s="506" t="s">
        <v>1436</v>
      </c>
      <c r="I10" s="506" t="s">
        <v>501</v>
      </c>
      <c r="J10" s="506" t="s">
        <v>502</v>
      </c>
      <c r="K10" s="506" t="s">
        <v>503</v>
      </c>
      <c r="L10" s="507">
        <v>93.27</v>
      </c>
      <c r="M10" s="507">
        <v>93.27</v>
      </c>
      <c r="N10" s="506">
        <v>1</v>
      </c>
      <c r="O10" s="573">
        <v>1</v>
      </c>
      <c r="P10" s="507"/>
      <c r="Q10" s="527">
        <v>0</v>
      </c>
      <c r="R10" s="506"/>
      <c r="S10" s="527">
        <v>0</v>
      </c>
      <c r="T10" s="573"/>
      <c r="U10" s="528">
        <v>0</v>
      </c>
    </row>
    <row r="11" spans="1:21" ht="14.4" customHeight="1" x14ac:dyDescent="0.3">
      <c r="A11" s="505">
        <v>27</v>
      </c>
      <c r="B11" s="506" t="s">
        <v>467</v>
      </c>
      <c r="C11" s="506" t="s">
        <v>471</v>
      </c>
      <c r="D11" s="571" t="s">
        <v>1433</v>
      </c>
      <c r="E11" s="572" t="s">
        <v>485</v>
      </c>
      <c r="F11" s="506" t="s">
        <v>468</v>
      </c>
      <c r="G11" s="506" t="s">
        <v>497</v>
      </c>
      <c r="H11" s="506" t="s">
        <v>1436</v>
      </c>
      <c r="I11" s="506" t="s">
        <v>504</v>
      </c>
      <c r="J11" s="506" t="s">
        <v>505</v>
      </c>
      <c r="K11" s="506" t="s">
        <v>506</v>
      </c>
      <c r="L11" s="507">
        <v>186.55</v>
      </c>
      <c r="M11" s="507">
        <v>186.55</v>
      </c>
      <c r="N11" s="506">
        <v>1</v>
      </c>
      <c r="O11" s="573">
        <v>0.5</v>
      </c>
      <c r="P11" s="507">
        <v>186.55</v>
      </c>
      <c r="Q11" s="527">
        <v>1</v>
      </c>
      <c r="R11" s="506">
        <v>1</v>
      </c>
      <c r="S11" s="527">
        <v>1</v>
      </c>
      <c r="T11" s="573">
        <v>0.5</v>
      </c>
      <c r="U11" s="528">
        <v>1</v>
      </c>
    </row>
    <row r="12" spans="1:21" ht="14.4" customHeight="1" x14ac:dyDescent="0.3">
      <c r="A12" s="505">
        <v>27</v>
      </c>
      <c r="B12" s="506" t="s">
        <v>467</v>
      </c>
      <c r="C12" s="506" t="s">
        <v>471</v>
      </c>
      <c r="D12" s="571" t="s">
        <v>1433</v>
      </c>
      <c r="E12" s="572" t="s">
        <v>485</v>
      </c>
      <c r="F12" s="506" t="s">
        <v>468</v>
      </c>
      <c r="G12" s="506" t="s">
        <v>507</v>
      </c>
      <c r="H12" s="506" t="s">
        <v>442</v>
      </c>
      <c r="I12" s="506" t="s">
        <v>508</v>
      </c>
      <c r="J12" s="506" t="s">
        <v>509</v>
      </c>
      <c r="K12" s="506" t="s">
        <v>510</v>
      </c>
      <c r="L12" s="507">
        <v>1887.9</v>
      </c>
      <c r="M12" s="507">
        <v>5663.7000000000007</v>
      </c>
      <c r="N12" s="506">
        <v>3</v>
      </c>
      <c r="O12" s="573">
        <v>0.5</v>
      </c>
      <c r="P12" s="507"/>
      <c r="Q12" s="527">
        <v>0</v>
      </c>
      <c r="R12" s="506"/>
      <c r="S12" s="527">
        <v>0</v>
      </c>
      <c r="T12" s="573"/>
      <c r="U12" s="528">
        <v>0</v>
      </c>
    </row>
    <row r="13" spans="1:21" ht="14.4" customHeight="1" x14ac:dyDescent="0.3">
      <c r="A13" s="505">
        <v>27</v>
      </c>
      <c r="B13" s="506" t="s">
        <v>467</v>
      </c>
      <c r="C13" s="506" t="s">
        <v>471</v>
      </c>
      <c r="D13" s="571" t="s">
        <v>1433</v>
      </c>
      <c r="E13" s="572" t="s">
        <v>485</v>
      </c>
      <c r="F13" s="506" t="s">
        <v>468</v>
      </c>
      <c r="G13" s="506" t="s">
        <v>511</v>
      </c>
      <c r="H13" s="506" t="s">
        <v>442</v>
      </c>
      <c r="I13" s="506" t="s">
        <v>512</v>
      </c>
      <c r="J13" s="506" t="s">
        <v>513</v>
      </c>
      <c r="K13" s="506" t="s">
        <v>514</v>
      </c>
      <c r="L13" s="507">
        <v>58.62</v>
      </c>
      <c r="M13" s="507">
        <v>58.62</v>
      </c>
      <c r="N13" s="506">
        <v>1</v>
      </c>
      <c r="O13" s="573">
        <v>1</v>
      </c>
      <c r="P13" s="507">
        <v>58.62</v>
      </c>
      <c r="Q13" s="527">
        <v>1</v>
      </c>
      <c r="R13" s="506">
        <v>1</v>
      </c>
      <c r="S13" s="527">
        <v>1</v>
      </c>
      <c r="T13" s="573">
        <v>1</v>
      </c>
      <c r="U13" s="528">
        <v>1</v>
      </c>
    </row>
    <row r="14" spans="1:21" ht="14.4" customHeight="1" x14ac:dyDescent="0.3">
      <c r="A14" s="505">
        <v>27</v>
      </c>
      <c r="B14" s="506" t="s">
        <v>467</v>
      </c>
      <c r="C14" s="506" t="s">
        <v>471</v>
      </c>
      <c r="D14" s="571" t="s">
        <v>1433</v>
      </c>
      <c r="E14" s="572" t="s">
        <v>485</v>
      </c>
      <c r="F14" s="506" t="s">
        <v>468</v>
      </c>
      <c r="G14" s="506" t="s">
        <v>515</v>
      </c>
      <c r="H14" s="506" t="s">
        <v>442</v>
      </c>
      <c r="I14" s="506" t="s">
        <v>516</v>
      </c>
      <c r="J14" s="506" t="s">
        <v>517</v>
      </c>
      <c r="K14" s="506" t="s">
        <v>518</v>
      </c>
      <c r="L14" s="507">
        <v>84.18</v>
      </c>
      <c r="M14" s="507">
        <v>168.36</v>
      </c>
      <c r="N14" s="506">
        <v>2</v>
      </c>
      <c r="O14" s="573">
        <v>1</v>
      </c>
      <c r="P14" s="507">
        <v>168.36</v>
      </c>
      <c r="Q14" s="527">
        <v>1</v>
      </c>
      <c r="R14" s="506">
        <v>2</v>
      </c>
      <c r="S14" s="527">
        <v>1</v>
      </c>
      <c r="T14" s="573">
        <v>1</v>
      </c>
      <c r="U14" s="528">
        <v>1</v>
      </c>
    </row>
    <row r="15" spans="1:21" ht="14.4" customHeight="1" x14ac:dyDescent="0.3">
      <c r="A15" s="505">
        <v>27</v>
      </c>
      <c r="B15" s="506" t="s">
        <v>467</v>
      </c>
      <c r="C15" s="506" t="s">
        <v>471</v>
      </c>
      <c r="D15" s="571" t="s">
        <v>1433</v>
      </c>
      <c r="E15" s="572" t="s">
        <v>485</v>
      </c>
      <c r="F15" s="506" t="s">
        <v>468</v>
      </c>
      <c r="G15" s="506" t="s">
        <v>519</v>
      </c>
      <c r="H15" s="506" t="s">
        <v>442</v>
      </c>
      <c r="I15" s="506" t="s">
        <v>520</v>
      </c>
      <c r="J15" s="506" t="s">
        <v>521</v>
      </c>
      <c r="K15" s="506" t="s">
        <v>503</v>
      </c>
      <c r="L15" s="507">
        <v>105.29</v>
      </c>
      <c r="M15" s="507">
        <v>105.29</v>
      </c>
      <c r="N15" s="506">
        <v>1</v>
      </c>
      <c r="O15" s="573">
        <v>1</v>
      </c>
      <c r="P15" s="507">
        <v>105.29</v>
      </c>
      <c r="Q15" s="527">
        <v>1</v>
      </c>
      <c r="R15" s="506">
        <v>1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27</v>
      </c>
      <c r="B16" s="506" t="s">
        <v>467</v>
      </c>
      <c r="C16" s="506" t="s">
        <v>471</v>
      </c>
      <c r="D16" s="571" t="s">
        <v>1433</v>
      </c>
      <c r="E16" s="572" t="s">
        <v>485</v>
      </c>
      <c r="F16" s="506" t="s">
        <v>468</v>
      </c>
      <c r="G16" s="506" t="s">
        <v>522</v>
      </c>
      <c r="H16" s="506" t="s">
        <v>1436</v>
      </c>
      <c r="I16" s="506" t="s">
        <v>523</v>
      </c>
      <c r="J16" s="506" t="s">
        <v>524</v>
      </c>
      <c r="K16" s="506" t="s">
        <v>525</v>
      </c>
      <c r="L16" s="507">
        <v>218.62</v>
      </c>
      <c r="M16" s="507">
        <v>218.62</v>
      </c>
      <c r="N16" s="506">
        <v>1</v>
      </c>
      <c r="O16" s="573">
        <v>0.5</v>
      </c>
      <c r="P16" s="507">
        <v>218.62</v>
      </c>
      <c r="Q16" s="527">
        <v>1</v>
      </c>
      <c r="R16" s="506">
        <v>1</v>
      </c>
      <c r="S16" s="527">
        <v>1</v>
      </c>
      <c r="T16" s="573">
        <v>0.5</v>
      </c>
      <c r="U16" s="528">
        <v>1</v>
      </c>
    </row>
    <row r="17" spans="1:21" ht="14.4" customHeight="1" x14ac:dyDescent="0.3">
      <c r="A17" s="505">
        <v>27</v>
      </c>
      <c r="B17" s="506" t="s">
        <v>467</v>
      </c>
      <c r="C17" s="506" t="s">
        <v>471</v>
      </c>
      <c r="D17" s="571" t="s">
        <v>1433</v>
      </c>
      <c r="E17" s="572" t="s">
        <v>485</v>
      </c>
      <c r="F17" s="506" t="s">
        <v>468</v>
      </c>
      <c r="G17" s="506" t="s">
        <v>526</v>
      </c>
      <c r="H17" s="506" t="s">
        <v>442</v>
      </c>
      <c r="I17" s="506" t="s">
        <v>527</v>
      </c>
      <c r="J17" s="506" t="s">
        <v>528</v>
      </c>
      <c r="K17" s="506" t="s">
        <v>529</v>
      </c>
      <c r="L17" s="507">
        <v>640.41</v>
      </c>
      <c r="M17" s="507">
        <v>1921.23</v>
      </c>
      <c r="N17" s="506">
        <v>3</v>
      </c>
      <c r="O17" s="573">
        <v>0.5</v>
      </c>
      <c r="P17" s="507"/>
      <c r="Q17" s="527">
        <v>0</v>
      </c>
      <c r="R17" s="506"/>
      <c r="S17" s="527">
        <v>0</v>
      </c>
      <c r="T17" s="573"/>
      <c r="U17" s="528">
        <v>0</v>
      </c>
    </row>
    <row r="18" spans="1:21" ht="14.4" customHeight="1" x14ac:dyDescent="0.3">
      <c r="A18" s="505">
        <v>27</v>
      </c>
      <c r="B18" s="506" t="s">
        <v>467</v>
      </c>
      <c r="C18" s="506" t="s">
        <v>471</v>
      </c>
      <c r="D18" s="571" t="s">
        <v>1433</v>
      </c>
      <c r="E18" s="572" t="s">
        <v>485</v>
      </c>
      <c r="F18" s="506" t="s">
        <v>468</v>
      </c>
      <c r="G18" s="506" t="s">
        <v>530</v>
      </c>
      <c r="H18" s="506" t="s">
        <v>442</v>
      </c>
      <c r="I18" s="506" t="s">
        <v>531</v>
      </c>
      <c r="J18" s="506" t="s">
        <v>532</v>
      </c>
      <c r="K18" s="506" t="s">
        <v>533</v>
      </c>
      <c r="L18" s="507">
        <v>210.38</v>
      </c>
      <c r="M18" s="507">
        <v>420.76</v>
      </c>
      <c r="N18" s="506">
        <v>2</v>
      </c>
      <c r="O18" s="573">
        <v>1</v>
      </c>
      <c r="P18" s="507">
        <v>420.76</v>
      </c>
      <c r="Q18" s="527">
        <v>1</v>
      </c>
      <c r="R18" s="506">
        <v>2</v>
      </c>
      <c r="S18" s="527">
        <v>1</v>
      </c>
      <c r="T18" s="573">
        <v>1</v>
      </c>
      <c r="U18" s="528">
        <v>1</v>
      </c>
    </row>
    <row r="19" spans="1:21" ht="14.4" customHeight="1" x14ac:dyDescent="0.3">
      <c r="A19" s="505">
        <v>27</v>
      </c>
      <c r="B19" s="506" t="s">
        <v>467</v>
      </c>
      <c r="C19" s="506" t="s">
        <v>471</v>
      </c>
      <c r="D19" s="571" t="s">
        <v>1433</v>
      </c>
      <c r="E19" s="572" t="s">
        <v>485</v>
      </c>
      <c r="F19" s="506" t="s">
        <v>468</v>
      </c>
      <c r="G19" s="506" t="s">
        <v>534</v>
      </c>
      <c r="H19" s="506" t="s">
        <v>1436</v>
      </c>
      <c r="I19" s="506" t="s">
        <v>535</v>
      </c>
      <c r="J19" s="506" t="s">
        <v>536</v>
      </c>
      <c r="K19" s="506" t="s">
        <v>537</v>
      </c>
      <c r="L19" s="507">
        <v>246.88</v>
      </c>
      <c r="M19" s="507">
        <v>1728.16</v>
      </c>
      <c r="N19" s="506">
        <v>7</v>
      </c>
      <c r="O19" s="573">
        <v>2</v>
      </c>
      <c r="P19" s="507">
        <v>1728.16</v>
      </c>
      <c r="Q19" s="527">
        <v>1</v>
      </c>
      <c r="R19" s="506">
        <v>7</v>
      </c>
      <c r="S19" s="527">
        <v>1</v>
      </c>
      <c r="T19" s="573">
        <v>2</v>
      </c>
      <c r="U19" s="528">
        <v>1</v>
      </c>
    </row>
    <row r="20" spans="1:21" ht="14.4" customHeight="1" x14ac:dyDescent="0.3">
      <c r="A20" s="505">
        <v>27</v>
      </c>
      <c r="B20" s="506" t="s">
        <v>467</v>
      </c>
      <c r="C20" s="506" t="s">
        <v>471</v>
      </c>
      <c r="D20" s="571" t="s">
        <v>1433</v>
      </c>
      <c r="E20" s="572" t="s">
        <v>485</v>
      </c>
      <c r="F20" s="506" t="s">
        <v>468</v>
      </c>
      <c r="G20" s="506" t="s">
        <v>538</v>
      </c>
      <c r="H20" s="506" t="s">
        <v>442</v>
      </c>
      <c r="I20" s="506" t="s">
        <v>539</v>
      </c>
      <c r="J20" s="506" t="s">
        <v>540</v>
      </c>
      <c r="K20" s="506" t="s">
        <v>541</v>
      </c>
      <c r="L20" s="507">
        <v>96.8</v>
      </c>
      <c r="M20" s="507">
        <v>290.39999999999998</v>
      </c>
      <c r="N20" s="506">
        <v>3</v>
      </c>
      <c r="O20" s="573">
        <v>0.5</v>
      </c>
      <c r="P20" s="507"/>
      <c r="Q20" s="527">
        <v>0</v>
      </c>
      <c r="R20" s="506"/>
      <c r="S20" s="527">
        <v>0</v>
      </c>
      <c r="T20" s="573"/>
      <c r="U20" s="528">
        <v>0</v>
      </c>
    </row>
    <row r="21" spans="1:21" ht="14.4" customHeight="1" x14ac:dyDescent="0.3">
      <c r="A21" s="505">
        <v>27</v>
      </c>
      <c r="B21" s="506" t="s">
        <v>467</v>
      </c>
      <c r="C21" s="506" t="s">
        <v>471</v>
      </c>
      <c r="D21" s="571" t="s">
        <v>1433</v>
      </c>
      <c r="E21" s="572" t="s">
        <v>485</v>
      </c>
      <c r="F21" s="506" t="s">
        <v>468</v>
      </c>
      <c r="G21" s="506" t="s">
        <v>542</v>
      </c>
      <c r="H21" s="506" t="s">
        <v>1436</v>
      </c>
      <c r="I21" s="506" t="s">
        <v>543</v>
      </c>
      <c r="J21" s="506" t="s">
        <v>544</v>
      </c>
      <c r="K21" s="506" t="s">
        <v>545</v>
      </c>
      <c r="L21" s="507">
        <v>0</v>
      </c>
      <c r="M21" s="507">
        <v>0</v>
      </c>
      <c r="N21" s="506">
        <v>1</v>
      </c>
      <c r="O21" s="573">
        <v>0.5</v>
      </c>
      <c r="P21" s="507">
        <v>0</v>
      </c>
      <c r="Q21" s="527"/>
      <c r="R21" s="506">
        <v>1</v>
      </c>
      <c r="S21" s="527">
        <v>1</v>
      </c>
      <c r="T21" s="573">
        <v>0.5</v>
      </c>
      <c r="U21" s="528">
        <v>1</v>
      </c>
    </row>
    <row r="22" spans="1:21" ht="14.4" customHeight="1" x14ac:dyDescent="0.3">
      <c r="A22" s="505">
        <v>27</v>
      </c>
      <c r="B22" s="506" t="s">
        <v>467</v>
      </c>
      <c r="C22" s="506" t="s">
        <v>471</v>
      </c>
      <c r="D22" s="571" t="s">
        <v>1433</v>
      </c>
      <c r="E22" s="572" t="s">
        <v>485</v>
      </c>
      <c r="F22" s="506" t="s">
        <v>468</v>
      </c>
      <c r="G22" s="506" t="s">
        <v>546</v>
      </c>
      <c r="H22" s="506" t="s">
        <v>442</v>
      </c>
      <c r="I22" s="506" t="s">
        <v>547</v>
      </c>
      <c r="J22" s="506" t="s">
        <v>548</v>
      </c>
      <c r="K22" s="506" t="s">
        <v>549</v>
      </c>
      <c r="L22" s="507">
        <v>32.130000000000003</v>
      </c>
      <c r="M22" s="507">
        <v>32.130000000000003</v>
      </c>
      <c r="N22" s="506">
        <v>1</v>
      </c>
      <c r="O22" s="573">
        <v>0.5</v>
      </c>
      <c r="P22" s="507">
        <v>32.130000000000003</v>
      </c>
      <c r="Q22" s="527">
        <v>1</v>
      </c>
      <c r="R22" s="506">
        <v>1</v>
      </c>
      <c r="S22" s="527">
        <v>1</v>
      </c>
      <c r="T22" s="573">
        <v>0.5</v>
      </c>
      <c r="U22" s="528">
        <v>1</v>
      </c>
    </row>
    <row r="23" spans="1:21" ht="14.4" customHeight="1" x14ac:dyDescent="0.3">
      <c r="A23" s="505">
        <v>27</v>
      </c>
      <c r="B23" s="506" t="s">
        <v>467</v>
      </c>
      <c r="C23" s="506" t="s">
        <v>471</v>
      </c>
      <c r="D23" s="571" t="s">
        <v>1433</v>
      </c>
      <c r="E23" s="572" t="s">
        <v>485</v>
      </c>
      <c r="F23" s="506" t="s">
        <v>468</v>
      </c>
      <c r="G23" s="506" t="s">
        <v>550</v>
      </c>
      <c r="H23" s="506" t="s">
        <v>1436</v>
      </c>
      <c r="I23" s="506" t="s">
        <v>551</v>
      </c>
      <c r="J23" s="506" t="s">
        <v>552</v>
      </c>
      <c r="K23" s="506" t="s">
        <v>553</v>
      </c>
      <c r="L23" s="507">
        <v>327.49</v>
      </c>
      <c r="M23" s="507">
        <v>327.49</v>
      </c>
      <c r="N23" s="506">
        <v>1</v>
      </c>
      <c r="O23" s="573">
        <v>1</v>
      </c>
      <c r="P23" s="507"/>
      <c r="Q23" s="527">
        <v>0</v>
      </c>
      <c r="R23" s="506"/>
      <c r="S23" s="527">
        <v>0</v>
      </c>
      <c r="T23" s="573"/>
      <c r="U23" s="528">
        <v>0</v>
      </c>
    </row>
    <row r="24" spans="1:21" ht="14.4" customHeight="1" x14ac:dyDescent="0.3">
      <c r="A24" s="505">
        <v>27</v>
      </c>
      <c r="B24" s="506" t="s">
        <v>467</v>
      </c>
      <c r="C24" s="506" t="s">
        <v>471</v>
      </c>
      <c r="D24" s="571" t="s">
        <v>1433</v>
      </c>
      <c r="E24" s="572" t="s">
        <v>484</v>
      </c>
      <c r="F24" s="506" t="s">
        <v>468</v>
      </c>
      <c r="G24" s="506" t="s">
        <v>554</v>
      </c>
      <c r="H24" s="506" t="s">
        <v>1436</v>
      </c>
      <c r="I24" s="506" t="s">
        <v>555</v>
      </c>
      <c r="J24" s="506" t="s">
        <v>556</v>
      </c>
      <c r="K24" s="506" t="s">
        <v>557</v>
      </c>
      <c r="L24" s="507">
        <v>352.37</v>
      </c>
      <c r="M24" s="507">
        <v>352.37</v>
      </c>
      <c r="N24" s="506">
        <v>1</v>
      </c>
      <c r="O24" s="573">
        <v>1</v>
      </c>
      <c r="P24" s="507">
        <v>352.37</v>
      </c>
      <c r="Q24" s="527">
        <v>1</v>
      </c>
      <c r="R24" s="506">
        <v>1</v>
      </c>
      <c r="S24" s="527">
        <v>1</v>
      </c>
      <c r="T24" s="573">
        <v>1</v>
      </c>
      <c r="U24" s="528">
        <v>1</v>
      </c>
    </row>
    <row r="25" spans="1:21" ht="14.4" customHeight="1" x14ac:dyDescent="0.3">
      <c r="A25" s="505">
        <v>27</v>
      </c>
      <c r="B25" s="506" t="s">
        <v>467</v>
      </c>
      <c r="C25" s="506" t="s">
        <v>471</v>
      </c>
      <c r="D25" s="571" t="s">
        <v>1433</v>
      </c>
      <c r="E25" s="572" t="s">
        <v>488</v>
      </c>
      <c r="F25" s="506" t="s">
        <v>468</v>
      </c>
      <c r="G25" s="506" t="s">
        <v>550</v>
      </c>
      <c r="H25" s="506" t="s">
        <v>1436</v>
      </c>
      <c r="I25" s="506" t="s">
        <v>551</v>
      </c>
      <c r="J25" s="506" t="s">
        <v>552</v>
      </c>
      <c r="K25" s="506" t="s">
        <v>553</v>
      </c>
      <c r="L25" s="507">
        <v>327.49</v>
      </c>
      <c r="M25" s="507">
        <v>327.49</v>
      </c>
      <c r="N25" s="506">
        <v>1</v>
      </c>
      <c r="O25" s="573">
        <v>1</v>
      </c>
      <c r="P25" s="507">
        <v>327.49</v>
      </c>
      <c r="Q25" s="527">
        <v>1</v>
      </c>
      <c r="R25" s="506">
        <v>1</v>
      </c>
      <c r="S25" s="527">
        <v>1</v>
      </c>
      <c r="T25" s="573">
        <v>1</v>
      </c>
      <c r="U25" s="528">
        <v>1</v>
      </c>
    </row>
    <row r="26" spans="1:21" ht="14.4" customHeight="1" x14ac:dyDescent="0.3">
      <c r="A26" s="505">
        <v>27</v>
      </c>
      <c r="B26" s="506" t="s">
        <v>467</v>
      </c>
      <c r="C26" s="506" t="s">
        <v>471</v>
      </c>
      <c r="D26" s="571" t="s">
        <v>1433</v>
      </c>
      <c r="E26" s="572" t="s">
        <v>488</v>
      </c>
      <c r="F26" s="506" t="s">
        <v>468</v>
      </c>
      <c r="G26" s="506" t="s">
        <v>558</v>
      </c>
      <c r="H26" s="506" t="s">
        <v>442</v>
      </c>
      <c r="I26" s="506" t="s">
        <v>559</v>
      </c>
      <c r="J26" s="506" t="s">
        <v>560</v>
      </c>
      <c r="K26" s="506" t="s">
        <v>561</v>
      </c>
      <c r="L26" s="507">
        <v>225.06</v>
      </c>
      <c r="M26" s="507">
        <v>225.06</v>
      </c>
      <c r="N26" s="506">
        <v>1</v>
      </c>
      <c r="O26" s="573">
        <v>1</v>
      </c>
      <c r="P26" s="507">
        <v>225.06</v>
      </c>
      <c r="Q26" s="527">
        <v>1</v>
      </c>
      <c r="R26" s="506">
        <v>1</v>
      </c>
      <c r="S26" s="527">
        <v>1</v>
      </c>
      <c r="T26" s="573">
        <v>1</v>
      </c>
      <c r="U26" s="528">
        <v>1</v>
      </c>
    </row>
    <row r="27" spans="1:21" ht="14.4" customHeight="1" x14ac:dyDescent="0.3">
      <c r="A27" s="505">
        <v>27</v>
      </c>
      <c r="B27" s="506" t="s">
        <v>467</v>
      </c>
      <c r="C27" s="506" t="s">
        <v>473</v>
      </c>
      <c r="D27" s="571" t="s">
        <v>1434</v>
      </c>
      <c r="E27" s="572" t="s">
        <v>486</v>
      </c>
      <c r="F27" s="506" t="s">
        <v>468</v>
      </c>
      <c r="G27" s="506" t="s">
        <v>562</v>
      </c>
      <c r="H27" s="506" t="s">
        <v>1436</v>
      </c>
      <c r="I27" s="506" t="s">
        <v>563</v>
      </c>
      <c r="J27" s="506" t="s">
        <v>564</v>
      </c>
      <c r="K27" s="506" t="s">
        <v>514</v>
      </c>
      <c r="L27" s="507">
        <v>72.55</v>
      </c>
      <c r="M27" s="507">
        <v>72.55</v>
      </c>
      <c r="N27" s="506">
        <v>1</v>
      </c>
      <c r="O27" s="573">
        <v>0.5</v>
      </c>
      <c r="P27" s="507"/>
      <c r="Q27" s="527">
        <v>0</v>
      </c>
      <c r="R27" s="506"/>
      <c r="S27" s="527">
        <v>0</v>
      </c>
      <c r="T27" s="573"/>
      <c r="U27" s="528">
        <v>0</v>
      </c>
    </row>
    <row r="28" spans="1:21" ht="14.4" customHeight="1" x14ac:dyDescent="0.3">
      <c r="A28" s="505">
        <v>27</v>
      </c>
      <c r="B28" s="506" t="s">
        <v>467</v>
      </c>
      <c r="C28" s="506" t="s">
        <v>473</v>
      </c>
      <c r="D28" s="571" t="s">
        <v>1434</v>
      </c>
      <c r="E28" s="572" t="s">
        <v>486</v>
      </c>
      <c r="F28" s="506" t="s">
        <v>468</v>
      </c>
      <c r="G28" s="506" t="s">
        <v>565</v>
      </c>
      <c r="H28" s="506" t="s">
        <v>442</v>
      </c>
      <c r="I28" s="506" t="s">
        <v>566</v>
      </c>
      <c r="J28" s="506" t="s">
        <v>567</v>
      </c>
      <c r="K28" s="506" t="s">
        <v>568</v>
      </c>
      <c r="L28" s="507">
        <v>16.38</v>
      </c>
      <c r="M28" s="507">
        <v>16.38</v>
      </c>
      <c r="N28" s="506">
        <v>1</v>
      </c>
      <c r="O28" s="573">
        <v>0.5</v>
      </c>
      <c r="P28" s="507"/>
      <c r="Q28" s="527">
        <v>0</v>
      </c>
      <c r="R28" s="506"/>
      <c r="S28" s="527">
        <v>0</v>
      </c>
      <c r="T28" s="573"/>
      <c r="U28" s="528">
        <v>0</v>
      </c>
    </row>
    <row r="29" spans="1:21" ht="14.4" customHeight="1" x14ac:dyDescent="0.3">
      <c r="A29" s="505">
        <v>27</v>
      </c>
      <c r="B29" s="506" t="s">
        <v>467</v>
      </c>
      <c r="C29" s="506" t="s">
        <v>473</v>
      </c>
      <c r="D29" s="571" t="s">
        <v>1434</v>
      </c>
      <c r="E29" s="572" t="s">
        <v>486</v>
      </c>
      <c r="F29" s="506" t="s">
        <v>468</v>
      </c>
      <c r="G29" s="506" t="s">
        <v>569</v>
      </c>
      <c r="H29" s="506" t="s">
        <v>1436</v>
      </c>
      <c r="I29" s="506" t="s">
        <v>570</v>
      </c>
      <c r="J29" s="506" t="s">
        <v>571</v>
      </c>
      <c r="K29" s="506" t="s">
        <v>572</v>
      </c>
      <c r="L29" s="507">
        <v>170.52</v>
      </c>
      <c r="M29" s="507">
        <v>341.04</v>
      </c>
      <c r="N29" s="506">
        <v>2</v>
      </c>
      <c r="O29" s="573">
        <v>1</v>
      </c>
      <c r="P29" s="507">
        <v>341.04</v>
      </c>
      <c r="Q29" s="527">
        <v>1</v>
      </c>
      <c r="R29" s="506">
        <v>2</v>
      </c>
      <c r="S29" s="527">
        <v>1</v>
      </c>
      <c r="T29" s="573">
        <v>1</v>
      </c>
      <c r="U29" s="528">
        <v>1</v>
      </c>
    </row>
    <row r="30" spans="1:21" ht="14.4" customHeight="1" x14ac:dyDescent="0.3">
      <c r="A30" s="505">
        <v>27</v>
      </c>
      <c r="B30" s="506" t="s">
        <v>467</v>
      </c>
      <c r="C30" s="506" t="s">
        <v>473</v>
      </c>
      <c r="D30" s="571" t="s">
        <v>1434</v>
      </c>
      <c r="E30" s="572" t="s">
        <v>486</v>
      </c>
      <c r="F30" s="506" t="s">
        <v>468</v>
      </c>
      <c r="G30" s="506" t="s">
        <v>573</v>
      </c>
      <c r="H30" s="506" t="s">
        <v>442</v>
      </c>
      <c r="I30" s="506" t="s">
        <v>574</v>
      </c>
      <c r="J30" s="506" t="s">
        <v>575</v>
      </c>
      <c r="K30" s="506" t="s">
        <v>576</v>
      </c>
      <c r="L30" s="507">
        <v>182.22</v>
      </c>
      <c r="M30" s="507">
        <v>182.22</v>
      </c>
      <c r="N30" s="506">
        <v>1</v>
      </c>
      <c r="O30" s="573">
        <v>1</v>
      </c>
      <c r="P30" s="507">
        <v>182.22</v>
      </c>
      <c r="Q30" s="527">
        <v>1</v>
      </c>
      <c r="R30" s="506">
        <v>1</v>
      </c>
      <c r="S30" s="527">
        <v>1</v>
      </c>
      <c r="T30" s="573">
        <v>1</v>
      </c>
      <c r="U30" s="528">
        <v>1</v>
      </c>
    </row>
    <row r="31" spans="1:21" ht="14.4" customHeight="1" x14ac:dyDescent="0.3">
      <c r="A31" s="505">
        <v>27</v>
      </c>
      <c r="B31" s="506" t="s">
        <v>467</v>
      </c>
      <c r="C31" s="506" t="s">
        <v>473</v>
      </c>
      <c r="D31" s="571" t="s">
        <v>1434</v>
      </c>
      <c r="E31" s="572" t="s">
        <v>486</v>
      </c>
      <c r="F31" s="506" t="s">
        <v>468</v>
      </c>
      <c r="G31" s="506" t="s">
        <v>577</v>
      </c>
      <c r="H31" s="506" t="s">
        <v>1436</v>
      </c>
      <c r="I31" s="506" t="s">
        <v>578</v>
      </c>
      <c r="J31" s="506" t="s">
        <v>579</v>
      </c>
      <c r="K31" s="506" t="s">
        <v>580</v>
      </c>
      <c r="L31" s="507">
        <v>300.31</v>
      </c>
      <c r="M31" s="507">
        <v>300.31</v>
      </c>
      <c r="N31" s="506">
        <v>1</v>
      </c>
      <c r="O31" s="573">
        <v>0.5</v>
      </c>
      <c r="P31" s="507"/>
      <c r="Q31" s="527">
        <v>0</v>
      </c>
      <c r="R31" s="506"/>
      <c r="S31" s="527">
        <v>0</v>
      </c>
      <c r="T31" s="573"/>
      <c r="U31" s="528">
        <v>0</v>
      </c>
    </row>
    <row r="32" spans="1:21" ht="14.4" customHeight="1" x14ac:dyDescent="0.3">
      <c r="A32" s="505">
        <v>27</v>
      </c>
      <c r="B32" s="506" t="s">
        <v>467</v>
      </c>
      <c r="C32" s="506" t="s">
        <v>473</v>
      </c>
      <c r="D32" s="571" t="s">
        <v>1434</v>
      </c>
      <c r="E32" s="572" t="s">
        <v>486</v>
      </c>
      <c r="F32" s="506" t="s">
        <v>468</v>
      </c>
      <c r="G32" s="506" t="s">
        <v>581</v>
      </c>
      <c r="H32" s="506" t="s">
        <v>442</v>
      </c>
      <c r="I32" s="506" t="s">
        <v>582</v>
      </c>
      <c r="J32" s="506" t="s">
        <v>583</v>
      </c>
      <c r="K32" s="506" t="s">
        <v>584</v>
      </c>
      <c r="L32" s="507">
        <v>46.75</v>
      </c>
      <c r="M32" s="507">
        <v>233.75</v>
      </c>
      <c r="N32" s="506">
        <v>5</v>
      </c>
      <c r="O32" s="573">
        <v>1</v>
      </c>
      <c r="P32" s="507">
        <v>233.75</v>
      </c>
      <c r="Q32" s="527">
        <v>1</v>
      </c>
      <c r="R32" s="506">
        <v>5</v>
      </c>
      <c r="S32" s="527">
        <v>1</v>
      </c>
      <c r="T32" s="573">
        <v>1</v>
      </c>
      <c r="U32" s="528">
        <v>1</v>
      </c>
    </row>
    <row r="33" spans="1:21" ht="14.4" customHeight="1" x14ac:dyDescent="0.3">
      <c r="A33" s="505">
        <v>27</v>
      </c>
      <c r="B33" s="506" t="s">
        <v>467</v>
      </c>
      <c r="C33" s="506" t="s">
        <v>473</v>
      </c>
      <c r="D33" s="571" t="s">
        <v>1434</v>
      </c>
      <c r="E33" s="572" t="s">
        <v>486</v>
      </c>
      <c r="F33" s="506" t="s">
        <v>468</v>
      </c>
      <c r="G33" s="506" t="s">
        <v>585</v>
      </c>
      <c r="H33" s="506" t="s">
        <v>442</v>
      </c>
      <c r="I33" s="506" t="s">
        <v>586</v>
      </c>
      <c r="J33" s="506" t="s">
        <v>587</v>
      </c>
      <c r="K33" s="506" t="s">
        <v>588</v>
      </c>
      <c r="L33" s="507">
        <v>118.65</v>
      </c>
      <c r="M33" s="507">
        <v>355.95000000000005</v>
      </c>
      <c r="N33" s="506">
        <v>3</v>
      </c>
      <c r="O33" s="573">
        <v>0.5</v>
      </c>
      <c r="P33" s="507"/>
      <c r="Q33" s="527">
        <v>0</v>
      </c>
      <c r="R33" s="506"/>
      <c r="S33" s="527">
        <v>0</v>
      </c>
      <c r="T33" s="573"/>
      <c r="U33" s="528">
        <v>0</v>
      </c>
    </row>
    <row r="34" spans="1:21" ht="14.4" customHeight="1" x14ac:dyDescent="0.3">
      <c r="A34" s="505">
        <v>27</v>
      </c>
      <c r="B34" s="506" t="s">
        <v>467</v>
      </c>
      <c r="C34" s="506" t="s">
        <v>473</v>
      </c>
      <c r="D34" s="571" t="s">
        <v>1434</v>
      </c>
      <c r="E34" s="572" t="s">
        <v>486</v>
      </c>
      <c r="F34" s="506" t="s">
        <v>468</v>
      </c>
      <c r="G34" s="506" t="s">
        <v>589</v>
      </c>
      <c r="H34" s="506" t="s">
        <v>1436</v>
      </c>
      <c r="I34" s="506" t="s">
        <v>590</v>
      </c>
      <c r="J34" s="506" t="s">
        <v>591</v>
      </c>
      <c r="K34" s="506" t="s">
        <v>592</v>
      </c>
      <c r="L34" s="507">
        <v>140.6</v>
      </c>
      <c r="M34" s="507">
        <v>281.2</v>
      </c>
      <c r="N34" s="506">
        <v>2</v>
      </c>
      <c r="O34" s="573">
        <v>1</v>
      </c>
      <c r="P34" s="507"/>
      <c r="Q34" s="527">
        <v>0</v>
      </c>
      <c r="R34" s="506"/>
      <c r="S34" s="527">
        <v>0</v>
      </c>
      <c r="T34" s="573"/>
      <c r="U34" s="528">
        <v>0</v>
      </c>
    </row>
    <row r="35" spans="1:21" ht="14.4" customHeight="1" x14ac:dyDescent="0.3">
      <c r="A35" s="505">
        <v>27</v>
      </c>
      <c r="B35" s="506" t="s">
        <v>467</v>
      </c>
      <c r="C35" s="506" t="s">
        <v>473</v>
      </c>
      <c r="D35" s="571" t="s">
        <v>1434</v>
      </c>
      <c r="E35" s="572" t="s">
        <v>486</v>
      </c>
      <c r="F35" s="506" t="s">
        <v>468</v>
      </c>
      <c r="G35" s="506" t="s">
        <v>593</v>
      </c>
      <c r="H35" s="506" t="s">
        <v>1436</v>
      </c>
      <c r="I35" s="506" t="s">
        <v>594</v>
      </c>
      <c r="J35" s="506" t="s">
        <v>595</v>
      </c>
      <c r="K35" s="506" t="s">
        <v>596</v>
      </c>
      <c r="L35" s="507">
        <v>57.6</v>
      </c>
      <c r="M35" s="507">
        <v>57.6</v>
      </c>
      <c r="N35" s="506">
        <v>1</v>
      </c>
      <c r="O35" s="573">
        <v>0.5</v>
      </c>
      <c r="P35" s="507">
        <v>57.6</v>
      </c>
      <c r="Q35" s="527">
        <v>1</v>
      </c>
      <c r="R35" s="506">
        <v>1</v>
      </c>
      <c r="S35" s="527">
        <v>1</v>
      </c>
      <c r="T35" s="573">
        <v>0.5</v>
      </c>
      <c r="U35" s="528">
        <v>1</v>
      </c>
    </row>
    <row r="36" spans="1:21" ht="14.4" customHeight="1" x14ac:dyDescent="0.3">
      <c r="A36" s="505">
        <v>27</v>
      </c>
      <c r="B36" s="506" t="s">
        <v>467</v>
      </c>
      <c r="C36" s="506" t="s">
        <v>473</v>
      </c>
      <c r="D36" s="571" t="s">
        <v>1434</v>
      </c>
      <c r="E36" s="572" t="s">
        <v>486</v>
      </c>
      <c r="F36" s="506" t="s">
        <v>468</v>
      </c>
      <c r="G36" s="506" t="s">
        <v>522</v>
      </c>
      <c r="H36" s="506" t="s">
        <v>1436</v>
      </c>
      <c r="I36" s="506" t="s">
        <v>523</v>
      </c>
      <c r="J36" s="506" t="s">
        <v>524</v>
      </c>
      <c r="K36" s="506" t="s">
        <v>525</v>
      </c>
      <c r="L36" s="507">
        <v>218.62</v>
      </c>
      <c r="M36" s="507">
        <v>218.62</v>
      </c>
      <c r="N36" s="506">
        <v>1</v>
      </c>
      <c r="O36" s="573">
        <v>0.5</v>
      </c>
      <c r="P36" s="507"/>
      <c r="Q36" s="527">
        <v>0</v>
      </c>
      <c r="R36" s="506"/>
      <c r="S36" s="527">
        <v>0</v>
      </c>
      <c r="T36" s="573"/>
      <c r="U36" s="528">
        <v>0</v>
      </c>
    </row>
    <row r="37" spans="1:21" ht="14.4" customHeight="1" x14ac:dyDescent="0.3">
      <c r="A37" s="505">
        <v>27</v>
      </c>
      <c r="B37" s="506" t="s">
        <v>467</v>
      </c>
      <c r="C37" s="506" t="s">
        <v>473</v>
      </c>
      <c r="D37" s="571" t="s">
        <v>1434</v>
      </c>
      <c r="E37" s="572" t="s">
        <v>486</v>
      </c>
      <c r="F37" s="506" t="s">
        <v>468</v>
      </c>
      <c r="G37" s="506" t="s">
        <v>526</v>
      </c>
      <c r="H37" s="506" t="s">
        <v>442</v>
      </c>
      <c r="I37" s="506" t="s">
        <v>597</v>
      </c>
      <c r="J37" s="506" t="s">
        <v>528</v>
      </c>
      <c r="K37" s="506" t="s">
        <v>598</v>
      </c>
      <c r="L37" s="507">
        <v>320.20999999999998</v>
      </c>
      <c r="M37" s="507">
        <v>960.62999999999988</v>
      </c>
      <c r="N37" s="506">
        <v>3</v>
      </c>
      <c r="O37" s="573">
        <v>0.5</v>
      </c>
      <c r="P37" s="507"/>
      <c r="Q37" s="527">
        <v>0</v>
      </c>
      <c r="R37" s="506"/>
      <c r="S37" s="527">
        <v>0</v>
      </c>
      <c r="T37" s="573"/>
      <c r="U37" s="528">
        <v>0</v>
      </c>
    </row>
    <row r="38" spans="1:21" ht="14.4" customHeight="1" x14ac:dyDescent="0.3">
      <c r="A38" s="505">
        <v>27</v>
      </c>
      <c r="B38" s="506" t="s">
        <v>467</v>
      </c>
      <c r="C38" s="506" t="s">
        <v>473</v>
      </c>
      <c r="D38" s="571" t="s">
        <v>1434</v>
      </c>
      <c r="E38" s="572" t="s">
        <v>486</v>
      </c>
      <c r="F38" s="506" t="s">
        <v>468</v>
      </c>
      <c r="G38" s="506" t="s">
        <v>599</v>
      </c>
      <c r="H38" s="506" t="s">
        <v>442</v>
      </c>
      <c r="I38" s="506" t="s">
        <v>600</v>
      </c>
      <c r="J38" s="506" t="s">
        <v>601</v>
      </c>
      <c r="K38" s="506" t="s">
        <v>602</v>
      </c>
      <c r="L38" s="507">
        <v>0</v>
      </c>
      <c r="M38" s="507">
        <v>0</v>
      </c>
      <c r="N38" s="506">
        <v>3</v>
      </c>
      <c r="O38" s="573">
        <v>1</v>
      </c>
      <c r="P38" s="507"/>
      <c r="Q38" s="527"/>
      <c r="R38" s="506"/>
      <c r="S38" s="527">
        <v>0</v>
      </c>
      <c r="T38" s="573"/>
      <c r="U38" s="528">
        <v>0</v>
      </c>
    </row>
    <row r="39" spans="1:21" ht="14.4" customHeight="1" x14ac:dyDescent="0.3">
      <c r="A39" s="505">
        <v>27</v>
      </c>
      <c r="B39" s="506" t="s">
        <v>467</v>
      </c>
      <c r="C39" s="506" t="s">
        <v>473</v>
      </c>
      <c r="D39" s="571" t="s">
        <v>1434</v>
      </c>
      <c r="E39" s="572" t="s">
        <v>486</v>
      </c>
      <c r="F39" s="506" t="s">
        <v>468</v>
      </c>
      <c r="G39" s="506" t="s">
        <v>603</v>
      </c>
      <c r="H39" s="506" t="s">
        <v>442</v>
      </c>
      <c r="I39" s="506" t="s">
        <v>604</v>
      </c>
      <c r="J39" s="506" t="s">
        <v>605</v>
      </c>
      <c r="K39" s="506" t="s">
        <v>606</v>
      </c>
      <c r="L39" s="507">
        <v>131.32</v>
      </c>
      <c r="M39" s="507">
        <v>393.96</v>
      </c>
      <c r="N39" s="506">
        <v>3</v>
      </c>
      <c r="O39" s="573">
        <v>0.5</v>
      </c>
      <c r="P39" s="507"/>
      <c r="Q39" s="527">
        <v>0</v>
      </c>
      <c r="R39" s="506"/>
      <c r="S39" s="527">
        <v>0</v>
      </c>
      <c r="T39" s="573"/>
      <c r="U39" s="528">
        <v>0</v>
      </c>
    </row>
    <row r="40" spans="1:21" ht="14.4" customHeight="1" x14ac:dyDescent="0.3">
      <c r="A40" s="505">
        <v>27</v>
      </c>
      <c r="B40" s="506" t="s">
        <v>467</v>
      </c>
      <c r="C40" s="506" t="s">
        <v>473</v>
      </c>
      <c r="D40" s="571" t="s">
        <v>1434</v>
      </c>
      <c r="E40" s="572" t="s">
        <v>486</v>
      </c>
      <c r="F40" s="506" t="s">
        <v>468</v>
      </c>
      <c r="G40" s="506" t="s">
        <v>607</v>
      </c>
      <c r="H40" s="506" t="s">
        <v>1436</v>
      </c>
      <c r="I40" s="506" t="s">
        <v>608</v>
      </c>
      <c r="J40" s="506" t="s">
        <v>609</v>
      </c>
      <c r="K40" s="506" t="s">
        <v>610</v>
      </c>
      <c r="L40" s="507">
        <v>1544.99</v>
      </c>
      <c r="M40" s="507">
        <v>4634.97</v>
      </c>
      <c r="N40" s="506">
        <v>3</v>
      </c>
      <c r="O40" s="573">
        <v>0.5</v>
      </c>
      <c r="P40" s="507"/>
      <c r="Q40" s="527">
        <v>0</v>
      </c>
      <c r="R40" s="506"/>
      <c r="S40" s="527">
        <v>0</v>
      </c>
      <c r="T40" s="573"/>
      <c r="U40" s="528">
        <v>0</v>
      </c>
    </row>
    <row r="41" spans="1:21" ht="14.4" customHeight="1" x14ac:dyDescent="0.3">
      <c r="A41" s="505">
        <v>27</v>
      </c>
      <c r="B41" s="506" t="s">
        <v>467</v>
      </c>
      <c r="C41" s="506" t="s">
        <v>473</v>
      </c>
      <c r="D41" s="571" t="s">
        <v>1434</v>
      </c>
      <c r="E41" s="572" t="s">
        <v>486</v>
      </c>
      <c r="F41" s="506" t="s">
        <v>468</v>
      </c>
      <c r="G41" s="506" t="s">
        <v>550</v>
      </c>
      <c r="H41" s="506" t="s">
        <v>1436</v>
      </c>
      <c r="I41" s="506" t="s">
        <v>611</v>
      </c>
      <c r="J41" s="506" t="s">
        <v>552</v>
      </c>
      <c r="K41" s="506" t="s">
        <v>612</v>
      </c>
      <c r="L41" s="507">
        <v>109.17</v>
      </c>
      <c r="M41" s="507">
        <v>218.34</v>
      </c>
      <c r="N41" s="506">
        <v>2</v>
      </c>
      <c r="O41" s="573">
        <v>1</v>
      </c>
      <c r="P41" s="507">
        <v>218.34</v>
      </c>
      <c r="Q41" s="527">
        <v>1</v>
      </c>
      <c r="R41" s="506">
        <v>2</v>
      </c>
      <c r="S41" s="527">
        <v>1</v>
      </c>
      <c r="T41" s="573">
        <v>1</v>
      </c>
      <c r="U41" s="528">
        <v>1</v>
      </c>
    </row>
    <row r="42" spans="1:21" ht="14.4" customHeight="1" x14ac:dyDescent="0.3">
      <c r="A42" s="505">
        <v>27</v>
      </c>
      <c r="B42" s="506" t="s">
        <v>467</v>
      </c>
      <c r="C42" s="506" t="s">
        <v>473</v>
      </c>
      <c r="D42" s="571" t="s">
        <v>1434</v>
      </c>
      <c r="E42" s="572" t="s">
        <v>486</v>
      </c>
      <c r="F42" s="506" t="s">
        <v>468</v>
      </c>
      <c r="G42" s="506" t="s">
        <v>613</v>
      </c>
      <c r="H42" s="506" t="s">
        <v>1436</v>
      </c>
      <c r="I42" s="506" t="s">
        <v>614</v>
      </c>
      <c r="J42" s="506" t="s">
        <v>615</v>
      </c>
      <c r="K42" s="506" t="s">
        <v>616</v>
      </c>
      <c r="L42" s="507">
        <v>165.63</v>
      </c>
      <c r="M42" s="507">
        <v>331.26</v>
      </c>
      <c r="N42" s="506">
        <v>2</v>
      </c>
      <c r="O42" s="573">
        <v>0.5</v>
      </c>
      <c r="P42" s="507">
        <v>331.26</v>
      </c>
      <c r="Q42" s="527">
        <v>1</v>
      </c>
      <c r="R42" s="506">
        <v>2</v>
      </c>
      <c r="S42" s="527">
        <v>1</v>
      </c>
      <c r="T42" s="573">
        <v>0.5</v>
      </c>
      <c r="U42" s="528">
        <v>1</v>
      </c>
    </row>
    <row r="43" spans="1:21" ht="14.4" customHeight="1" x14ac:dyDescent="0.3">
      <c r="A43" s="505">
        <v>27</v>
      </c>
      <c r="B43" s="506" t="s">
        <v>467</v>
      </c>
      <c r="C43" s="506" t="s">
        <v>473</v>
      </c>
      <c r="D43" s="571" t="s">
        <v>1434</v>
      </c>
      <c r="E43" s="572" t="s">
        <v>487</v>
      </c>
      <c r="F43" s="506" t="s">
        <v>468</v>
      </c>
      <c r="G43" s="506" t="s">
        <v>617</v>
      </c>
      <c r="H43" s="506" t="s">
        <v>442</v>
      </c>
      <c r="I43" s="506" t="s">
        <v>618</v>
      </c>
      <c r="J43" s="506" t="s">
        <v>619</v>
      </c>
      <c r="K43" s="506" t="s">
        <v>620</v>
      </c>
      <c r="L43" s="507">
        <v>35.11</v>
      </c>
      <c r="M43" s="507">
        <v>315.99</v>
      </c>
      <c r="N43" s="506">
        <v>9</v>
      </c>
      <c r="O43" s="573">
        <v>2</v>
      </c>
      <c r="P43" s="507">
        <v>210.66</v>
      </c>
      <c r="Q43" s="527">
        <v>0.66666666666666663</v>
      </c>
      <c r="R43" s="506">
        <v>6</v>
      </c>
      <c r="S43" s="527">
        <v>0.66666666666666663</v>
      </c>
      <c r="T43" s="573">
        <v>1</v>
      </c>
      <c r="U43" s="528">
        <v>0.5</v>
      </c>
    </row>
    <row r="44" spans="1:21" ht="14.4" customHeight="1" x14ac:dyDescent="0.3">
      <c r="A44" s="505">
        <v>27</v>
      </c>
      <c r="B44" s="506" t="s">
        <v>467</v>
      </c>
      <c r="C44" s="506" t="s">
        <v>473</v>
      </c>
      <c r="D44" s="571" t="s">
        <v>1434</v>
      </c>
      <c r="E44" s="572" t="s">
        <v>487</v>
      </c>
      <c r="F44" s="506" t="s">
        <v>468</v>
      </c>
      <c r="G44" s="506" t="s">
        <v>562</v>
      </c>
      <c r="H44" s="506" t="s">
        <v>442</v>
      </c>
      <c r="I44" s="506" t="s">
        <v>621</v>
      </c>
      <c r="J44" s="506" t="s">
        <v>622</v>
      </c>
      <c r="K44" s="506" t="s">
        <v>623</v>
      </c>
      <c r="L44" s="507">
        <v>36.270000000000003</v>
      </c>
      <c r="M44" s="507">
        <v>36.270000000000003</v>
      </c>
      <c r="N44" s="506">
        <v>1</v>
      </c>
      <c r="O44" s="573">
        <v>0.5</v>
      </c>
      <c r="P44" s="507">
        <v>36.270000000000003</v>
      </c>
      <c r="Q44" s="527">
        <v>1</v>
      </c>
      <c r="R44" s="506">
        <v>1</v>
      </c>
      <c r="S44" s="527">
        <v>1</v>
      </c>
      <c r="T44" s="573">
        <v>0.5</v>
      </c>
      <c r="U44" s="528">
        <v>1</v>
      </c>
    </row>
    <row r="45" spans="1:21" ht="14.4" customHeight="1" x14ac:dyDescent="0.3">
      <c r="A45" s="505">
        <v>27</v>
      </c>
      <c r="B45" s="506" t="s">
        <v>467</v>
      </c>
      <c r="C45" s="506" t="s">
        <v>473</v>
      </c>
      <c r="D45" s="571" t="s">
        <v>1434</v>
      </c>
      <c r="E45" s="572" t="s">
        <v>487</v>
      </c>
      <c r="F45" s="506" t="s">
        <v>468</v>
      </c>
      <c r="G45" s="506" t="s">
        <v>624</v>
      </c>
      <c r="H45" s="506" t="s">
        <v>1436</v>
      </c>
      <c r="I45" s="506" t="s">
        <v>625</v>
      </c>
      <c r="J45" s="506" t="s">
        <v>626</v>
      </c>
      <c r="K45" s="506" t="s">
        <v>627</v>
      </c>
      <c r="L45" s="507">
        <v>72</v>
      </c>
      <c r="M45" s="507">
        <v>216</v>
      </c>
      <c r="N45" s="506">
        <v>3</v>
      </c>
      <c r="O45" s="573">
        <v>0.5</v>
      </c>
      <c r="P45" s="507">
        <v>216</v>
      </c>
      <c r="Q45" s="527">
        <v>1</v>
      </c>
      <c r="R45" s="506">
        <v>3</v>
      </c>
      <c r="S45" s="527">
        <v>1</v>
      </c>
      <c r="T45" s="573">
        <v>0.5</v>
      </c>
      <c r="U45" s="528">
        <v>1</v>
      </c>
    </row>
    <row r="46" spans="1:21" ht="14.4" customHeight="1" x14ac:dyDescent="0.3">
      <c r="A46" s="505">
        <v>27</v>
      </c>
      <c r="B46" s="506" t="s">
        <v>467</v>
      </c>
      <c r="C46" s="506" t="s">
        <v>473</v>
      </c>
      <c r="D46" s="571" t="s">
        <v>1434</v>
      </c>
      <c r="E46" s="572" t="s">
        <v>487</v>
      </c>
      <c r="F46" s="506" t="s">
        <v>468</v>
      </c>
      <c r="G46" s="506" t="s">
        <v>497</v>
      </c>
      <c r="H46" s="506" t="s">
        <v>442</v>
      </c>
      <c r="I46" s="506" t="s">
        <v>628</v>
      </c>
      <c r="J46" s="506" t="s">
        <v>629</v>
      </c>
      <c r="K46" s="506" t="s">
        <v>630</v>
      </c>
      <c r="L46" s="507">
        <v>31.09</v>
      </c>
      <c r="M46" s="507">
        <v>93.27</v>
      </c>
      <c r="N46" s="506">
        <v>3</v>
      </c>
      <c r="O46" s="573">
        <v>0.5</v>
      </c>
      <c r="P46" s="507">
        <v>93.27</v>
      </c>
      <c r="Q46" s="527">
        <v>1</v>
      </c>
      <c r="R46" s="506">
        <v>3</v>
      </c>
      <c r="S46" s="527">
        <v>1</v>
      </c>
      <c r="T46" s="573">
        <v>0.5</v>
      </c>
      <c r="U46" s="528">
        <v>1</v>
      </c>
    </row>
    <row r="47" spans="1:21" ht="14.4" customHeight="1" x14ac:dyDescent="0.3">
      <c r="A47" s="505">
        <v>27</v>
      </c>
      <c r="B47" s="506" t="s">
        <v>467</v>
      </c>
      <c r="C47" s="506" t="s">
        <v>473</v>
      </c>
      <c r="D47" s="571" t="s">
        <v>1434</v>
      </c>
      <c r="E47" s="572" t="s">
        <v>487</v>
      </c>
      <c r="F47" s="506" t="s">
        <v>468</v>
      </c>
      <c r="G47" s="506" t="s">
        <v>631</v>
      </c>
      <c r="H47" s="506" t="s">
        <v>442</v>
      </c>
      <c r="I47" s="506" t="s">
        <v>632</v>
      </c>
      <c r="J47" s="506" t="s">
        <v>633</v>
      </c>
      <c r="K47" s="506" t="s">
        <v>634</v>
      </c>
      <c r="L47" s="507">
        <v>0</v>
      </c>
      <c r="M47" s="507">
        <v>0</v>
      </c>
      <c r="N47" s="506">
        <v>1</v>
      </c>
      <c r="O47" s="573">
        <v>0.5</v>
      </c>
      <c r="P47" s="507"/>
      <c r="Q47" s="527"/>
      <c r="R47" s="506"/>
      <c r="S47" s="527">
        <v>0</v>
      </c>
      <c r="T47" s="573"/>
      <c r="U47" s="528">
        <v>0</v>
      </c>
    </row>
    <row r="48" spans="1:21" ht="14.4" customHeight="1" x14ac:dyDescent="0.3">
      <c r="A48" s="505">
        <v>27</v>
      </c>
      <c r="B48" s="506" t="s">
        <v>467</v>
      </c>
      <c r="C48" s="506" t="s">
        <v>473</v>
      </c>
      <c r="D48" s="571" t="s">
        <v>1434</v>
      </c>
      <c r="E48" s="572" t="s">
        <v>487</v>
      </c>
      <c r="F48" s="506" t="s">
        <v>468</v>
      </c>
      <c r="G48" s="506" t="s">
        <v>631</v>
      </c>
      <c r="H48" s="506" t="s">
        <v>1436</v>
      </c>
      <c r="I48" s="506" t="s">
        <v>635</v>
      </c>
      <c r="J48" s="506" t="s">
        <v>636</v>
      </c>
      <c r="K48" s="506" t="s">
        <v>634</v>
      </c>
      <c r="L48" s="507">
        <v>139.77000000000001</v>
      </c>
      <c r="M48" s="507">
        <v>139.77000000000001</v>
      </c>
      <c r="N48" s="506">
        <v>1</v>
      </c>
      <c r="O48" s="573">
        <v>1</v>
      </c>
      <c r="P48" s="507"/>
      <c r="Q48" s="527">
        <v>0</v>
      </c>
      <c r="R48" s="506"/>
      <c r="S48" s="527">
        <v>0</v>
      </c>
      <c r="T48" s="573"/>
      <c r="U48" s="528">
        <v>0</v>
      </c>
    </row>
    <row r="49" spans="1:21" ht="14.4" customHeight="1" x14ac:dyDescent="0.3">
      <c r="A49" s="505">
        <v>27</v>
      </c>
      <c r="B49" s="506" t="s">
        <v>467</v>
      </c>
      <c r="C49" s="506" t="s">
        <v>473</v>
      </c>
      <c r="D49" s="571" t="s">
        <v>1434</v>
      </c>
      <c r="E49" s="572" t="s">
        <v>487</v>
      </c>
      <c r="F49" s="506" t="s">
        <v>468</v>
      </c>
      <c r="G49" s="506" t="s">
        <v>631</v>
      </c>
      <c r="H49" s="506" t="s">
        <v>442</v>
      </c>
      <c r="I49" s="506" t="s">
        <v>637</v>
      </c>
      <c r="J49" s="506" t="s">
        <v>638</v>
      </c>
      <c r="K49" s="506" t="s">
        <v>639</v>
      </c>
      <c r="L49" s="507">
        <v>58.85</v>
      </c>
      <c r="M49" s="507">
        <v>706.2</v>
      </c>
      <c r="N49" s="506">
        <v>12</v>
      </c>
      <c r="O49" s="573">
        <v>2</v>
      </c>
      <c r="P49" s="507">
        <v>353.1</v>
      </c>
      <c r="Q49" s="527">
        <v>0.5</v>
      </c>
      <c r="R49" s="506">
        <v>6</v>
      </c>
      <c r="S49" s="527">
        <v>0.5</v>
      </c>
      <c r="T49" s="573">
        <v>1</v>
      </c>
      <c r="U49" s="528">
        <v>0.5</v>
      </c>
    </row>
    <row r="50" spans="1:21" ht="14.4" customHeight="1" x14ac:dyDescent="0.3">
      <c r="A50" s="505">
        <v>27</v>
      </c>
      <c r="B50" s="506" t="s">
        <v>467</v>
      </c>
      <c r="C50" s="506" t="s">
        <v>473</v>
      </c>
      <c r="D50" s="571" t="s">
        <v>1434</v>
      </c>
      <c r="E50" s="572" t="s">
        <v>487</v>
      </c>
      <c r="F50" s="506" t="s">
        <v>468</v>
      </c>
      <c r="G50" s="506" t="s">
        <v>631</v>
      </c>
      <c r="H50" s="506" t="s">
        <v>442</v>
      </c>
      <c r="I50" s="506" t="s">
        <v>640</v>
      </c>
      <c r="J50" s="506" t="s">
        <v>638</v>
      </c>
      <c r="K50" s="506" t="s">
        <v>641</v>
      </c>
      <c r="L50" s="507">
        <v>117.71</v>
      </c>
      <c r="M50" s="507">
        <v>2118.7799999999997</v>
      </c>
      <c r="N50" s="506">
        <v>18</v>
      </c>
      <c r="O50" s="573">
        <v>4</v>
      </c>
      <c r="P50" s="507">
        <v>1412.52</v>
      </c>
      <c r="Q50" s="527">
        <v>0.66666666666666674</v>
      </c>
      <c r="R50" s="506">
        <v>12</v>
      </c>
      <c r="S50" s="527">
        <v>0.66666666666666663</v>
      </c>
      <c r="T50" s="573">
        <v>2.5</v>
      </c>
      <c r="U50" s="528">
        <v>0.625</v>
      </c>
    </row>
    <row r="51" spans="1:21" ht="14.4" customHeight="1" x14ac:dyDescent="0.3">
      <c r="A51" s="505">
        <v>27</v>
      </c>
      <c r="B51" s="506" t="s">
        <v>467</v>
      </c>
      <c r="C51" s="506" t="s">
        <v>473</v>
      </c>
      <c r="D51" s="571" t="s">
        <v>1434</v>
      </c>
      <c r="E51" s="572" t="s">
        <v>487</v>
      </c>
      <c r="F51" s="506" t="s">
        <v>468</v>
      </c>
      <c r="G51" s="506" t="s">
        <v>631</v>
      </c>
      <c r="H51" s="506" t="s">
        <v>442</v>
      </c>
      <c r="I51" s="506" t="s">
        <v>642</v>
      </c>
      <c r="J51" s="506" t="s">
        <v>643</v>
      </c>
      <c r="K51" s="506" t="s">
        <v>644</v>
      </c>
      <c r="L51" s="507">
        <v>279.52999999999997</v>
      </c>
      <c r="M51" s="507">
        <v>279.52999999999997</v>
      </c>
      <c r="N51" s="506">
        <v>1</v>
      </c>
      <c r="O51" s="573">
        <v>1</v>
      </c>
      <c r="P51" s="507">
        <v>279.52999999999997</v>
      </c>
      <c r="Q51" s="527">
        <v>1</v>
      </c>
      <c r="R51" s="506">
        <v>1</v>
      </c>
      <c r="S51" s="527">
        <v>1</v>
      </c>
      <c r="T51" s="573">
        <v>1</v>
      </c>
      <c r="U51" s="528">
        <v>1</v>
      </c>
    </row>
    <row r="52" spans="1:21" ht="14.4" customHeight="1" x14ac:dyDescent="0.3">
      <c r="A52" s="505">
        <v>27</v>
      </c>
      <c r="B52" s="506" t="s">
        <v>467</v>
      </c>
      <c r="C52" s="506" t="s">
        <v>473</v>
      </c>
      <c r="D52" s="571" t="s">
        <v>1434</v>
      </c>
      <c r="E52" s="572" t="s">
        <v>487</v>
      </c>
      <c r="F52" s="506" t="s">
        <v>468</v>
      </c>
      <c r="G52" s="506" t="s">
        <v>631</v>
      </c>
      <c r="H52" s="506" t="s">
        <v>442</v>
      </c>
      <c r="I52" s="506" t="s">
        <v>645</v>
      </c>
      <c r="J52" s="506" t="s">
        <v>643</v>
      </c>
      <c r="K52" s="506" t="s">
        <v>646</v>
      </c>
      <c r="L52" s="507">
        <v>430.05</v>
      </c>
      <c r="M52" s="507">
        <v>430.05</v>
      </c>
      <c r="N52" s="506">
        <v>1</v>
      </c>
      <c r="O52" s="573">
        <v>0.5</v>
      </c>
      <c r="P52" s="507"/>
      <c r="Q52" s="527">
        <v>0</v>
      </c>
      <c r="R52" s="506"/>
      <c r="S52" s="527">
        <v>0</v>
      </c>
      <c r="T52" s="573"/>
      <c r="U52" s="528">
        <v>0</v>
      </c>
    </row>
    <row r="53" spans="1:21" ht="14.4" customHeight="1" x14ac:dyDescent="0.3">
      <c r="A53" s="505">
        <v>27</v>
      </c>
      <c r="B53" s="506" t="s">
        <v>467</v>
      </c>
      <c r="C53" s="506" t="s">
        <v>473</v>
      </c>
      <c r="D53" s="571" t="s">
        <v>1434</v>
      </c>
      <c r="E53" s="572" t="s">
        <v>487</v>
      </c>
      <c r="F53" s="506" t="s">
        <v>468</v>
      </c>
      <c r="G53" s="506" t="s">
        <v>489</v>
      </c>
      <c r="H53" s="506" t="s">
        <v>442</v>
      </c>
      <c r="I53" s="506" t="s">
        <v>490</v>
      </c>
      <c r="J53" s="506" t="s">
        <v>491</v>
      </c>
      <c r="K53" s="506" t="s">
        <v>492</v>
      </c>
      <c r="L53" s="507">
        <v>58.77</v>
      </c>
      <c r="M53" s="507">
        <v>117.54</v>
      </c>
      <c r="N53" s="506">
        <v>2</v>
      </c>
      <c r="O53" s="573">
        <v>1</v>
      </c>
      <c r="P53" s="507">
        <v>117.54</v>
      </c>
      <c r="Q53" s="527">
        <v>1</v>
      </c>
      <c r="R53" s="506">
        <v>2</v>
      </c>
      <c r="S53" s="527">
        <v>1</v>
      </c>
      <c r="T53" s="573">
        <v>1</v>
      </c>
      <c r="U53" s="528">
        <v>1</v>
      </c>
    </row>
    <row r="54" spans="1:21" ht="14.4" customHeight="1" x14ac:dyDescent="0.3">
      <c r="A54" s="505">
        <v>27</v>
      </c>
      <c r="B54" s="506" t="s">
        <v>467</v>
      </c>
      <c r="C54" s="506" t="s">
        <v>473</v>
      </c>
      <c r="D54" s="571" t="s">
        <v>1434</v>
      </c>
      <c r="E54" s="572" t="s">
        <v>487</v>
      </c>
      <c r="F54" s="506" t="s">
        <v>468</v>
      </c>
      <c r="G54" s="506" t="s">
        <v>565</v>
      </c>
      <c r="H54" s="506" t="s">
        <v>442</v>
      </c>
      <c r="I54" s="506" t="s">
        <v>647</v>
      </c>
      <c r="J54" s="506" t="s">
        <v>648</v>
      </c>
      <c r="K54" s="506" t="s">
        <v>649</v>
      </c>
      <c r="L54" s="507">
        <v>105.32</v>
      </c>
      <c r="M54" s="507">
        <v>210.64</v>
      </c>
      <c r="N54" s="506">
        <v>2</v>
      </c>
      <c r="O54" s="573">
        <v>1</v>
      </c>
      <c r="P54" s="507"/>
      <c r="Q54" s="527">
        <v>0</v>
      </c>
      <c r="R54" s="506"/>
      <c r="S54" s="527">
        <v>0</v>
      </c>
      <c r="T54" s="573"/>
      <c r="U54" s="528">
        <v>0</v>
      </c>
    </row>
    <row r="55" spans="1:21" ht="14.4" customHeight="1" x14ac:dyDescent="0.3">
      <c r="A55" s="505">
        <v>27</v>
      </c>
      <c r="B55" s="506" t="s">
        <v>467</v>
      </c>
      <c r="C55" s="506" t="s">
        <v>473</v>
      </c>
      <c r="D55" s="571" t="s">
        <v>1434</v>
      </c>
      <c r="E55" s="572" t="s">
        <v>487</v>
      </c>
      <c r="F55" s="506" t="s">
        <v>468</v>
      </c>
      <c r="G55" s="506" t="s">
        <v>565</v>
      </c>
      <c r="H55" s="506" t="s">
        <v>1436</v>
      </c>
      <c r="I55" s="506" t="s">
        <v>650</v>
      </c>
      <c r="J55" s="506" t="s">
        <v>651</v>
      </c>
      <c r="K55" s="506" t="s">
        <v>496</v>
      </c>
      <c r="L55" s="507">
        <v>35.11</v>
      </c>
      <c r="M55" s="507">
        <v>210.66</v>
      </c>
      <c r="N55" s="506">
        <v>6</v>
      </c>
      <c r="O55" s="573">
        <v>1.5</v>
      </c>
      <c r="P55" s="507">
        <v>210.66</v>
      </c>
      <c r="Q55" s="527">
        <v>1</v>
      </c>
      <c r="R55" s="506">
        <v>6</v>
      </c>
      <c r="S55" s="527">
        <v>1</v>
      </c>
      <c r="T55" s="573">
        <v>1.5</v>
      </c>
      <c r="U55" s="528">
        <v>1</v>
      </c>
    </row>
    <row r="56" spans="1:21" ht="14.4" customHeight="1" x14ac:dyDescent="0.3">
      <c r="A56" s="505">
        <v>27</v>
      </c>
      <c r="B56" s="506" t="s">
        <v>467</v>
      </c>
      <c r="C56" s="506" t="s">
        <v>473</v>
      </c>
      <c r="D56" s="571" t="s">
        <v>1434</v>
      </c>
      <c r="E56" s="572" t="s">
        <v>487</v>
      </c>
      <c r="F56" s="506" t="s">
        <v>468</v>
      </c>
      <c r="G56" s="506" t="s">
        <v>652</v>
      </c>
      <c r="H56" s="506" t="s">
        <v>1436</v>
      </c>
      <c r="I56" s="506" t="s">
        <v>653</v>
      </c>
      <c r="J56" s="506" t="s">
        <v>654</v>
      </c>
      <c r="K56" s="506" t="s">
        <v>639</v>
      </c>
      <c r="L56" s="507">
        <v>65.989999999999995</v>
      </c>
      <c r="M56" s="507">
        <v>197.96999999999997</v>
      </c>
      <c r="N56" s="506">
        <v>3</v>
      </c>
      <c r="O56" s="573">
        <v>0.5</v>
      </c>
      <c r="P56" s="507"/>
      <c r="Q56" s="527">
        <v>0</v>
      </c>
      <c r="R56" s="506"/>
      <c r="S56" s="527">
        <v>0</v>
      </c>
      <c r="T56" s="573"/>
      <c r="U56" s="528">
        <v>0</v>
      </c>
    </row>
    <row r="57" spans="1:21" ht="14.4" customHeight="1" x14ac:dyDescent="0.3">
      <c r="A57" s="505">
        <v>27</v>
      </c>
      <c r="B57" s="506" t="s">
        <v>467</v>
      </c>
      <c r="C57" s="506" t="s">
        <v>473</v>
      </c>
      <c r="D57" s="571" t="s">
        <v>1434</v>
      </c>
      <c r="E57" s="572" t="s">
        <v>487</v>
      </c>
      <c r="F57" s="506" t="s">
        <v>468</v>
      </c>
      <c r="G57" s="506" t="s">
        <v>507</v>
      </c>
      <c r="H57" s="506" t="s">
        <v>442</v>
      </c>
      <c r="I57" s="506" t="s">
        <v>655</v>
      </c>
      <c r="J57" s="506" t="s">
        <v>509</v>
      </c>
      <c r="K57" s="506" t="s">
        <v>656</v>
      </c>
      <c r="L57" s="507">
        <v>1544.99</v>
      </c>
      <c r="M57" s="507">
        <v>18539.88</v>
      </c>
      <c r="N57" s="506">
        <v>12</v>
      </c>
      <c r="O57" s="573">
        <v>3</v>
      </c>
      <c r="P57" s="507">
        <v>9269.94</v>
      </c>
      <c r="Q57" s="527">
        <v>0.5</v>
      </c>
      <c r="R57" s="506">
        <v>6</v>
      </c>
      <c r="S57" s="527">
        <v>0.5</v>
      </c>
      <c r="T57" s="573">
        <v>1</v>
      </c>
      <c r="U57" s="528">
        <v>0.33333333333333331</v>
      </c>
    </row>
    <row r="58" spans="1:21" ht="14.4" customHeight="1" x14ac:dyDescent="0.3">
      <c r="A58" s="505">
        <v>27</v>
      </c>
      <c r="B58" s="506" t="s">
        <v>467</v>
      </c>
      <c r="C58" s="506" t="s">
        <v>473</v>
      </c>
      <c r="D58" s="571" t="s">
        <v>1434</v>
      </c>
      <c r="E58" s="572" t="s">
        <v>487</v>
      </c>
      <c r="F58" s="506" t="s">
        <v>468</v>
      </c>
      <c r="G58" s="506" t="s">
        <v>657</v>
      </c>
      <c r="H58" s="506" t="s">
        <v>1436</v>
      </c>
      <c r="I58" s="506" t="s">
        <v>658</v>
      </c>
      <c r="J58" s="506" t="s">
        <v>659</v>
      </c>
      <c r="K58" s="506" t="s">
        <v>649</v>
      </c>
      <c r="L58" s="507">
        <v>176.32</v>
      </c>
      <c r="M58" s="507">
        <v>176.32</v>
      </c>
      <c r="N58" s="506">
        <v>1</v>
      </c>
      <c r="O58" s="573">
        <v>1</v>
      </c>
      <c r="P58" s="507">
        <v>176.32</v>
      </c>
      <c r="Q58" s="527">
        <v>1</v>
      </c>
      <c r="R58" s="506">
        <v>1</v>
      </c>
      <c r="S58" s="527">
        <v>1</v>
      </c>
      <c r="T58" s="573">
        <v>1</v>
      </c>
      <c r="U58" s="528">
        <v>1</v>
      </c>
    </row>
    <row r="59" spans="1:21" ht="14.4" customHeight="1" x14ac:dyDescent="0.3">
      <c r="A59" s="505">
        <v>27</v>
      </c>
      <c r="B59" s="506" t="s">
        <v>467</v>
      </c>
      <c r="C59" s="506" t="s">
        <v>473</v>
      </c>
      <c r="D59" s="571" t="s">
        <v>1434</v>
      </c>
      <c r="E59" s="572" t="s">
        <v>487</v>
      </c>
      <c r="F59" s="506" t="s">
        <v>468</v>
      </c>
      <c r="G59" s="506" t="s">
        <v>660</v>
      </c>
      <c r="H59" s="506" t="s">
        <v>442</v>
      </c>
      <c r="I59" s="506" t="s">
        <v>661</v>
      </c>
      <c r="J59" s="506" t="s">
        <v>662</v>
      </c>
      <c r="K59" s="506" t="s">
        <v>663</v>
      </c>
      <c r="L59" s="507">
        <v>42.51</v>
      </c>
      <c r="M59" s="507">
        <v>85.02</v>
      </c>
      <c r="N59" s="506">
        <v>2</v>
      </c>
      <c r="O59" s="573">
        <v>0.5</v>
      </c>
      <c r="P59" s="507">
        <v>85.02</v>
      </c>
      <c r="Q59" s="527">
        <v>1</v>
      </c>
      <c r="R59" s="506">
        <v>2</v>
      </c>
      <c r="S59" s="527">
        <v>1</v>
      </c>
      <c r="T59" s="573">
        <v>0.5</v>
      </c>
      <c r="U59" s="528">
        <v>1</v>
      </c>
    </row>
    <row r="60" spans="1:21" ht="14.4" customHeight="1" x14ac:dyDescent="0.3">
      <c r="A60" s="505">
        <v>27</v>
      </c>
      <c r="B60" s="506" t="s">
        <v>467</v>
      </c>
      <c r="C60" s="506" t="s">
        <v>473</v>
      </c>
      <c r="D60" s="571" t="s">
        <v>1434</v>
      </c>
      <c r="E60" s="572" t="s">
        <v>487</v>
      </c>
      <c r="F60" s="506" t="s">
        <v>468</v>
      </c>
      <c r="G60" s="506" t="s">
        <v>664</v>
      </c>
      <c r="H60" s="506" t="s">
        <v>442</v>
      </c>
      <c r="I60" s="506" t="s">
        <v>665</v>
      </c>
      <c r="J60" s="506" t="s">
        <v>666</v>
      </c>
      <c r="K60" s="506" t="s">
        <v>667</v>
      </c>
      <c r="L60" s="507">
        <v>107.27</v>
      </c>
      <c r="M60" s="507">
        <v>321.81</v>
      </c>
      <c r="N60" s="506">
        <v>3</v>
      </c>
      <c r="O60" s="573">
        <v>1</v>
      </c>
      <c r="P60" s="507"/>
      <c r="Q60" s="527">
        <v>0</v>
      </c>
      <c r="R60" s="506"/>
      <c r="S60" s="527">
        <v>0</v>
      </c>
      <c r="T60" s="573"/>
      <c r="U60" s="528">
        <v>0</v>
      </c>
    </row>
    <row r="61" spans="1:21" ht="14.4" customHeight="1" x14ac:dyDescent="0.3">
      <c r="A61" s="505">
        <v>27</v>
      </c>
      <c r="B61" s="506" t="s">
        <v>467</v>
      </c>
      <c r="C61" s="506" t="s">
        <v>473</v>
      </c>
      <c r="D61" s="571" t="s">
        <v>1434</v>
      </c>
      <c r="E61" s="572" t="s">
        <v>487</v>
      </c>
      <c r="F61" s="506" t="s">
        <v>468</v>
      </c>
      <c r="G61" s="506" t="s">
        <v>668</v>
      </c>
      <c r="H61" s="506" t="s">
        <v>442</v>
      </c>
      <c r="I61" s="506" t="s">
        <v>669</v>
      </c>
      <c r="J61" s="506" t="s">
        <v>670</v>
      </c>
      <c r="K61" s="506" t="s">
        <v>671</v>
      </c>
      <c r="L61" s="507">
        <v>49.2</v>
      </c>
      <c r="M61" s="507">
        <v>442.80000000000007</v>
      </c>
      <c r="N61" s="506">
        <v>9</v>
      </c>
      <c r="O61" s="573">
        <v>2</v>
      </c>
      <c r="P61" s="507">
        <v>295.20000000000005</v>
      </c>
      <c r="Q61" s="527">
        <v>0.66666666666666663</v>
      </c>
      <c r="R61" s="506">
        <v>6</v>
      </c>
      <c r="S61" s="527">
        <v>0.66666666666666663</v>
      </c>
      <c r="T61" s="573">
        <v>1.5</v>
      </c>
      <c r="U61" s="528">
        <v>0.75</v>
      </c>
    </row>
    <row r="62" spans="1:21" ht="14.4" customHeight="1" x14ac:dyDescent="0.3">
      <c r="A62" s="505">
        <v>27</v>
      </c>
      <c r="B62" s="506" t="s">
        <v>467</v>
      </c>
      <c r="C62" s="506" t="s">
        <v>473</v>
      </c>
      <c r="D62" s="571" t="s">
        <v>1434</v>
      </c>
      <c r="E62" s="572" t="s">
        <v>487</v>
      </c>
      <c r="F62" s="506" t="s">
        <v>468</v>
      </c>
      <c r="G62" s="506" t="s">
        <v>672</v>
      </c>
      <c r="H62" s="506" t="s">
        <v>442</v>
      </c>
      <c r="I62" s="506" t="s">
        <v>673</v>
      </c>
      <c r="J62" s="506" t="s">
        <v>674</v>
      </c>
      <c r="K62" s="506" t="s">
        <v>675</v>
      </c>
      <c r="L62" s="507">
        <v>66.37</v>
      </c>
      <c r="M62" s="507">
        <v>66.37</v>
      </c>
      <c r="N62" s="506">
        <v>1</v>
      </c>
      <c r="O62" s="573">
        <v>1</v>
      </c>
      <c r="P62" s="507"/>
      <c r="Q62" s="527">
        <v>0</v>
      </c>
      <c r="R62" s="506"/>
      <c r="S62" s="527">
        <v>0</v>
      </c>
      <c r="T62" s="573"/>
      <c r="U62" s="528">
        <v>0</v>
      </c>
    </row>
    <row r="63" spans="1:21" ht="14.4" customHeight="1" x14ac:dyDescent="0.3">
      <c r="A63" s="505">
        <v>27</v>
      </c>
      <c r="B63" s="506" t="s">
        <v>467</v>
      </c>
      <c r="C63" s="506" t="s">
        <v>473</v>
      </c>
      <c r="D63" s="571" t="s">
        <v>1434</v>
      </c>
      <c r="E63" s="572" t="s">
        <v>487</v>
      </c>
      <c r="F63" s="506" t="s">
        <v>468</v>
      </c>
      <c r="G63" s="506" t="s">
        <v>676</v>
      </c>
      <c r="H63" s="506" t="s">
        <v>442</v>
      </c>
      <c r="I63" s="506" t="s">
        <v>677</v>
      </c>
      <c r="J63" s="506" t="s">
        <v>678</v>
      </c>
      <c r="K63" s="506" t="s">
        <v>679</v>
      </c>
      <c r="L63" s="507">
        <v>89.91</v>
      </c>
      <c r="M63" s="507">
        <v>89.91</v>
      </c>
      <c r="N63" s="506">
        <v>1</v>
      </c>
      <c r="O63" s="573">
        <v>0.5</v>
      </c>
      <c r="P63" s="507">
        <v>89.91</v>
      </c>
      <c r="Q63" s="527">
        <v>1</v>
      </c>
      <c r="R63" s="506">
        <v>1</v>
      </c>
      <c r="S63" s="527">
        <v>1</v>
      </c>
      <c r="T63" s="573">
        <v>0.5</v>
      </c>
      <c r="U63" s="528">
        <v>1</v>
      </c>
    </row>
    <row r="64" spans="1:21" ht="14.4" customHeight="1" x14ac:dyDescent="0.3">
      <c r="A64" s="505">
        <v>27</v>
      </c>
      <c r="B64" s="506" t="s">
        <v>467</v>
      </c>
      <c r="C64" s="506" t="s">
        <v>473</v>
      </c>
      <c r="D64" s="571" t="s">
        <v>1434</v>
      </c>
      <c r="E64" s="572" t="s">
        <v>487</v>
      </c>
      <c r="F64" s="506" t="s">
        <v>468</v>
      </c>
      <c r="G64" s="506" t="s">
        <v>680</v>
      </c>
      <c r="H64" s="506" t="s">
        <v>1436</v>
      </c>
      <c r="I64" s="506" t="s">
        <v>681</v>
      </c>
      <c r="J64" s="506" t="s">
        <v>682</v>
      </c>
      <c r="K64" s="506" t="s">
        <v>683</v>
      </c>
      <c r="L64" s="507">
        <v>8.7899999999999991</v>
      </c>
      <c r="M64" s="507">
        <v>8.7899999999999991</v>
      </c>
      <c r="N64" s="506">
        <v>1</v>
      </c>
      <c r="O64" s="573">
        <v>0.5</v>
      </c>
      <c r="P64" s="507">
        <v>8.7899999999999991</v>
      </c>
      <c r="Q64" s="527">
        <v>1</v>
      </c>
      <c r="R64" s="506">
        <v>1</v>
      </c>
      <c r="S64" s="527">
        <v>1</v>
      </c>
      <c r="T64" s="573">
        <v>0.5</v>
      </c>
      <c r="U64" s="528">
        <v>1</v>
      </c>
    </row>
    <row r="65" spans="1:21" ht="14.4" customHeight="1" x14ac:dyDescent="0.3">
      <c r="A65" s="505">
        <v>27</v>
      </c>
      <c r="B65" s="506" t="s">
        <v>467</v>
      </c>
      <c r="C65" s="506" t="s">
        <v>473</v>
      </c>
      <c r="D65" s="571" t="s">
        <v>1434</v>
      </c>
      <c r="E65" s="572" t="s">
        <v>487</v>
      </c>
      <c r="F65" s="506" t="s">
        <v>468</v>
      </c>
      <c r="G65" s="506" t="s">
        <v>684</v>
      </c>
      <c r="H65" s="506" t="s">
        <v>442</v>
      </c>
      <c r="I65" s="506" t="s">
        <v>685</v>
      </c>
      <c r="J65" s="506" t="s">
        <v>686</v>
      </c>
      <c r="K65" s="506" t="s">
        <v>687</v>
      </c>
      <c r="L65" s="507">
        <v>38.5</v>
      </c>
      <c r="M65" s="507">
        <v>77</v>
      </c>
      <c r="N65" s="506">
        <v>2</v>
      </c>
      <c r="O65" s="573">
        <v>1</v>
      </c>
      <c r="P65" s="507">
        <v>77</v>
      </c>
      <c r="Q65" s="527">
        <v>1</v>
      </c>
      <c r="R65" s="506">
        <v>2</v>
      </c>
      <c r="S65" s="527">
        <v>1</v>
      </c>
      <c r="T65" s="573">
        <v>1</v>
      </c>
      <c r="U65" s="528">
        <v>1</v>
      </c>
    </row>
    <row r="66" spans="1:21" ht="14.4" customHeight="1" x14ac:dyDescent="0.3">
      <c r="A66" s="505">
        <v>27</v>
      </c>
      <c r="B66" s="506" t="s">
        <v>467</v>
      </c>
      <c r="C66" s="506" t="s">
        <v>473</v>
      </c>
      <c r="D66" s="571" t="s">
        <v>1434</v>
      </c>
      <c r="E66" s="572" t="s">
        <v>487</v>
      </c>
      <c r="F66" s="506" t="s">
        <v>468</v>
      </c>
      <c r="G66" s="506" t="s">
        <v>511</v>
      </c>
      <c r="H66" s="506" t="s">
        <v>442</v>
      </c>
      <c r="I66" s="506" t="s">
        <v>688</v>
      </c>
      <c r="J66" s="506" t="s">
        <v>689</v>
      </c>
      <c r="K66" s="506" t="s">
        <v>690</v>
      </c>
      <c r="L66" s="507">
        <v>58.63</v>
      </c>
      <c r="M66" s="507">
        <v>58.63</v>
      </c>
      <c r="N66" s="506">
        <v>1</v>
      </c>
      <c r="O66" s="573">
        <v>0.5</v>
      </c>
      <c r="P66" s="507">
        <v>58.63</v>
      </c>
      <c r="Q66" s="527">
        <v>1</v>
      </c>
      <c r="R66" s="506">
        <v>1</v>
      </c>
      <c r="S66" s="527">
        <v>1</v>
      </c>
      <c r="T66" s="573">
        <v>0.5</v>
      </c>
      <c r="U66" s="528">
        <v>1</v>
      </c>
    </row>
    <row r="67" spans="1:21" ht="14.4" customHeight="1" x14ac:dyDescent="0.3">
      <c r="A67" s="505">
        <v>27</v>
      </c>
      <c r="B67" s="506" t="s">
        <v>467</v>
      </c>
      <c r="C67" s="506" t="s">
        <v>473</v>
      </c>
      <c r="D67" s="571" t="s">
        <v>1434</v>
      </c>
      <c r="E67" s="572" t="s">
        <v>487</v>
      </c>
      <c r="F67" s="506" t="s">
        <v>468</v>
      </c>
      <c r="G67" s="506" t="s">
        <v>511</v>
      </c>
      <c r="H67" s="506" t="s">
        <v>442</v>
      </c>
      <c r="I67" s="506" t="s">
        <v>691</v>
      </c>
      <c r="J67" s="506" t="s">
        <v>692</v>
      </c>
      <c r="K67" s="506" t="s">
        <v>693</v>
      </c>
      <c r="L67" s="507">
        <v>58.62</v>
      </c>
      <c r="M67" s="507">
        <v>58.62</v>
      </c>
      <c r="N67" s="506">
        <v>1</v>
      </c>
      <c r="O67" s="573">
        <v>1</v>
      </c>
      <c r="P67" s="507">
        <v>58.62</v>
      </c>
      <c r="Q67" s="527">
        <v>1</v>
      </c>
      <c r="R67" s="506">
        <v>1</v>
      </c>
      <c r="S67" s="527">
        <v>1</v>
      </c>
      <c r="T67" s="573">
        <v>1</v>
      </c>
      <c r="U67" s="528">
        <v>1</v>
      </c>
    </row>
    <row r="68" spans="1:21" ht="14.4" customHeight="1" x14ac:dyDescent="0.3">
      <c r="A68" s="505">
        <v>27</v>
      </c>
      <c r="B68" s="506" t="s">
        <v>467</v>
      </c>
      <c r="C68" s="506" t="s">
        <v>473</v>
      </c>
      <c r="D68" s="571" t="s">
        <v>1434</v>
      </c>
      <c r="E68" s="572" t="s">
        <v>487</v>
      </c>
      <c r="F68" s="506" t="s">
        <v>468</v>
      </c>
      <c r="G68" s="506" t="s">
        <v>511</v>
      </c>
      <c r="H68" s="506" t="s">
        <v>442</v>
      </c>
      <c r="I68" s="506" t="s">
        <v>512</v>
      </c>
      <c r="J68" s="506" t="s">
        <v>513</v>
      </c>
      <c r="K68" s="506" t="s">
        <v>514</v>
      </c>
      <c r="L68" s="507">
        <v>58.62</v>
      </c>
      <c r="M68" s="507">
        <v>234.48</v>
      </c>
      <c r="N68" s="506">
        <v>4</v>
      </c>
      <c r="O68" s="573">
        <v>2</v>
      </c>
      <c r="P68" s="507">
        <v>175.85999999999999</v>
      </c>
      <c r="Q68" s="527">
        <v>0.75</v>
      </c>
      <c r="R68" s="506">
        <v>3</v>
      </c>
      <c r="S68" s="527">
        <v>0.75</v>
      </c>
      <c r="T68" s="573">
        <v>1.5</v>
      </c>
      <c r="U68" s="528">
        <v>0.75</v>
      </c>
    </row>
    <row r="69" spans="1:21" ht="14.4" customHeight="1" x14ac:dyDescent="0.3">
      <c r="A69" s="505">
        <v>27</v>
      </c>
      <c r="B69" s="506" t="s">
        <v>467</v>
      </c>
      <c r="C69" s="506" t="s">
        <v>473</v>
      </c>
      <c r="D69" s="571" t="s">
        <v>1434</v>
      </c>
      <c r="E69" s="572" t="s">
        <v>487</v>
      </c>
      <c r="F69" s="506" t="s">
        <v>468</v>
      </c>
      <c r="G69" s="506" t="s">
        <v>694</v>
      </c>
      <c r="H69" s="506" t="s">
        <v>442</v>
      </c>
      <c r="I69" s="506" t="s">
        <v>695</v>
      </c>
      <c r="J69" s="506" t="s">
        <v>696</v>
      </c>
      <c r="K69" s="506" t="s">
        <v>697</v>
      </c>
      <c r="L69" s="507">
        <v>110.74</v>
      </c>
      <c r="M69" s="507">
        <v>110.74</v>
      </c>
      <c r="N69" s="506">
        <v>1</v>
      </c>
      <c r="O69" s="573">
        <v>0.5</v>
      </c>
      <c r="P69" s="507">
        <v>110.74</v>
      </c>
      <c r="Q69" s="527">
        <v>1</v>
      </c>
      <c r="R69" s="506">
        <v>1</v>
      </c>
      <c r="S69" s="527">
        <v>1</v>
      </c>
      <c r="T69" s="573">
        <v>0.5</v>
      </c>
      <c r="U69" s="528">
        <v>1</v>
      </c>
    </row>
    <row r="70" spans="1:21" ht="14.4" customHeight="1" x14ac:dyDescent="0.3">
      <c r="A70" s="505">
        <v>27</v>
      </c>
      <c r="B70" s="506" t="s">
        <v>467</v>
      </c>
      <c r="C70" s="506" t="s">
        <v>473</v>
      </c>
      <c r="D70" s="571" t="s">
        <v>1434</v>
      </c>
      <c r="E70" s="572" t="s">
        <v>487</v>
      </c>
      <c r="F70" s="506" t="s">
        <v>468</v>
      </c>
      <c r="G70" s="506" t="s">
        <v>698</v>
      </c>
      <c r="H70" s="506" t="s">
        <v>442</v>
      </c>
      <c r="I70" s="506" t="s">
        <v>699</v>
      </c>
      <c r="J70" s="506" t="s">
        <v>700</v>
      </c>
      <c r="K70" s="506" t="s">
        <v>701</v>
      </c>
      <c r="L70" s="507">
        <v>248.55</v>
      </c>
      <c r="M70" s="507">
        <v>497.1</v>
      </c>
      <c r="N70" s="506">
        <v>2</v>
      </c>
      <c r="O70" s="573">
        <v>2</v>
      </c>
      <c r="P70" s="507">
        <v>248.55</v>
      </c>
      <c r="Q70" s="527">
        <v>0.5</v>
      </c>
      <c r="R70" s="506">
        <v>1</v>
      </c>
      <c r="S70" s="527">
        <v>0.5</v>
      </c>
      <c r="T70" s="573">
        <v>1</v>
      </c>
      <c r="U70" s="528">
        <v>0.5</v>
      </c>
    </row>
    <row r="71" spans="1:21" ht="14.4" customHeight="1" x14ac:dyDescent="0.3">
      <c r="A71" s="505">
        <v>27</v>
      </c>
      <c r="B71" s="506" t="s">
        <v>467</v>
      </c>
      <c r="C71" s="506" t="s">
        <v>473</v>
      </c>
      <c r="D71" s="571" t="s">
        <v>1434</v>
      </c>
      <c r="E71" s="572" t="s">
        <v>487</v>
      </c>
      <c r="F71" s="506" t="s">
        <v>468</v>
      </c>
      <c r="G71" s="506" t="s">
        <v>702</v>
      </c>
      <c r="H71" s="506" t="s">
        <v>1436</v>
      </c>
      <c r="I71" s="506" t="s">
        <v>703</v>
      </c>
      <c r="J71" s="506" t="s">
        <v>704</v>
      </c>
      <c r="K71" s="506" t="s">
        <v>705</v>
      </c>
      <c r="L71" s="507">
        <v>38.04</v>
      </c>
      <c r="M71" s="507">
        <v>38.04</v>
      </c>
      <c r="N71" s="506">
        <v>1</v>
      </c>
      <c r="O71" s="573">
        <v>0.5</v>
      </c>
      <c r="P71" s="507">
        <v>38.04</v>
      </c>
      <c r="Q71" s="527">
        <v>1</v>
      </c>
      <c r="R71" s="506">
        <v>1</v>
      </c>
      <c r="S71" s="527">
        <v>1</v>
      </c>
      <c r="T71" s="573">
        <v>0.5</v>
      </c>
      <c r="U71" s="528">
        <v>1</v>
      </c>
    </row>
    <row r="72" spans="1:21" ht="14.4" customHeight="1" x14ac:dyDescent="0.3">
      <c r="A72" s="505">
        <v>27</v>
      </c>
      <c r="B72" s="506" t="s">
        <v>467</v>
      </c>
      <c r="C72" s="506" t="s">
        <v>473</v>
      </c>
      <c r="D72" s="571" t="s">
        <v>1434</v>
      </c>
      <c r="E72" s="572" t="s">
        <v>487</v>
      </c>
      <c r="F72" s="506" t="s">
        <v>468</v>
      </c>
      <c r="G72" s="506" t="s">
        <v>702</v>
      </c>
      <c r="H72" s="506" t="s">
        <v>442</v>
      </c>
      <c r="I72" s="506" t="s">
        <v>706</v>
      </c>
      <c r="J72" s="506" t="s">
        <v>707</v>
      </c>
      <c r="K72" s="506" t="s">
        <v>708</v>
      </c>
      <c r="L72" s="507">
        <v>17.559999999999999</v>
      </c>
      <c r="M72" s="507">
        <v>52.679999999999993</v>
      </c>
      <c r="N72" s="506">
        <v>3</v>
      </c>
      <c r="O72" s="573">
        <v>0.5</v>
      </c>
      <c r="P72" s="507"/>
      <c r="Q72" s="527">
        <v>0</v>
      </c>
      <c r="R72" s="506"/>
      <c r="S72" s="527">
        <v>0</v>
      </c>
      <c r="T72" s="573"/>
      <c r="U72" s="528">
        <v>0</v>
      </c>
    </row>
    <row r="73" spans="1:21" ht="14.4" customHeight="1" x14ac:dyDescent="0.3">
      <c r="A73" s="505">
        <v>27</v>
      </c>
      <c r="B73" s="506" t="s">
        <v>467</v>
      </c>
      <c r="C73" s="506" t="s">
        <v>473</v>
      </c>
      <c r="D73" s="571" t="s">
        <v>1434</v>
      </c>
      <c r="E73" s="572" t="s">
        <v>487</v>
      </c>
      <c r="F73" s="506" t="s">
        <v>468</v>
      </c>
      <c r="G73" s="506" t="s">
        <v>709</v>
      </c>
      <c r="H73" s="506" t="s">
        <v>442</v>
      </c>
      <c r="I73" s="506" t="s">
        <v>710</v>
      </c>
      <c r="J73" s="506" t="s">
        <v>711</v>
      </c>
      <c r="K73" s="506" t="s">
        <v>639</v>
      </c>
      <c r="L73" s="507">
        <v>450.8</v>
      </c>
      <c r="M73" s="507">
        <v>450.8</v>
      </c>
      <c r="N73" s="506">
        <v>1</v>
      </c>
      <c r="O73" s="573">
        <v>0.5</v>
      </c>
      <c r="P73" s="507">
        <v>450.8</v>
      </c>
      <c r="Q73" s="527">
        <v>1</v>
      </c>
      <c r="R73" s="506">
        <v>1</v>
      </c>
      <c r="S73" s="527">
        <v>1</v>
      </c>
      <c r="T73" s="573">
        <v>0.5</v>
      </c>
      <c r="U73" s="528">
        <v>1</v>
      </c>
    </row>
    <row r="74" spans="1:21" ht="14.4" customHeight="1" x14ac:dyDescent="0.3">
      <c r="A74" s="505">
        <v>27</v>
      </c>
      <c r="B74" s="506" t="s">
        <v>467</v>
      </c>
      <c r="C74" s="506" t="s">
        <v>473</v>
      </c>
      <c r="D74" s="571" t="s">
        <v>1434</v>
      </c>
      <c r="E74" s="572" t="s">
        <v>487</v>
      </c>
      <c r="F74" s="506" t="s">
        <v>468</v>
      </c>
      <c r="G74" s="506" t="s">
        <v>712</v>
      </c>
      <c r="H74" s="506" t="s">
        <v>1436</v>
      </c>
      <c r="I74" s="506" t="s">
        <v>713</v>
      </c>
      <c r="J74" s="506" t="s">
        <v>714</v>
      </c>
      <c r="K74" s="506" t="s">
        <v>715</v>
      </c>
      <c r="L74" s="507">
        <v>368.16</v>
      </c>
      <c r="M74" s="507">
        <v>736.32</v>
      </c>
      <c r="N74" s="506">
        <v>2</v>
      </c>
      <c r="O74" s="573">
        <v>1</v>
      </c>
      <c r="P74" s="507">
        <v>736.32</v>
      </c>
      <c r="Q74" s="527">
        <v>1</v>
      </c>
      <c r="R74" s="506">
        <v>2</v>
      </c>
      <c r="S74" s="527">
        <v>1</v>
      </c>
      <c r="T74" s="573">
        <v>1</v>
      </c>
      <c r="U74" s="528">
        <v>1</v>
      </c>
    </row>
    <row r="75" spans="1:21" ht="14.4" customHeight="1" x14ac:dyDescent="0.3">
      <c r="A75" s="505">
        <v>27</v>
      </c>
      <c r="B75" s="506" t="s">
        <v>467</v>
      </c>
      <c r="C75" s="506" t="s">
        <v>473</v>
      </c>
      <c r="D75" s="571" t="s">
        <v>1434</v>
      </c>
      <c r="E75" s="572" t="s">
        <v>487</v>
      </c>
      <c r="F75" s="506" t="s">
        <v>468</v>
      </c>
      <c r="G75" s="506" t="s">
        <v>716</v>
      </c>
      <c r="H75" s="506" t="s">
        <v>442</v>
      </c>
      <c r="I75" s="506" t="s">
        <v>717</v>
      </c>
      <c r="J75" s="506" t="s">
        <v>718</v>
      </c>
      <c r="K75" s="506" t="s">
        <v>719</v>
      </c>
      <c r="L75" s="507">
        <v>155.24</v>
      </c>
      <c r="M75" s="507">
        <v>620.96</v>
      </c>
      <c r="N75" s="506">
        <v>4</v>
      </c>
      <c r="O75" s="573">
        <v>0.5</v>
      </c>
      <c r="P75" s="507">
        <v>620.96</v>
      </c>
      <c r="Q75" s="527">
        <v>1</v>
      </c>
      <c r="R75" s="506">
        <v>4</v>
      </c>
      <c r="S75" s="527">
        <v>1</v>
      </c>
      <c r="T75" s="573">
        <v>0.5</v>
      </c>
      <c r="U75" s="528">
        <v>1</v>
      </c>
    </row>
    <row r="76" spans="1:21" ht="14.4" customHeight="1" x14ac:dyDescent="0.3">
      <c r="A76" s="505">
        <v>27</v>
      </c>
      <c r="B76" s="506" t="s">
        <v>467</v>
      </c>
      <c r="C76" s="506" t="s">
        <v>473</v>
      </c>
      <c r="D76" s="571" t="s">
        <v>1434</v>
      </c>
      <c r="E76" s="572" t="s">
        <v>487</v>
      </c>
      <c r="F76" s="506" t="s">
        <v>468</v>
      </c>
      <c r="G76" s="506" t="s">
        <v>720</v>
      </c>
      <c r="H76" s="506" t="s">
        <v>442</v>
      </c>
      <c r="I76" s="506" t="s">
        <v>721</v>
      </c>
      <c r="J76" s="506" t="s">
        <v>722</v>
      </c>
      <c r="K76" s="506" t="s">
        <v>723</v>
      </c>
      <c r="L76" s="507">
        <v>32.25</v>
      </c>
      <c r="M76" s="507">
        <v>96.75</v>
      </c>
      <c r="N76" s="506">
        <v>3</v>
      </c>
      <c r="O76" s="573">
        <v>0.5</v>
      </c>
      <c r="P76" s="507"/>
      <c r="Q76" s="527">
        <v>0</v>
      </c>
      <c r="R76" s="506"/>
      <c r="S76" s="527">
        <v>0</v>
      </c>
      <c r="T76" s="573"/>
      <c r="U76" s="528">
        <v>0</v>
      </c>
    </row>
    <row r="77" spans="1:21" ht="14.4" customHeight="1" x14ac:dyDescent="0.3">
      <c r="A77" s="505">
        <v>27</v>
      </c>
      <c r="B77" s="506" t="s">
        <v>467</v>
      </c>
      <c r="C77" s="506" t="s">
        <v>473</v>
      </c>
      <c r="D77" s="571" t="s">
        <v>1434</v>
      </c>
      <c r="E77" s="572" t="s">
        <v>487</v>
      </c>
      <c r="F77" s="506" t="s">
        <v>468</v>
      </c>
      <c r="G77" s="506" t="s">
        <v>720</v>
      </c>
      <c r="H77" s="506" t="s">
        <v>442</v>
      </c>
      <c r="I77" s="506" t="s">
        <v>724</v>
      </c>
      <c r="J77" s="506" t="s">
        <v>725</v>
      </c>
      <c r="K77" s="506" t="s">
        <v>723</v>
      </c>
      <c r="L77" s="507">
        <v>32.25</v>
      </c>
      <c r="M77" s="507">
        <v>96.75</v>
      </c>
      <c r="N77" s="506">
        <v>3</v>
      </c>
      <c r="O77" s="573">
        <v>0.5</v>
      </c>
      <c r="P77" s="507">
        <v>96.75</v>
      </c>
      <c r="Q77" s="527">
        <v>1</v>
      </c>
      <c r="R77" s="506">
        <v>3</v>
      </c>
      <c r="S77" s="527">
        <v>1</v>
      </c>
      <c r="T77" s="573">
        <v>0.5</v>
      </c>
      <c r="U77" s="528">
        <v>1</v>
      </c>
    </row>
    <row r="78" spans="1:21" ht="14.4" customHeight="1" x14ac:dyDescent="0.3">
      <c r="A78" s="505">
        <v>27</v>
      </c>
      <c r="B78" s="506" t="s">
        <v>467</v>
      </c>
      <c r="C78" s="506" t="s">
        <v>473</v>
      </c>
      <c r="D78" s="571" t="s">
        <v>1434</v>
      </c>
      <c r="E78" s="572" t="s">
        <v>487</v>
      </c>
      <c r="F78" s="506" t="s">
        <v>468</v>
      </c>
      <c r="G78" s="506" t="s">
        <v>720</v>
      </c>
      <c r="H78" s="506" t="s">
        <v>442</v>
      </c>
      <c r="I78" s="506" t="s">
        <v>726</v>
      </c>
      <c r="J78" s="506" t="s">
        <v>727</v>
      </c>
      <c r="K78" s="506" t="s">
        <v>728</v>
      </c>
      <c r="L78" s="507">
        <v>103.67</v>
      </c>
      <c r="M78" s="507">
        <v>103.67</v>
      </c>
      <c r="N78" s="506">
        <v>1</v>
      </c>
      <c r="O78" s="573">
        <v>0.5</v>
      </c>
      <c r="P78" s="507"/>
      <c r="Q78" s="527">
        <v>0</v>
      </c>
      <c r="R78" s="506"/>
      <c r="S78" s="527">
        <v>0</v>
      </c>
      <c r="T78" s="573"/>
      <c r="U78" s="528">
        <v>0</v>
      </c>
    </row>
    <row r="79" spans="1:21" ht="14.4" customHeight="1" x14ac:dyDescent="0.3">
      <c r="A79" s="505">
        <v>27</v>
      </c>
      <c r="B79" s="506" t="s">
        <v>467</v>
      </c>
      <c r="C79" s="506" t="s">
        <v>473</v>
      </c>
      <c r="D79" s="571" t="s">
        <v>1434</v>
      </c>
      <c r="E79" s="572" t="s">
        <v>487</v>
      </c>
      <c r="F79" s="506" t="s">
        <v>468</v>
      </c>
      <c r="G79" s="506" t="s">
        <v>593</v>
      </c>
      <c r="H79" s="506" t="s">
        <v>1436</v>
      </c>
      <c r="I79" s="506" t="s">
        <v>729</v>
      </c>
      <c r="J79" s="506" t="s">
        <v>595</v>
      </c>
      <c r="K79" s="506" t="s">
        <v>730</v>
      </c>
      <c r="L79" s="507">
        <v>34.56</v>
      </c>
      <c r="M79" s="507">
        <v>69.12</v>
      </c>
      <c r="N79" s="506">
        <v>2</v>
      </c>
      <c r="O79" s="573">
        <v>1</v>
      </c>
      <c r="P79" s="507">
        <v>69.12</v>
      </c>
      <c r="Q79" s="527">
        <v>1</v>
      </c>
      <c r="R79" s="506">
        <v>2</v>
      </c>
      <c r="S79" s="527">
        <v>1</v>
      </c>
      <c r="T79" s="573">
        <v>1</v>
      </c>
      <c r="U79" s="528">
        <v>1</v>
      </c>
    </row>
    <row r="80" spans="1:21" ht="14.4" customHeight="1" x14ac:dyDescent="0.3">
      <c r="A80" s="505">
        <v>27</v>
      </c>
      <c r="B80" s="506" t="s">
        <v>467</v>
      </c>
      <c r="C80" s="506" t="s">
        <v>473</v>
      </c>
      <c r="D80" s="571" t="s">
        <v>1434</v>
      </c>
      <c r="E80" s="572" t="s">
        <v>487</v>
      </c>
      <c r="F80" s="506" t="s">
        <v>468</v>
      </c>
      <c r="G80" s="506" t="s">
        <v>593</v>
      </c>
      <c r="H80" s="506" t="s">
        <v>1436</v>
      </c>
      <c r="I80" s="506" t="s">
        <v>731</v>
      </c>
      <c r="J80" s="506" t="s">
        <v>595</v>
      </c>
      <c r="K80" s="506" t="s">
        <v>732</v>
      </c>
      <c r="L80" s="507">
        <v>51.84</v>
      </c>
      <c r="M80" s="507">
        <v>155.52000000000001</v>
      </c>
      <c r="N80" s="506">
        <v>3</v>
      </c>
      <c r="O80" s="573">
        <v>1</v>
      </c>
      <c r="P80" s="507">
        <v>155.52000000000001</v>
      </c>
      <c r="Q80" s="527">
        <v>1</v>
      </c>
      <c r="R80" s="506">
        <v>3</v>
      </c>
      <c r="S80" s="527">
        <v>1</v>
      </c>
      <c r="T80" s="573">
        <v>1</v>
      </c>
      <c r="U80" s="528">
        <v>1</v>
      </c>
    </row>
    <row r="81" spans="1:21" ht="14.4" customHeight="1" x14ac:dyDescent="0.3">
      <c r="A81" s="505">
        <v>27</v>
      </c>
      <c r="B81" s="506" t="s">
        <v>467</v>
      </c>
      <c r="C81" s="506" t="s">
        <v>473</v>
      </c>
      <c r="D81" s="571" t="s">
        <v>1434</v>
      </c>
      <c r="E81" s="572" t="s">
        <v>487</v>
      </c>
      <c r="F81" s="506" t="s">
        <v>468</v>
      </c>
      <c r="G81" s="506" t="s">
        <v>493</v>
      </c>
      <c r="H81" s="506" t="s">
        <v>1436</v>
      </c>
      <c r="I81" s="506" t="s">
        <v>494</v>
      </c>
      <c r="J81" s="506" t="s">
        <v>495</v>
      </c>
      <c r="K81" s="506" t="s">
        <v>496</v>
      </c>
      <c r="L81" s="507">
        <v>47.7</v>
      </c>
      <c r="M81" s="507">
        <v>47.7</v>
      </c>
      <c r="N81" s="506">
        <v>1</v>
      </c>
      <c r="O81" s="573">
        <v>1</v>
      </c>
      <c r="P81" s="507"/>
      <c r="Q81" s="527">
        <v>0</v>
      </c>
      <c r="R81" s="506"/>
      <c r="S81" s="527">
        <v>0</v>
      </c>
      <c r="T81" s="573"/>
      <c r="U81" s="528">
        <v>0</v>
      </c>
    </row>
    <row r="82" spans="1:21" ht="14.4" customHeight="1" x14ac:dyDescent="0.3">
      <c r="A82" s="505">
        <v>27</v>
      </c>
      <c r="B82" s="506" t="s">
        <v>467</v>
      </c>
      <c r="C82" s="506" t="s">
        <v>473</v>
      </c>
      <c r="D82" s="571" t="s">
        <v>1434</v>
      </c>
      <c r="E82" s="572" t="s">
        <v>487</v>
      </c>
      <c r="F82" s="506" t="s">
        <v>468</v>
      </c>
      <c r="G82" s="506" t="s">
        <v>493</v>
      </c>
      <c r="H82" s="506" t="s">
        <v>1436</v>
      </c>
      <c r="I82" s="506" t="s">
        <v>733</v>
      </c>
      <c r="J82" s="506" t="s">
        <v>495</v>
      </c>
      <c r="K82" s="506" t="s">
        <v>649</v>
      </c>
      <c r="L82" s="507">
        <v>143.09</v>
      </c>
      <c r="M82" s="507">
        <v>1144.72</v>
      </c>
      <c r="N82" s="506">
        <v>8</v>
      </c>
      <c r="O82" s="573">
        <v>7</v>
      </c>
      <c r="P82" s="507">
        <v>1144.72</v>
      </c>
      <c r="Q82" s="527">
        <v>1</v>
      </c>
      <c r="R82" s="506">
        <v>8</v>
      </c>
      <c r="S82" s="527">
        <v>1</v>
      </c>
      <c r="T82" s="573">
        <v>7</v>
      </c>
      <c r="U82" s="528">
        <v>1</v>
      </c>
    </row>
    <row r="83" spans="1:21" ht="14.4" customHeight="1" x14ac:dyDescent="0.3">
      <c r="A83" s="505">
        <v>27</v>
      </c>
      <c r="B83" s="506" t="s">
        <v>467</v>
      </c>
      <c r="C83" s="506" t="s">
        <v>473</v>
      </c>
      <c r="D83" s="571" t="s">
        <v>1434</v>
      </c>
      <c r="E83" s="572" t="s">
        <v>487</v>
      </c>
      <c r="F83" s="506" t="s">
        <v>468</v>
      </c>
      <c r="G83" s="506" t="s">
        <v>554</v>
      </c>
      <c r="H83" s="506" t="s">
        <v>1436</v>
      </c>
      <c r="I83" s="506" t="s">
        <v>555</v>
      </c>
      <c r="J83" s="506" t="s">
        <v>556</v>
      </c>
      <c r="K83" s="506" t="s">
        <v>557</v>
      </c>
      <c r="L83" s="507">
        <v>352.37</v>
      </c>
      <c r="M83" s="507">
        <v>704.74</v>
      </c>
      <c r="N83" s="506">
        <v>2</v>
      </c>
      <c r="O83" s="573">
        <v>1</v>
      </c>
      <c r="P83" s="507">
        <v>352.37</v>
      </c>
      <c r="Q83" s="527">
        <v>0.5</v>
      </c>
      <c r="R83" s="506">
        <v>1</v>
      </c>
      <c r="S83" s="527">
        <v>0.5</v>
      </c>
      <c r="T83" s="573">
        <v>0.5</v>
      </c>
      <c r="U83" s="528">
        <v>0.5</v>
      </c>
    </row>
    <row r="84" spans="1:21" ht="14.4" customHeight="1" x14ac:dyDescent="0.3">
      <c r="A84" s="505">
        <v>27</v>
      </c>
      <c r="B84" s="506" t="s">
        <v>467</v>
      </c>
      <c r="C84" s="506" t="s">
        <v>473</v>
      </c>
      <c r="D84" s="571" t="s">
        <v>1434</v>
      </c>
      <c r="E84" s="572" t="s">
        <v>487</v>
      </c>
      <c r="F84" s="506" t="s">
        <v>468</v>
      </c>
      <c r="G84" s="506" t="s">
        <v>522</v>
      </c>
      <c r="H84" s="506" t="s">
        <v>1436</v>
      </c>
      <c r="I84" s="506" t="s">
        <v>523</v>
      </c>
      <c r="J84" s="506" t="s">
        <v>524</v>
      </c>
      <c r="K84" s="506" t="s">
        <v>525</v>
      </c>
      <c r="L84" s="507">
        <v>218.62</v>
      </c>
      <c r="M84" s="507">
        <v>1093.0999999999999</v>
      </c>
      <c r="N84" s="506">
        <v>5</v>
      </c>
      <c r="O84" s="573">
        <v>3.5</v>
      </c>
      <c r="P84" s="507">
        <v>655.86</v>
      </c>
      <c r="Q84" s="527">
        <v>0.60000000000000009</v>
      </c>
      <c r="R84" s="506">
        <v>3</v>
      </c>
      <c r="S84" s="527">
        <v>0.6</v>
      </c>
      <c r="T84" s="573">
        <v>2.5</v>
      </c>
      <c r="U84" s="528">
        <v>0.7142857142857143</v>
      </c>
    </row>
    <row r="85" spans="1:21" ht="14.4" customHeight="1" x14ac:dyDescent="0.3">
      <c r="A85" s="505">
        <v>27</v>
      </c>
      <c r="B85" s="506" t="s">
        <v>467</v>
      </c>
      <c r="C85" s="506" t="s">
        <v>473</v>
      </c>
      <c r="D85" s="571" t="s">
        <v>1434</v>
      </c>
      <c r="E85" s="572" t="s">
        <v>487</v>
      </c>
      <c r="F85" s="506" t="s">
        <v>468</v>
      </c>
      <c r="G85" s="506" t="s">
        <v>522</v>
      </c>
      <c r="H85" s="506" t="s">
        <v>1436</v>
      </c>
      <c r="I85" s="506" t="s">
        <v>734</v>
      </c>
      <c r="J85" s="506" t="s">
        <v>524</v>
      </c>
      <c r="K85" s="506" t="s">
        <v>735</v>
      </c>
      <c r="L85" s="507">
        <v>437.23</v>
      </c>
      <c r="M85" s="507">
        <v>437.23</v>
      </c>
      <c r="N85" s="506">
        <v>1</v>
      </c>
      <c r="O85" s="573">
        <v>1</v>
      </c>
      <c r="P85" s="507">
        <v>437.23</v>
      </c>
      <c r="Q85" s="527">
        <v>1</v>
      </c>
      <c r="R85" s="506">
        <v>1</v>
      </c>
      <c r="S85" s="527">
        <v>1</v>
      </c>
      <c r="T85" s="573">
        <v>1</v>
      </c>
      <c r="U85" s="528">
        <v>1</v>
      </c>
    </row>
    <row r="86" spans="1:21" ht="14.4" customHeight="1" x14ac:dyDescent="0.3">
      <c r="A86" s="505">
        <v>27</v>
      </c>
      <c r="B86" s="506" t="s">
        <v>467</v>
      </c>
      <c r="C86" s="506" t="s">
        <v>473</v>
      </c>
      <c r="D86" s="571" t="s">
        <v>1434</v>
      </c>
      <c r="E86" s="572" t="s">
        <v>487</v>
      </c>
      <c r="F86" s="506" t="s">
        <v>468</v>
      </c>
      <c r="G86" s="506" t="s">
        <v>736</v>
      </c>
      <c r="H86" s="506" t="s">
        <v>1436</v>
      </c>
      <c r="I86" s="506" t="s">
        <v>737</v>
      </c>
      <c r="J86" s="506" t="s">
        <v>738</v>
      </c>
      <c r="K86" s="506" t="s">
        <v>739</v>
      </c>
      <c r="L86" s="507">
        <v>15.9</v>
      </c>
      <c r="M86" s="507">
        <v>127.2</v>
      </c>
      <c r="N86" s="506">
        <v>8</v>
      </c>
      <c r="O86" s="573">
        <v>1.5</v>
      </c>
      <c r="P86" s="507">
        <v>63.6</v>
      </c>
      <c r="Q86" s="527">
        <v>0.5</v>
      </c>
      <c r="R86" s="506">
        <v>4</v>
      </c>
      <c r="S86" s="527">
        <v>0.5</v>
      </c>
      <c r="T86" s="573">
        <v>0.5</v>
      </c>
      <c r="U86" s="528">
        <v>0.33333333333333331</v>
      </c>
    </row>
    <row r="87" spans="1:21" ht="14.4" customHeight="1" x14ac:dyDescent="0.3">
      <c r="A87" s="505">
        <v>27</v>
      </c>
      <c r="B87" s="506" t="s">
        <v>467</v>
      </c>
      <c r="C87" s="506" t="s">
        <v>473</v>
      </c>
      <c r="D87" s="571" t="s">
        <v>1434</v>
      </c>
      <c r="E87" s="572" t="s">
        <v>487</v>
      </c>
      <c r="F87" s="506" t="s">
        <v>468</v>
      </c>
      <c r="G87" s="506" t="s">
        <v>740</v>
      </c>
      <c r="H87" s="506" t="s">
        <v>442</v>
      </c>
      <c r="I87" s="506" t="s">
        <v>741</v>
      </c>
      <c r="J87" s="506" t="s">
        <v>742</v>
      </c>
      <c r="K87" s="506" t="s">
        <v>743</v>
      </c>
      <c r="L87" s="507">
        <v>39.630000000000003</v>
      </c>
      <c r="M87" s="507">
        <v>118.89000000000001</v>
      </c>
      <c r="N87" s="506">
        <v>3</v>
      </c>
      <c r="O87" s="573">
        <v>1</v>
      </c>
      <c r="P87" s="507"/>
      <c r="Q87" s="527">
        <v>0</v>
      </c>
      <c r="R87" s="506"/>
      <c r="S87" s="527">
        <v>0</v>
      </c>
      <c r="T87" s="573"/>
      <c r="U87" s="528">
        <v>0</v>
      </c>
    </row>
    <row r="88" spans="1:21" ht="14.4" customHeight="1" x14ac:dyDescent="0.3">
      <c r="A88" s="505">
        <v>27</v>
      </c>
      <c r="B88" s="506" t="s">
        <v>467</v>
      </c>
      <c r="C88" s="506" t="s">
        <v>473</v>
      </c>
      <c r="D88" s="571" t="s">
        <v>1434</v>
      </c>
      <c r="E88" s="572" t="s">
        <v>487</v>
      </c>
      <c r="F88" s="506" t="s">
        <v>468</v>
      </c>
      <c r="G88" s="506" t="s">
        <v>744</v>
      </c>
      <c r="H88" s="506" t="s">
        <v>442</v>
      </c>
      <c r="I88" s="506" t="s">
        <v>745</v>
      </c>
      <c r="J88" s="506" t="s">
        <v>746</v>
      </c>
      <c r="K88" s="506" t="s">
        <v>747</v>
      </c>
      <c r="L88" s="507">
        <v>453.79</v>
      </c>
      <c r="M88" s="507">
        <v>1361.3700000000001</v>
      </c>
      <c r="N88" s="506">
        <v>3</v>
      </c>
      <c r="O88" s="573">
        <v>1</v>
      </c>
      <c r="P88" s="507">
        <v>1361.3700000000001</v>
      </c>
      <c r="Q88" s="527">
        <v>1</v>
      </c>
      <c r="R88" s="506">
        <v>3</v>
      </c>
      <c r="S88" s="527">
        <v>1</v>
      </c>
      <c r="T88" s="573">
        <v>1</v>
      </c>
      <c r="U88" s="528">
        <v>1</v>
      </c>
    </row>
    <row r="89" spans="1:21" ht="14.4" customHeight="1" x14ac:dyDescent="0.3">
      <c r="A89" s="505">
        <v>27</v>
      </c>
      <c r="B89" s="506" t="s">
        <v>467</v>
      </c>
      <c r="C89" s="506" t="s">
        <v>473</v>
      </c>
      <c r="D89" s="571" t="s">
        <v>1434</v>
      </c>
      <c r="E89" s="572" t="s">
        <v>487</v>
      </c>
      <c r="F89" s="506" t="s">
        <v>468</v>
      </c>
      <c r="G89" s="506" t="s">
        <v>748</v>
      </c>
      <c r="H89" s="506" t="s">
        <v>442</v>
      </c>
      <c r="I89" s="506" t="s">
        <v>749</v>
      </c>
      <c r="J89" s="506" t="s">
        <v>750</v>
      </c>
      <c r="K89" s="506" t="s">
        <v>644</v>
      </c>
      <c r="L89" s="507">
        <v>430.05</v>
      </c>
      <c r="M89" s="507">
        <v>860.1</v>
      </c>
      <c r="N89" s="506">
        <v>2</v>
      </c>
      <c r="O89" s="573">
        <v>1</v>
      </c>
      <c r="P89" s="507">
        <v>860.1</v>
      </c>
      <c r="Q89" s="527">
        <v>1</v>
      </c>
      <c r="R89" s="506">
        <v>2</v>
      </c>
      <c r="S89" s="527">
        <v>1</v>
      </c>
      <c r="T89" s="573">
        <v>1</v>
      </c>
      <c r="U89" s="528">
        <v>1</v>
      </c>
    </row>
    <row r="90" spans="1:21" ht="14.4" customHeight="1" x14ac:dyDescent="0.3">
      <c r="A90" s="505">
        <v>27</v>
      </c>
      <c r="B90" s="506" t="s">
        <v>467</v>
      </c>
      <c r="C90" s="506" t="s">
        <v>473</v>
      </c>
      <c r="D90" s="571" t="s">
        <v>1434</v>
      </c>
      <c r="E90" s="572" t="s">
        <v>487</v>
      </c>
      <c r="F90" s="506" t="s">
        <v>468</v>
      </c>
      <c r="G90" s="506" t="s">
        <v>748</v>
      </c>
      <c r="H90" s="506" t="s">
        <v>442</v>
      </c>
      <c r="I90" s="506" t="s">
        <v>751</v>
      </c>
      <c r="J90" s="506" t="s">
        <v>750</v>
      </c>
      <c r="K90" s="506" t="s">
        <v>646</v>
      </c>
      <c r="L90" s="507">
        <v>661.62</v>
      </c>
      <c r="M90" s="507">
        <v>1323.24</v>
      </c>
      <c r="N90" s="506">
        <v>2</v>
      </c>
      <c r="O90" s="573">
        <v>1</v>
      </c>
      <c r="P90" s="507">
        <v>661.62</v>
      </c>
      <c r="Q90" s="527">
        <v>0.5</v>
      </c>
      <c r="R90" s="506">
        <v>1</v>
      </c>
      <c r="S90" s="527">
        <v>0.5</v>
      </c>
      <c r="T90" s="573">
        <v>0.5</v>
      </c>
      <c r="U90" s="528">
        <v>0.5</v>
      </c>
    </row>
    <row r="91" spans="1:21" ht="14.4" customHeight="1" x14ac:dyDescent="0.3">
      <c r="A91" s="505">
        <v>27</v>
      </c>
      <c r="B91" s="506" t="s">
        <v>467</v>
      </c>
      <c r="C91" s="506" t="s">
        <v>473</v>
      </c>
      <c r="D91" s="571" t="s">
        <v>1434</v>
      </c>
      <c r="E91" s="572" t="s">
        <v>487</v>
      </c>
      <c r="F91" s="506" t="s">
        <v>468</v>
      </c>
      <c r="G91" s="506" t="s">
        <v>752</v>
      </c>
      <c r="H91" s="506" t="s">
        <v>1436</v>
      </c>
      <c r="I91" s="506" t="s">
        <v>753</v>
      </c>
      <c r="J91" s="506" t="s">
        <v>754</v>
      </c>
      <c r="K91" s="506" t="s">
        <v>755</v>
      </c>
      <c r="L91" s="507">
        <v>79.11</v>
      </c>
      <c r="M91" s="507">
        <v>237.32999999999998</v>
      </c>
      <c r="N91" s="506">
        <v>3</v>
      </c>
      <c r="O91" s="573">
        <v>0.5</v>
      </c>
      <c r="P91" s="507">
        <v>237.32999999999998</v>
      </c>
      <c r="Q91" s="527">
        <v>1</v>
      </c>
      <c r="R91" s="506">
        <v>3</v>
      </c>
      <c r="S91" s="527">
        <v>1</v>
      </c>
      <c r="T91" s="573">
        <v>0.5</v>
      </c>
      <c r="U91" s="528">
        <v>1</v>
      </c>
    </row>
    <row r="92" spans="1:21" ht="14.4" customHeight="1" x14ac:dyDescent="0.3">
      <c r="A92" s="505">
        <v>27</v>
      </c>
      <c r="B92" s="506" t="s">
        <v>467</v>
      </c>
      <c r="C92" s="506" t="s">
        <v>473</v>
      </c>
      <c r="D92" s="571" t="s">
        <v>1434</v>
      </c>
      <c r="E92" s="572" t="s">
        <v>487</v>
      </c>
      <c r="F92" s="506" t="s">
        <v>468</v>
      </c>
      <c r="G92" s="506" t="s">
        <v>752</v>
      </c>
      <c r="H92" s="506" t="s">
        <v>442</v>
      </c>
      <c r="I92" s="506" t="s">
        <v>756</v>
      </c>
      <c r="J92" s="506" t="s">
        <v>757</v>
      </c>
      <c r="K92" s="506" t="s">
        <v>758</v>
      </c>
      <c r="L92" s="507">
        <v>258.41000000000003</v>
      </c>
      <c r="M92" s="507">
        <v>258.41000000000003</v>
      </c>
      <c r="N92" s="506">
        <v>1</v>
      </c>
      <c r="O92" s="573">
        <v>1</v>
      </c>
      <c r="P92" s="507">
        <v>258.41000000000003</v>
      </c>
      <c r="Q92" s="527">
        <v>1</v>
      </c>
      <c r="R92" s="506">
        <v>1</v>
      </c>
      <c r="S92" s="527">
        <v>1</v>
      </c>
      <c r="T92" s="573">
        <v>1</v>
      </c>
      <c r="U92" s="528">
        <v>1</v>
      </c>
    </row>
    <row r="93" spans="1:21" ht="14.4" customHeight="1" x14ac:dyDescent="0.3">
      <c r="A93" s="505">
        <v>27</v>
      </c>
      <c r="B93" s="506" t="s">
        <v>467</v>
      </c>
      <c r="C93" s="506" t="s">
        <v>473</v>
      </c>
      <c r="D93" s="571" t="s">
        <v>1434</v>
      </c>
      <c r="E93" s="572" t="s">
        <v>487</v>
      </c>
      <c r="F93" s="506" t="s">
        <v>468</v>
      </c>
      <c r="G93" s="506" t="s">
        <v>534</v>
      </c>
      <c r="H93" s="506" t="s">
        <v>1436</v>
      </c>
      <c r="I93" s="506" t="s">
        <v>535</v>
      </c>
      <c r="J93" s="506" t="s">
        <v>536</v>
      </c>
      <c r="K93" s="506" t="s">
        <v>537</v>
      </c>
      <c r="L93" s="507">
        <v>246.88</v>
      </c>
      <c r="M93" s="507">
        <v>246.88</v>
      </c>
      <c r="N93" s="506">
        <v>1</v>
      </c>
      <c r="O93" s="573">
        <v>0.5</v>
      </c>
      <c r="P93" s="507"/>
      <c r="Q93" s="527">
        <v>0</v>
      </c>
      <c r="R93" s="506"/>
      <c r="S93" s="527">
        <v>0</v>
      </c>
      <c r="T93" s="573"/>
      <c r="U93" s="528">
        <v>0</v>
      </c>
    </row>
    <row r="94" spans="1:21" ht="14.4" customHeight="1" x14ac:dyDescent="0.3">
      <c r="A94" s="505">
        <v>27</v>
      </c>
      <c r="B94" s="506" t="s">
        <v>467</v>
      </c>
      <c r="C94" s="506" t="s">
        <v>473</v>
      </c>
      <c r="D94" s="571" t="s">
        <v>1434</v>
      </c>
      <c r="E94" s="572" t="s">
        <v>487</v>
      </c>
      <c r="F94" s="506" t="s">
        <v>468</v>
      </c>
      <c r="G94" s="506" t="s">
        <v>534</v>
      </c>
      <c r="H94" s="506" t="s">
        <v>1436</v>
      </c>
      <c r="I94" s="506" t="s">
        <v>759</v>
      </c>
      <c r="J94" s="506" t="s">
        <v>536</v>
      </c>
      <c r="K94" s="506" t="s">
        <v>760</v>
      </c>
      <c r="L94" s="507">
        <v>301.26</v>
      </c>
      <c r="M94" s="507">
        <v>903.78</v>
      </c>
      <c r="N94" s="506">
        <v>3</v>
      </c>
      <c r="O94" s="573">
        <v>0.5</v>
      </c>
      <c r="P94" s="507">
        <v>903.78</v>
      </c>
      <c r="Q94" s="527">
        <v>1</v>
      </c>
      <c r="R94" s="506">
        <v>3</v>
      </c>
      <c r="S94" s="527">
        <v>1</v>
      </c>
      <c r="T94" s="573">
        <v>0.5</v>
      </c>
      <c r="U94" s="528">
        <v>1</v>
      </c>
    </row>
    <row r="95" spans="1:21" ht="14.4" customHeight="1" x14ac:dyDescent="0.3">
      <c r="A95" s="505">
        <v>27</v>
      </c>
      <c r="B95" s="506" t="s">
        <v>467</v>
      </c>
      <c r="C95" s="506" t="s">
        <v>473</v>
      </c>
      <c r="D95" s="571" t="s">
        <v>1434</v>
      </c>
      <c r="E95" s="572" t="s">
        <v>487</v>
      </c>
      <c r="F95" s="506" t="s">
        <v>468</v>
      </c>
      <c r="G95" s="506" t="s">
        <v>538</v>
      </c>
      <c r="H95" s="506" t="s">
        <v>442</v>
      </c>
      <c r="I95" s="506" t="s">
        <v>761</v>
      </c>
      <c r="J95" s="506" t="s">
        <v>762</v>
      </c>
      <c r="K95" s="506" t="s">
        <v>763</v>
      </c>
      <c r="L95" s="507">
        <v>96.8</v>
      </c>
      <c r="M95" s="507">
        <v>290.39999999999998</v>
      </c>
      <c r="N95" s="506">
        <v>3</v>
      </c>
      <c r="O95" s="573">
        <v>1</v>
      </c>
      <c r="P95" s="507"/>
      <c r="Q95" s="527">
        <v>0</v>
      </c>
      <c r="R95" s="506"/>
      <c r="S95" s="527">
        <v>0</v>
      </c>
      <c r="T95" s="573"/>
      <c r="U95" s="528">
        <v>0</v>
      </c>
    </row>
    <row r="96" spans="1:21" ht="14.4" customHeight="1" x14ac:dyDescent="0.3">
      <c r="A96" s="505">
        <v>27</v>
      </c>
      <c r="B96" s="506" t="s">
        <v>467</v>
      </c>
      <c r="C96" s="506" t="s">
        <v>473</v>
      </c>
      <c r="D96" s="571" t="s">
        <v>1434</v>
      </c>
      <c r="E96" s="572" t="s">
        <v>487</v>
      </c>
      <c r="F96" s="506" t="s">
        <v>468</v>
      </c>
      <c r="G96" s="506" t="s">
        <v>764</v>
      </c>
      <c r="H96" s="506" t="s">
        <v>442</v>
      </c>
      <c r="I96" s="506" t="s">
        <v>765</v>
      </c>
      <c r="J96" s="506" t="s">
        <v>766</v>
      </c>
      <c r="K96" s="506" t="s">
        <v>767</v>
      </c>
      <c r="L96" s="507">
        <v>218.73</v>
      </c>
      <c r="M96" s="507">
        <v>656.18999999999994</v>
      </c>
      <c r="N96" s="506">
        <v>3</v>
      </c>
      <c r="O96" s="573">
        <v>1</v>
      </c>
      <c r="P96" s="507"/>
      <c r="Q96" s="527">
        <v>0</v>
      </c>
      <c r="R96" s="506"/>
      <c r="S96" s="527">
        <v>0</v>
      </c>
      <c r="T96" s="573"/>
      <c r="U96" s="528">
        <v>0</v>
      </c>
    </row>
    <row r="97" spans="1:21" ht="14.4" customHeight="1" x14ac:dyDescent="0.3">
      <c r="A97" s="505">
        <v>27</v>
      </c>
      <c r="B97" s="506" t="s">
        <v>467</v>
      </c>
      <c r="C97" s="506" t="s">
        <v>473</v>
      </c>
      <c r="D97" s="571" t="s">
        <v>1434</v>
      </c>
      <c r="E97" s="572" t="s">
        <v>487</v>
      </c>
      <c r="F97" s="506" t="s">
        <v>468</v>
      </c>
      <c r="G97" s="506" t="s">
        <v>607</v>
      </c>
      <c r="H97" s="506" t="s">
        <v>1436</v>
      </c>
      <c r="I97" s="506" t="s">
        <v>768</v>
      </c>
      <c r="J97" s="506" t="s">
        <v>609</v>
      </c>
      <c r="K97" s="506" t="s">
        <v>769</v>
      </c>
      <c r="L97" s="507">
        <v>1887.9</v>
      </c>
      <c r="M97" s="507">
        <v>5663.7000000000007</v>
      </c>
      <c r="N97" s="506">
        <v>3</v>
      </c>
      <c r="O97" s="573">
        <v>0.5</v>
      </c>
      <c r="P97" s="507">
        <v>5663.7000000000007</v>
      </c>
      <c r="Q97" s="527">
        <v>1</v>
      </c>
      <c r="R97" s="506">
        <v>3</v>
      </c>
      <c r="S97" s="527">
        <v>1</v>
      </c>
      <c r="T97" s="573">
        <v>0.5</v>
      </c>
      <c r="U97" s="528">
        <v>1</v>
      </c>
    </row>
    <row r="98" spans="1:21" ht="14.4" customHeight="1" x14ac:dyDescent="0.3">
      <c r="A98" s="505">
        <v>27</v>
      </c>
      <c r="B98" s="506" t="s">
        <v>467</v>
      </c>
      <c r="C98" s="506" t="s">
        <v>473</v>
      </c>
      <c r="D98" s="571" t="s">
        <v>1434</v>
      </c>
      <c r="E98" s="572" t="s">
        <v>487</v>
      </c>
      <c r="F98" s="506" t="s">
        <v>468</v>
      </c>
      <c r="G98" s="506" t="s">
        <v>607</v>
      </c>
      <c r="H98" s="506" t="s">
        <v>1436</v>
      </c>
      <c r="I98" s="506" t="s">
        <v>770</v>
      </c>
      <c r="J98" s="506" t="s">
        <v>609</v>
      </c>
      <c r="K98" s="506" t="s">
        <v>771</v>
      </c>
      <c r="L98" s="507">
        <v>1544.99</v>
      </c>
      <c r="M98" s="507">
        <v>4634.97</v>
      </c>
      <c r="N98" s="506">
        <v>3</v>
      </c>
      <c r="O98" s="573">
        <v>1</v>
      </c>
      <c r="P98" s="507">
        <v>4634.97</v>
      </c>
      <c r="Q98" s="527">
        <v>1</v>
      </c>
      <c r="R98" s="506">
        <v>3</v>
      </c>
      <c r="S98" s="527">
        <v>1</v>
      </c>
      <c r="T98" s="573">
        <v>1</v>
      </c>
      <c r="U98" s="528">
        <v>1</v>
      </c>
    </row>
    <row r="99" spans="1:21" ht="14.4" customHeight="1" x14ac:dyDescent="0.3">
      <c r="A99" s="505">
        <v>27</v>
      </c>
      <c r="B99" s="506" t="s">
        <v>467</v>
      </c>
      <c r="C99" s="506" t="s">
        <v>473</v>
      </c>
      <c r="D99" s="571" t="s">
        <v>1434</v>
      </c>
      <c r="E99" s="572" t="s">
        <v>487</v>
      </c>
      <c r="F99" s="506" t="s">
        <v>468</v>
      </c>
      <c r="G99" s="506" t="s">
        <v>772</v>
      </c>
      <c r="H99" s="506" t="s">
        <v>442</v>
      </c>
      <c r="I99" s="506" t="s">
        <v>773</v>
      </c>
      <c r="J99" s="506" t="s">
        <v>774</v>
      </c>
      <c r="K99" s="506" t="s">
        <v>775</v>
      </c>
      <c r="L99" s="507">
        <v>203.9</v>
      </c>
      <c r="M99" s="507">
        <v>203.9</v>
      </c>
      <c r="N99" s="506">
        <v>1</v>
      </c>
      <c r="O99" s="573">
        <v>1</v>
      </c>
      <c r="P99" s="507">
        <v>203.9</v>
      </c>
      <c r="Q99" s="527">
        <v>1</v>
      </c>
      <c r="R99" s="506">
        <v>1</v>
      </c>
      <c r="S99" s="527">
        <v>1</v>
      </c>
      <c r="T99" s="573">
        <v>1</v>
      </c>
      <c r="U99" s="528">
        <v>1</v>
      </c>
    </row>
    <row r="100" spans="1:21" ht="14.4" customHeight="1" x14ac:dyDescent="0.3">
      <c r="A100" s="505">
        <v>27</v>
      </c>
      <c r="B100" s="506" t="s">
        <v>467</v>
      </c>
      <c r="C100" s="506" t="s">
        <v>473</v>
      </c>
      <c r="D100" s="571" t="s">
        <v>1434</v>
      </c>
      <c r="E100" s="572" t="s">
        <v>487</v>
      </c>
      <c r="F100" s="506" t="s">
        <v>468</v>
      </c>
      <c r="G100" s="506" t="s">
        <v>776</v>
      </c>
      <c r="H100" s="506" t="s">
        <v>442</v>
      </c>
      <c r="I100" s="506" t="s">
        <v>777</v>
      </c>
      <c r="J100" s="506" t="s">
        <v>778</v>
      </c>
      <c r="K100" s="506" t="s">
        <v>779</v>
      </c>
      <c r="L100" s="507">
        <v>522.53</v>
      </c>
      <c r="M100" s="507">
        <v>522.53</v>
      </c>
      <c r="N100" s="506">
        <v>1</v>
      </c>
      <c r="O100" s="573">
        <v>0.5</v>
      </c>
      <c r="P100" s="507">
        <v>522.53</v>
      </c>
      <c r="Q100" s="527">
        <v>1</v>
      </c>
      <c r="R100" s="506">
        <v>1</v>
      </c>
      <c r="S100" s="527">
        <v>1</v>
      </c>
      <c r="T100" s="573">
        <v>0.5</v>
      </c>
      <c r="U100" s="528">
        <v>1</v>
      </c>
    </row>
    <row r="101" spans="1:21" ht="14.4" customHeight="1" x14ac:dyDescent="0.3">
      <c r="A101" s="505">
        <v>27</v>
      </c>
      <c r="B101" s="506" t="s">
        <v>467</v>
      </c>
      <c r="C101" s="506" t="s">
        <v>473</v>
      </c>
      <c r="D101" s="571" t="s">
        <v>1434</v>
      </c>
      <c r="E101" s="572" t="s">
        <v>487</v>
      </c>
      <c r="F101" s="506" t="s">
        <v>468</v>
      </c>
      <c r="G101" s="506" t="s">
        <v>550</v>
      </c>
      <c r="H101" s="506" t="s">
        <v>1436</v>
      </c>
      <c r="I101" s="506" t="s">
        <v>780</v>
      </c>
      <c r="J101" s="506" t="s">
        <v>552</v>
      </c>
      <c r="K101" s="506" t="s">
        <v>781</v>
      </c>
      <c r="L101" s="507">
        <v>544.38</v>
      </c>
      <c r="M101" s="507">
        <v>544.38</v>
      </c>
      <c r="N101" s="506">
        <v>1</v>
      </c>
      <c r="O101" s="573">
        <v>1</v>
      </c>
      <c r="P101" s="507"/>
      <c r="Q101" s="527">
        <v>0</v>
      </c>
      <c r="R101" s="506"/>
      <c r="S101" s="527">
        <v>0</v>
      </c>
      <c r="T101" s="573"/>
      <c r="U101" s="528">
        <v>0</v>
      </c>
    </row>
    <row r="102" spans="1:21" ht="14.4" customHeight="1" x14ac:dyDescent="0.3">
      <c r="A102" s="505">
        <v>27</v>
      </c>
      <c r="B102" s="506" t="s">
        <v>467</v>
      </c>
      <c r="C102" s="506" t="s">
        <v>473</v>
      </c>
      <c r="D102" s="571" t="s">
        <v>1434</v>
      </c>
      <c r="E102" s="572" t="s">
        <v>487</v>
      </c>
      <c r="F102" s="506" t="s">
        <v>468</v>
      </c>
      <c r="G102" s="506" t="s">
        <v>550</v>
      </c>
      <c r="H102" s="506" t="s">
        <v>1436</v>
      </c>
      <c r="I102" s="506" t="s">
        <v>551</v>
      </c>
      <c r="J102" s="506" t="s">
        <v>552</v>
      </c>
      <c r="K102" s="506" t="s">
        <v>553</v>
      </c>
      <c r="L102" s="507">
        <v>327.49</v>
      </c>
      <c r="M102" s="507">
        <v>654.98</v>
      </c>
      <c r="N102" s="506">
        <v>2</v>
      </c>
      <c r="O102" s="573">
        <v>2</v>
      </c>
      <c r="P102" s="507">
        <v>654.98</v>
      </c>
      <c r="Q102" s="527">
        <v>1</v>
      </c>
      <c r="R102" s="506">
        <v>2</v>
      </c>
      <c r="S102" s="527">
        <v>1</v>
      </c>
      <c r="T102" s="573">
        <v>2</v>
      </c>
      <c r="U102" s="528">
        <v>1</v>
      </c>
    </row>
    <row r="103" spans="1:21" ht="14.4" customHeight="1" x14ac:dyDescent="0.3">
      <c r="A103" s="505">
        <v>27</v>
      </c>
      <c r="B103" s="506" t="s">
        <v>467</v>
      </c>
      <c r="C103" s="506" t="s">
        <v>473</v>
      </c>
      <c r="D103" s="571" t="s">
        <v>1434</v>
      </c>
      <c r="E103" s="572" t="s">
        <v>487</v>
      </c>
      <c r="F103" s="506" t="s">
        <v>468</v>
      </c>
      <c r="G103" s="506" t="s">
        <v>550</v>
      </c>
      <c r="H103" s="506" t="s">
        <v>1436</v>
      </c>
      <c r="I103" s="506" t="s">
        <v>782</v>
      </c>
      <c r="J103" s="506" t="s">
        <v>552</v>
      </c>
      <c r="K103" s="506" t="s">
        <v>783</v>
      </c>
      <c r="L103" s="507">
        <v>146.04</v>
      </c>
      <c r="M103" s="507">
        <v>438.12</v>
      </c>
      <c r="N103" s="506">
        <v>3</v>
      </c>
      <c r="O103" s="573">
        <v>0.5</v>
      </c>
      <c r="P103" s="507"/>
      <c r="Q103" s="527">
        <v>0</v>
      </c>
      <c r="R103" s="506"/>
      <c r="S103" s="527">
        <v>0</v>
      </c>
      <c r="T103" s="573"/>
      <c r="U103" s="528">
        <v>0</v>
      </c>
    </row>
    <row r="104" spans="1:21" ht="14.4" customHeight="1" x14ac:dyDescent="0.3">
      <c r="A104" s="505">
        <v>27</v>
      </c>
      <c r="B104" s="506" t="s">
        <v>467</v>
      </c>
      <c r="C104" s="506" t="s">
        <v>473</v>
      </c>
      <c r="D104" s="571" t="s">
        <v>1434</v>
      </c>
      <c r="E104" s="572" t="s">
        <v>487</v>
      </c>
      <c r="F104" s="506" t="s">
        <v>468</v>
      </c>
      <c r="G104" s="506" t="s">
        <v>613</v>
      </c>
      <c r="H104" s="506" t="s">
        <v>1436</v>
      </c>
      <c r="I104" s="506" t="s">
        <v>784</v>
      </c>
      <c r="J104" s="506" t="s">
        <v>615</v>
      </c>
      <c r="K104" s="506" t="s">
        <v>785</v>
      </c>
      <c r="L104" s="507">
        <v>414.07</v>
      </c>
      <c r="M104" s="507">
        <v>1656.28</v>
      </c>
      <c r="N104" s="506">
        <v>4</v>
      </c>
      <c r="O104" s="573">
        <v>1.5</v>
      </c>
      <c r="P104" s="507"/>
      <c r="Q104" s="527">
        <v>0</v>
      </c>
      <c r="R104" s="506"/>
      <c r="S104" s="527">
        <v>0</v>
      </c>
      <c r="T104" s="573"/>
      <c r="U104" s="528">
        <v>0</v>
      </c>
    </row>
    <row r="105" spans="1:21" ht="14.4" customHeight="1" x14ac:dyDescent="0.3">
      <c r="A105" s="505">
        <v>27</v>
      </c>
      <c r="B105" s="506" t="s">
        <v>467</v>
      </c>
      <c r="C105" s="506" t="s">
        <v>473</v>
      </c>
      <c r="D105" s="571" t="s">
        <v>1434</v>
      </c>
      <c r="E105" s="572" t="s">
        <v>487</v>
      </c>
      <c r="F105" s="506" t="s">
        <v>468</v>
      </c>
      <c r="G105" s="506" t="s">
        <v>558</v>
      </c>
      <c r="H105" s="506" t="s">
        <v>442</v>
      </c>
      <c r="I105" s="506" t="s">
        <v>786</v>
      </c>
      <c r="J105" s="506" t="s">
        <v>560</v>
      </c>
      <c r="K105" s="506" t="s">
        <v>787</v>
      </c>
      <c r="L105" s="507">
        <v>154.36000000000001</v>
      </c>
      <c r="M105" s="507">
        <v>308.72000000000003</v>
      </c>
      <c r="N105" s="506">
        <v>2</v>
      </c>
      <c r="O105" s="573">
        <v>1</v>
      </c>
      <c r="P105" s="507">
        <v>308.72000000000003</v>
      </c>
      <c r="Q105" s="527">
        <v>1</v>
      </c>
      <c r="R105" s="506">
        <v>2</v>
      </c>
      <c r="S105" s="527">
        <v>1</v>
      </c>
      <c r="T105" s="573">
        <v>1</v>
      </c>
      <c r="U105" s="528">
        <v>1</v>
      </c>
    </row>
    <row r="106" spans="1:21" ht="14.4" customHeight="1" x14ac:dyDescent="0.3">
      <c r="A106" s="505">
        <v>27</v>
      </c>
      <c r="B106" s="506" t="s">
        <v>467</v>
      </c>
      <c r="C106" s="506" t="s">
        <v>473</v>
      </c>
      <c r="D106" s="571" t="s">
        <v>1434</v>
      </c>
      <c r="E106" s="572" t="s">
        <v>485</v>
      </c>
      <c r="F106" s="506" t="s">
        <v>468</v>
      </c>
      <c r="G106" s="506" t="s">
        <v>631</v>
      </c>
      <c r="H106" s="506" t="s">
        <v>1436</v>
      </c>
      <c r="I106" s="506" t="s">
        <v>788</v>
      </c>
      <c r="J106" s="506" t="s">
        <v>636</v>
      </c>
      <c r="K106" s="506" t="s">
        <v>644</v>
      </c>
      <c r="L106" s="507">
        <v>279.52999999999997</v>
      </c>
      <c r="M106" s="507">
        <v>279.52999999999997</v>
      </c>
      <c r="N106" s="506">
        <v>1</v>
      </c>
      <c r="O106" s="573">
        <v>0.5</v>
      </c>
      <c r="P106" s="507">
        <v>279.52999999999997</v>
      </c>
      <c r="Q106" s="527">
        <v>1</v>
      </c>
      <c r="R106" s="506">
        <v>1</v>
      </c>
      <c r="S106" s="527">
        <v>1</v>
      </c>
      <c r="T106" s="573">
        <v>0.5</v>
      </c>
      <c r="U106" s="528">
        <v>1</v>
      </c>
    </row>
    <row r="107" spans="1:21" ht="14.4" customHeight="1" x14ac:dyDescent="0.3">
      <c r="A107" s="505">
        <v>27</v>
      </c>
      <c r="B107" s="506" t="s">
        <v>467</v>
      </c>
      <c r="C107" s="506" t="s">
        <v>473</v>
      </c>
      <c r="D107" s="571" t="s">
        <v>1434</v>
      </c>
      <c r="E107" s="572" t="s">
        <v>485</v>
      </c>
      <c r="F107" s="506" t="s">
        <v>468</v>
      </c>
      <c r="G107" s="506" t="s">
        <v>789</v>
      </c>
      <c r="H107" s="506" t="s">
        <v>442</v>
      </c>
      <c r="I107" s="506" t="s">
        <v>790</v>
      </c>
      <c r="J107" s="506" t="s">
        <v>791</v>
      </c>
      <c r="K107" s="506" t="s">
        <v>792</v>
      </c>
      <c r="L107" s="507">
        <v>31.09</v>
      </c>
      <c r="M107" s="507">
        <v>93.27</v>
      </c>
      <c r="N107" s="506">
        <v>3</v>
      </c>
      <c r="O107" s="573">
        <v>0.5</v>
      </c>
      <c r="P107" s="507">
        <v>93.27</v>
      </c>
      <c r="Q107" s="527">
        <v>1</v>
      </c>
      <c r="R107" s="506">
        <v>3</v>
      </c>
      <c r="S107" s="527">
        <v>1</v>
      </c>
      <c r="T107" s="573">
        <v>0.5</v>
      </c>
      <c r="U107" s="528">
        <v>1</v>
      </c>
    </row>
    <row r="108" spans="1:21" ht="14.4" customHeight="1" x14ac:dyDescent="0.3">
      <c r="A108" s="505">
        <v>27</v>
      </c>
      <c r="B108" s="506" t="s">
        <v>467</v>
      </c>
      <c r="C108" s="506" t="s">
        <v>473</v>
      </c>
      <c r="D108" s="571" t="s">
        <v>1434</v>
      </c>
      <c r="E108" s="572" t="s">
        <v>485</v>
      </c>
      <c r="F108" s="506" t="s">
        <v>468</v>
      </c>
      <c r="G108" s="506" t="s">
        <v>511</v>
      </c>
      <c r="H108" s="506" t="s">
        <v>442</v>
      </c>
      <c r="I108" s="506" t="s">
        <v>512</v>
      </c>
      <c r="J108" s="506" t="s">
        <v>513</v>
      </c>
      <c r="K108" s="506" t="s">
        <v>514</v>
      </c>
      <c r="L108" s="507">
        <v>58.62</v>
      </c>
      <c r="M108" s="507">
        <v>58.62</v>
      </c>
      <c r="N108" s="506">
        <v>1</v>
      </c>
      <c r="O108" s="573">
        <v>0.5</v>
      </c>
      <c r="P108" s="507">
        <v>58.62</v>
      </c>
      <c r="Q108" s="527">
        <v>1</v>
      </c>
      <c r="R108" s="506">
        <v>1</v>
      </c>
      <c r="S108" s="527">
        <v>1</v>
      </c>
      <c r="T108" s="573">
        <v>0.5</v>
      </c>
      <c r="U108" s="528">
        <v>1</v>
      </c>
    </row>
    <row r="109" spans="1:21" ht="14.4" customHeight="1" x14ac:dyDescent="0.3">
      <c r="A109" s="505">
        <v>27</v>
      </c>
      <c r="B109" s="506" t="s">
        <v>467</v>
      </c>
      <c r="C109" s="506" t="s">
        <v>473</v>
      </c>
      <c r="D109" s="571" t="s">
        <v>1434</v>
      </c>
      <c r="E109" s="572" t="s">
        <v>485</v>
      </c>
      <c r="F109" s="506" t="s">
        <v>468</v>
      </c>
      <c r="G109" s="506" t="s">
        <v>793</v>
      </c>
      <c r="H109" s="506" t="s">
        <v>1436</v>
      </c>
      <c r="I109" s="506" t="s">
        <v>794</v>
      </c>
      <c r="J109" s="506" t="s">
        <v>795</v>
      </c>
      <c r="K109" s="506" t="s">
        <v>796</v>
      </c>
      <c r="L109" s="507">
        <v>77.790000000000006</v>
      </c>
      <c r="M109" s="507">
        <v>77.790000000000006</v>
      </c>
      <c r="N109" s="506">
        <v>1</v>
      </c>
      <c r="O109" s="573">
        <v>0.5</v>
      </c>
      <c r="P109" s="507">
        <v>77.790000000000006</v>
      </c>
      <c r="Q109" s="527">
        <v>1</v>
      </c>
      <c r="R109" s="506">
        <v>1</v>
      </c>
      <c r="S109" s="527">
        <v>1</v>
      </c>
      <c r="T109" s="573">
        <v>0.5</v>
      </c>
      <c r="U109" s="528">
        <v>1</v>
      </c>
    </row>
    <row r="110" spans="1:21" ht="14.4" customHeight="1" x14ac:dyDescent="0.3">
      <c r="A110" s="505">
        <v>27</v>
      </c>
      <c r="B110" s="506" t="s">
        <v>467</v>
      </c>
      <c r="C110" s="506" t="s">
        <v>473</v>
      </c>
      <c r="D110" s="571" t="s">
        <v>1434</v>
      </c>
      <c r="E110" s="572" t="s">
        <v>485</v>
      </c>
      <c r="F110" s="506" t="s">
        <v>468</v>
      </c>
      <c r="G110" s="506" t="s">
        <v>720</v>
      </c>
      <c r="H110" s="506" t="s">
        <v>442</v>
      </c>
      <c r="I110" s="506" t="s">
        <v>726</v>
      </c>
      <c r="J110" s="506" t="s">
        <v>727</v>
      </c>
      <c r="K110" s="506" t="s">
        <v>728</v>
      </c>
      <c r="L110" s="507">
        <v>103.67</v>
      </c>
      <c r="M110" s="507">
        <v>103.67</v>
      </c>
      <c r="N110" s="506">
        <v>1</v>
      </c>
      <c r="O110" s="573">
        <v>0.5</v>
      </c>
      <c r="P110" s="507">
        <v>103.67</v>
      </c>
      <c r="Q110" s="527">
        <v>1</v>
      </c>
      <c r="R110" s="506">
        <v>1</v>
      </c>
      <c r="S110" s="527">
        <v>1</v>
      </c>
      <c r="T110" s="573">
        <v>0.5</v>
      </c>
      <c r="U110" s="528">
        <v>1</v>
      </c>
    </row>
    <row r="111" spans="1:21" ht="14.4" customHeight="1" x14ac:dyDescent="0.3">
      <c r="A111" s="505">
        <v>27</v>
      </c>
      <c r="B111" s="506" t="s">
        <v>467</v>
      </c>
      <c r="C111" s="506" t="s">
        <v>473</v>
      </c>
      <c r="D111" s="571" t="s">
        <v>1434</v>
      </c>
      <c r="E111" s="572" t="s">
        <v>485</v>
      </c>
      <c r="F111" s="506" t="s">
        <v>468</v>
      </c>
      <c r="G111" s="506" t="s">
        <v>542</v>
      </c>
      <c r="H111" s="506" t="s">
        <v>1436</v>
      </c>
      <c r="I111" s="506" t="s">
        <v>543</v>
      </c>
      <c r="J111" s="506" t="s">
        <v>544</v>
      </c>
      <c r="K111" s="506" t="s">
        <v>545</v>
      </c>
      <c r="L111" s="507">
        <v>0</v>
      </c>
      <c r="M111" s="507">
        <v>0</v>
      </c>
      <c r="N111" s="506">
        <v>1</v>
      </c>
      <c r="O111" s="573">
        <v>0.5</v>
      </c>
      <c r="P111" s="507">
        <v>0</v>
      </c>
      <c r="Q111" s="527"/>
      <c r="R111" s="506">
        <v>1</v>
      </c>
      <c r="S111" s="527">
        <v>1</v>
      </c>
      <c r="T111" s="573">
        <v>0.5</v>
      </c>
      <c r="U111" s="528">
        <v>1</v>
      </c>
    </row>
    <row r="112" spans="1:21" ht="14.4" customHeight="1" x14ac:dyDescent="0.3">
      <c r="A112" s="505">
        <v>27</v>
      </c>
      <c r="B112" s="506" t="s">
        <v>467</v>
      </c>
      <c r="C112" s="506" t="s">
        <v>473</v>
      </c>
      <c r="D112" s="571" t="s">
        <v>1434</v>
      </c>
      <c r="E112" s="572" t="s">
        <v>484</v>
      </c>
      <c r="F112" s="506" t="s">
        <v>468</v>
      </c>
      <c r="G112" s="506" t="s">
        <v>631</v>
      </c>
      <c r="H112" s="506" t="s">
        <v>1436</v>
      </c>
      <c r="I112" s="506" t="s">
        <v>635</v>
      </c>
      <c r="J112" s="506" t="s">
        <v>636</v>
      </c>
      <c r="K112" s="506" t="s">
        <v>634</v>
      </c>
      <c r="L112" s="507">
        <v>139.77000000000001</v>
      </c>
      <c r="M112" s="507">
        <v>139.77000000000001</v>
      </c>
      <c r="N112" s="506">
        <v>1</v>
      </c>
      <c r="O112" s="573">
        <v>0.5</v>
      </c>
      <c r="P112" s="507">
        <v>139.77000000000001</v>
      </c>
      <c r="Q112" s="527">
        <v>1</v>
      </c>
      <c r="R112" s="506">
        <v>1</v>
      </c>
      <c r="S112" s="527">
        <v>1</v>
      </c>
      <c r="T112" s="573">
        <v>0.5</v>
      </c>
      <c r="U112" s="528">
        <v>1</v>
      </c>
    </row>
    <row r="113" spans="1:21" ht="14.4" customHeight="1" x14ac:dyDescent="0.3">
      <c r="A113" s="505">
        <v>27</v>
      </c>
      <c r="B113" s="506" t="s">
        <v>467</v>
      </c>
      <c r="C113" s="506" t="s">
        <v>473</v>
      </c>
      <c r="D113" s="571" t="s">
        <v>1434</v>
      </c>
      <c r="E113" s="572" t="s">
        <v>484</v>
      </c>
      <c r="F113" s="506" t="s">
        <v>468</v>
      </c>
      <c r="G113" s="506" t="s">
        <v>664</v>
      </c>
      <c r="H113" s="506" t="s">
        <v>442</v>
      </c>
      <c r="I113" s="506" t="s">
        <v>665</v>
      </c>
      <c r="J113" s="506" t="s">
        <v>666</v>
      </c>
      <c r="K113" s="506" t="s">
        <v>667</v>
      </c>
      <c r="L113" s="507">
        <v>107.27</v>
      </c>
      <c r="M113" s="507">
        <v>107.27</v>
      </c>
      <c r="N113" s="506">
        <v>1</v>
      </c>
      <c r="O113" s="573">
        <v>0.5</v>
      </c>
      <c r="P113" s="507">
        <v>107.27</v>
      </c>
      <c r="Q113" s="527">
        <v>1</v>
      </c>
      <c r="R113" s="506">
        <v>1</v>
      </c>
      <c r="S113" s="527">
        <v>1</v>
      </c>
      <c r="T113" s="573">
        <v>0.5</v>
      </c>
      <c r="U113" s="528">
        <v>1</v>
      </c>
    </row>
    <row r="114" spans="1:21" ht="14.4" customHeight="1" x14ac:dyDescent="0.3">
      <c r="A114" s="505">
        <v>27</v>
      </c>
      <c r="B114" s="506" t="s">
        <v>467</v>
      </c>
      <c r="C114" s="506" t="s">
        <v>473</v>
      </c>
      <c r="D114" s="571" t="s">
        <v>1434</v>
      </c>
      <c r="E114" s="572" t="s">
        <v>484</v>
      </c>
      <c r="F114" s="506" t="s">
        <v>468</v>
      </c>
      <c r="G114" s="506" t="s">
        <v>797</v>
      </c>
      <c r="H114" s="506" t="s">
        <v>1436</v>
      </c>
      <c r="I114" s="506" t="s">
        <v>798</v>
      </c>
      <c r="J114" s="506" t="s">
        <v>799</v>
      </c>
      <c r="K114" s="506" t="s">
        <v>800</v>
      </c>
      <c r="L114" s="507">
        <v>32.869999999999997</v>
      </c>
      <c r="M114" s="507">
        <v>32.869999999999997</v>
      </c>
      <c r="N114" s="506">
        <v>1</v>
      </c>
      <c r="O114" s="573">
        <v>1</v>
      </c>
      <c r="P114" s="507"/>
      <c r="Q114" s="527">
        <v>0</v>
      </c>
      <c r="R114" s="506"/>
      <c r="S114" s="527">
        <v>0</v>
      </c>
      <c r="T114" s="573"/>
      <c r="U114" s="528">
        <v>0</v>
      </c>
    </row>
    <row r="115" spans="1:21" ht="14.4" customHeight="1" x14ac:dyDescent="0.3">
      <c r="A115" s="505">
        <v>27</v>
      </c>
      <c r="B115" s="506" t="s">
        <v>467</v>
      </c>
      <c r="C115" s="506" t="s">
        <v>473</v>
      </c>
      <c r="D115" s="571" t="s">
        <v>1434</v>
      </c>
      <c r="E115" s="572" t="s">
        <v>488</v>
      </c>
      <c r="F115" s="506" t="s">
        <v>468</v>
      </c>
      <c r="G115" s="506" t="s">
        <v>680</v>
      </c>
      <c r="H115" s="506" t="s">
        <v>442</v>
      </c>
      <c r="I115" s="506" t="s">
        <v>801</v>
      </c>
      <c r="J115" s="506" t="s">
        <v>802</v>
      </c>
      <c r="K115" s="506" t="s">
        <v>803</v>
      </c>
      <c r="L115" s="507">
        <v>105.32</v>
      </c>
      <c r="M115" s="507">
        <v>105.32</v>
      </c>
      <c r="N115" s="506">
        <v>1</v>
      </c>
      <c r="O115" s="573">
        <v>1</v>
      </c>
      <c r="P115" s="507"/>
      <c r="Q115" s="527">
        <v>0</v>
      </c>
      <c r="R115" s="506"/>
      <c r="S115" s="527">
        <v>0</v>
      </c>
      <c r="T115" s="573"/>
      <c r="U115" s="528">
        <v>0</v>
      </c>
    </row>
    <row r="116" spans="1:21" ht="14.4" customHeight="1" x14ac:dyDescent="0.3">
      <c r="A116" s="505">
        <v>27</v>
      </c>
      <c r="B116" s="506" t="s">
        <v>467</v>
      </c>
      <c r="C116" s="506" t="s">
        <v>473</v>
      </c>
      <c r="D116" s="571" t="s">
        <v>1434</v>
      </c>
      <c r="E116" s="572" t="s">
        <v>488</v>
      </c>
      <c r="F116" s="506" t="s">
        <v>468</v>
      </c>
      <c r="G116" s="506" t="s">
        <v>515</v>
      </c>
      <c r="H116" s="506" t="s">
        <v>1436</v>
      </c>
      <c r="I116" s="506" t="s">
        <v>804</v>
      </c>
      <c r="J116" s="506" t="s">
        <v>517</v>
      </c>
      <c r="K116" s="506" t="s">
        <v>805</v>
      </c>
      <c r="L116" s="507">
        <v>94.28</v>
      </c>
      <c r="M116" s="507">
        <v>94.28</v>
      </c>
      <c r="N116" s="506">
        <v>1</v>
      </c>
      <c r="O116" s="573">
        <v>1</v>
      </c>
      <c r="P116" s="507">
        <v>94.28</v>
      </c>
      <c r="Q116" s="527">
        <v>1</v>
      </c>
      <c r="R116" s="506">
        <v>1</v>
      </c>
      <c r="S116" s="527">
        <v>1</v>
      </c>
      <c r="T116" s="573">
        <v>1</v>
      </c>
      <c r="U116" s="528">
        <v>1</v>
      </c>
    </row>
    <row r="117" spans="1:21" ht="14.4" customHeight="1" x14ac:dyDescent="0.3">
      <c r="A117" s="505">
        <v>27</v>
      </c>
      <c r="B117" s="506" t="s">
        <v>467</v>
      </c>
      <c r="C117" s="506" t="s">
        <v>473</v>
      </c>
      <c r="D117" s="571" t="s">
        <v>1434</v>
      </c>
      <c r="E117" s="572" t="s">
        <v>488</v>
      </c>
      <c r="F117" s="506" t="s">
        <v>468</v>
      </c>
      <c r="G117" s="506" t="s">
        <v>806</v>
      </c>
      <c r="H117" s="506" t="s">
        <v>442</v>
      </c>
      <c r="I117" s="506" t="s">
        <v>807</v>
      </c>
      <c r="J117" s="506" t="s">
        <v>808</v>
      </c>
      <c r="K117" s="506" t="s">
        <v>809</v>
      </c>
      <c r="L117" s="507">
        <v>48.42</v>
      </c>
      <c r="M117" s="507">
        <v>48.42</v>
      </c>
      <c r="N117" s="506">
        <v>1</v>
      </c>
      <c r="O117" s="573">
        <v>0.5</v>
      </c>
      <c r="P117" s="507"/>
      <c r="Q117" s="527">
        <v>0</v>
      </c>
      <c r="R117" s="506"/>
      <c r="S117" s="527">
        <v>0</v>
      </c>
      <c r="T117" s="573"/>
      <c r="U117" s="528">
        <v>0</v>
      </c>
    </row>
    <row r="118" spans="1:21" ht="14.4" customHeight="1" x14ac:dyDescent="0.3">
      <c r="A118" s="505">
        <v>27</v>
      </c>
      <c r="B118" s="506" t="s">
        <v>467</v>
      </c>
      <c r="C118" s="506" t="s">
        <v>473</v>
      </c>
      <c r="D118" s="571" t="s">
        <v>1434</v>
      </c>
      <c r="E118" s="572" t="s">
        <v>488</v>
      </c>
      <c r="F118" s="506" t="s">
        <v>468</v>
      </c>
      <c r="G118" s="506" t="s">
        <v>810</v>
      </c>
      <c r="H118" s="506" t="s">
        <v>442</v>
      </c>
      <c r="I118" s="506" t="s">
        <v>811</v>
      </c>
      <c r="J118" s="506" t="s">
        <v>812</v>
      </c>
      <c r="K118" s="506" t="s">
        <v>813</v>
      </c>
      <c r="L118" s="507">
        <v>57.85</v>
      </c>
      <c r="M118" s="507">
        <v>57.85</v>
      </c>
      <c r="N118" s="506">
        <v>1</v>
      </c>
      <c r="O118" s="573">
        <v>0.5</v>
      </c>
      <c r="P118" s="507"/>
      <c r="Q118" s="527">
        <v>0</v>
      </c>
      <c r="R118" s="506"/>
      <c r="S118" s="527">
        <v>0</v>
      </c>
      <c r="T118" s="573"/>
      <c r="U118" s="528">
        <v>0</v>
      </c>
    </row>
    <row r="119" spans="1:21" ht="14.4" customHeight="1" x14ac:dyDescent="0.3">
      <c r="A119" s="505">
        <v>27</v>
      </c>
      <c r="B119" s="506" t="s">
        <v>467</v>
      </c>
      <c r="C119" s="506" t="s">
        <v>473</v>
      </c>
      <c r="D119" s="571" t="s">
        <v>1434</v>
      </c>
      <c r="E119" s="572" t="s">
        <v>483</v>
      </c>
      <c r="F119" s="506" t="s">
        <v>468</v>
      </c>
      <c r="G119" s="506" t="s">
        <v>497</v>
      </c>
      <c r="H119" s="506" t="s">
        <v>1436</v>
      </c>
      <c r="I119" s="506" t="s">
        <v>501</v>
      </c>
      <c r="J119" s="506" t="s">
        <v>502</v>
      </c>
      <c r="K119" s="506" t="s">
        <v>503</v>
      </c>
      <c r="L119" s="507">
        <v>93.27</v>
      </c>
      <c r="M119" s="507">
        <v>93.27</v>
      </c>
      <c r="N119" s="506">
        <v>1</v>
      </c>
      <c r="O119" s="573">
        <v>0.5</v>
      </c>
      <c r="P119" s="507">
        <v>93.27</v>
      </c>
      <c r="Q119" s="527">
        <v>1</v>
      </c>
      <c r="R119" s="506">
        <v>1</v>
      </c>
      <c r="S119" s="527">
        <v>1</v>
      </c>
      <c r="T119" s="573">
        <v>0.5</v>
      </c>
      <c r="U119" s="528">
        <v>1</v>
      </c>
    </row>
    <row r="120" spans="1:21" ht="14.4" customHeight="1" x14ac:dyDescent="0.3">
      <c r="A120" s="505">
        <v>27</v>
      </c>
      <c r="B120" s="506" t="s">
        <v>467</v>
      </c>
      <c r="C120" s="506" t="s">
        <v>473</v>
      </c>
      <c r="D120" s="571" t="s">
        <v>1434</v>
      </c>
      <c r="E120" s="572" t="s">
        <v>483</v>
      </c>
      <c r="F120" s="506" t="s">
        <v>468</v>
      </c>
      <c r="G120" s="506" t="s">
        <v>631</v>
      </c>
      <c r="H120" s="506" t="s">
        <v>1436</v>
      </c>
      <c r="I120" s="506" t="s">
        <v>788</v>
      </c>
      <c r="J120" s="506" t="s">
        <v>636</v>
      </c>
      <c r="K120" s="506" t="s">
        <v>644</v>
      </c>
      <c r="L120" s="507">
        <v>279.52999999999997</v>
      </c>
      <c r="M120" s="507">
        <v>559.05999999999995</v>
      </c>
      <c r="N120" s="506">
        <v>2</v>
      </c>
      <c r="O120" s="573">
        <v>1.5</v>
      </c>
      <c r="P120" s="507">
        <v>559.05999999999995</v>
      </c>
      <c r="Q120" s="527">
        <v>1</v>
      </c>
      <c r="R120" s="506">
        <v>2</v>
      </c>
      <c r="S120" s="527">
        <v>1</v>
      </c>
      <c r="T120" s="573">
        <v>1.5</v>
      </c>
      <c r="U120" s="528">
        <v>1</v>
      </c>
    </row>
    <row r="121" spans="1:21" ht="14.4" customHeight="1" x14ac:dyDescent="0.3">
      <c r="A121" s="505">
        <v>27</v>
      </c>
      <c r="B121" s="506" t="s">
        <v>467</v>
      </c>
      <c r="C121" s="506" t="s">
        <v>473</v>
      </c>
      <c r="D121" s="571" t="s">
        <v>1434</v>
      </c>
      <c r="E121" s="572" t="s">
        <v>483</v>
      </c>
      <c r="F121" s="506" t="s">
        <v>468</v>
      </c>
      <c r="G121" s="506" t="s">
        <v>631</v>
      </c>
      <c r="H121" s="506" t="s">
        <v>442</v>
      </c>
      <c r="I121" s="506" t="s">
        <v>637</v>
      </c>
      <c r="J121" s="506" t="s">
        <v>638</v>
      </c>
      <c r="K121" s="506" t="s">
        <v>639</v>
      </c>
      <c r="L121" s="507">
        <v>58.85</v>
      </c>
      <c r="M121" s="507">
        <v>176.55</v>
      </c>
      <c r="N121" s="506">
        <v>3</v>
      </c>
      <c r="O121" s="573">
        <v>1</v>
      </c>
      <c r="P121" s="507"/>
      <c r="Q121" s="527">
        <v>0</v>
      </c>
      <c r="R121" s="506"/>
      <c r="S121" s="527">
        <v>0</v>
      </c>
      <c r="T121" s="573"/>
      <c r="U121" s="528">
        <v>0</v>
      </c>
    </row>
    <row r="122" spans="1:21" ht="14.4" customHeight="1" x14ac:dyDescent="0.3">
      <c r="A122" s="505">
        <v>27</v>
      </c>
      <c r="B122" s="506" t="s">
        <v>467</v>
      </c>
      <c r="C122" s="506" t="s">
        <v>473</v>
      </c>
      <c r="D122" s="571" t="s">
        <v>1434</v>
      </c>
      <c r="E122" s="572" t="s">
        <v>483</v>
      </c>
      <c r="F122" s="506" t="s">
        <v>468</v>
      </c>
      <c r="G122" s="506" t="s">
        <v>631</v>
      </c>
      <c r="H122" s="506" t="s">
        <v>442</v>
      </c>
      <c r="I122" s="506" t="s">
        <v>814</v>
      </c>
      <c r="J122" s="506" t="s">
        <v>638</v>
      </c>
      <c r="K122" s="506" t="s">
        <v>815</v>
      </c>
      <c r="L122" s="507">
        <v>603.72</v>
      </c>
      <c r="M122" s="507">
        <v>603.72</v>
      </c>
      <c r="N122" s="506">
        <v>1</v>
      </c>
      <c r="O122" s="573">
        <v>0.5</v>
      </c>
      <c r="P122" s="507">
        <v>603.72</v>
      </c>
      <c r="Q122" s="527">
        <v>1</v>
      </c>
      <c r="R122" s="506">
        <v>1</v>
      </c>
      <c r="S122" s="527">
        <v>1</v>
      </c>
      <c r="T122" s="573">
        <v>0.5</v>
      </c>
      <c r="U122" s="528">
        <v>1</v>
      </c>
    </row>
    <row r="123" spans="1:21" ht="14.4" customHeight="1" x14ac:dyDescent="0.3">
      <c r="A123" s="505">
        <v>27</v>
      </c>
      <c r="B123" s="506" t="s">
        <v>467</v>
      </c>
      <c r="C123" s="506" t="s">
        <v>473</v>
      </c>
      <c r="D123" s="571" t="s">
        <v>1434</v>
      </c>
      <c r="E123" s="572" t="s">
        <v>483</v>
      </c>
      <c r="F123" s="506" t="s">
        <v>468</v>
      </c>
      <c r="G123" s="506" t="s">
        <v>631</v>
      </c>
      <c r="H123" s="506" t="s">
        <v>442</v>
      </c>
      <c r="I123" s="506" t="s">
        <v>816</v>
      </c>
      <c r="J123" s="506" t="s">
        <v>817</v>
      </c>
      <c r="K123" s="506" t="s">
        <v>641</v>
      </c>
      <c r="L123" s="507">
        <v>93.18</v>
      </c>
      <c r="M123" s="507">
        <v>279.54000000000002</v>
      </c>
      <c r="N123" s="506">
        <v>3</v>
      </c>
      <c r="O123" s="573">
        <v>0.5</v>
      </c>
      <c r="P123" s="507">
        <v>279.54000000000002</v>
      </c>
      <c r="Q123" s="527">
        <v>1</v>
      </c>
      <c r="R123" s="506">
        <v>3</v>
      </c>
      <c r="S123" s="527">
        <v>1</v>
      </c>
      <c r="T123" s="573">
        <v>0.5</v>
      </c>
      <c r="U123" s="528">
        <v>1</v>
      </c>
    </row>
    <row r="124" spans="1:21" ht="14.4" customHeight="1" x14ac:dyDescent="0.3">
      <c r="A124" s="505">
        <v>27</v>
      </c>
      <c r="B124" s="506" t="s">
        <v>467</v>
      </c>
      <c r="C124" s="506" t="s">
        <v>473</v>
      </c>
      <c r="D124" s="571" t="s">
        <v>1434</v>
      </c>
      <c r="E124" s="572" t="s">
        <v>483</v>
      </c>
      <c r="F124" s="506" t="s">
        <v>468</v>
      </c>
      <c r="G124" s="506" t="s">
        <v>565</v>
      </c>
      <c r="H124" s="506" t="s">
        <v>1436</v>
      </c>
      <c r="I124" s="506" t="s">
        <v>818</v>
      </c>
      <c r="J124" s="506" t="s">
        <v>651</v>
      </c>
      <c r="K124" s="506" t="s">
        <v>819</v>
      </c>
      <c r="L124" s="507">
        <v>117.03</v>
      </c>
      <c r="M124" s="507">
        <v>117.03</v>
      </c>
      <c r="N124" s="506">
        <v>1</v>
      </c>
      <c r="O124" s="573">
        <v>0.5</v>
      </c>
      <c r="P124" s="507"/>
      <c r="Q124" s="527">
        <v>0</v>
      </c>
      <c r="R124" s="506"/>
      <c r="S124" s="527">
        <v>0</v>
      </c>
      <c r="T124" s="573"/>
      <c r="U124" s="528">
        <v>0</v>
      </c>
    </row>
    <row r="125" spans="1:21" ht="14.4" customHeight="1" x14ac:dyDescent="0.3">
      <c r="A125" s="505">
        <v>27</v>
      </c>
      <c r="B125" s="506" t="s">
        <v>467</v>
      </c>
      <c r="C125" s="506" t="s">
        <v>473</v>
      </c>
      <c r="D125" s="571" t="s">
        <v>1434</v>
      </c>
      <c r="E125" s="572" t="s">
        <v>483</v>
      </c>
      <c r="F125" s="506" t="s">
        <v>468</v>
      </c>
      <c r="G125" s="506" t="s">
        <v>507</v>
      </c>
      <c r="H125" s="506" t="s">
        <v>442</v>
      </c>
      <c r="I125" s="506" t="s">
        <v>655</v>
      </c>
      <c r="J125" s="506" t="s">
        <v>509</v>
      </c>
      <c r="K125" s="506" t="s">
        <v>656</v>
      </c>
      <c r="L125" s="507">
        <v>1544.99</v>
      </c>
      <c r="M125" s="507">
        <v>4634.97</v>
      </c>
      <c r="N125" s="506">
        <v>3</v>
      </c>
      <c r="O125" s="573">
        <v>0.5</v>
      </c>
      <c r="P125" s="507"/>
      <c r="Q125" s="527">
        <v>0</v>
      </c>
      <c r="R125" s="506"/>
      <c r="S125" s="527">
        <v>0</v>
      </c>
      <c r="T125" s="573"/>
      <c r="U125" s="528">
        <v>0</v>
      </c>
    </row>
    <row r="126" spans="1:21" ht="14.4" customHeight="1" x14ac:dyDescent="0.3">
      <c r="A126" s="505">
        <v>27</v>
      </c>
      <c r="B126" s="506" t="s">
        <v>467</v>
      </c>
      <c r="C126" s="506" t="s">
        <v>473</v>
      </c>
      <c r="D126" s="571" t="s">
        <v>1434</v>
      </c>
      <c r="E126" s="572" t="s">
        <v>483</v>
      </c>
      <c r="F126" s="506" t="s">
        <v>468</v>
      </c>
      <c r="G126" s="506" t="s">
        <v>577</v>
      </c>
      <c r="H126" s="506" t="s">
        <v>1436</v>
      </c>
      <c r="I126" s="506" t="s">
        <v>578</v>
      </c>
      <c r="J126" s="506" t="s">
        <v>579</v>
      </c>
      <c r="K126" s="506" t="s">
        <v>580</v>
      </c>
      <c r="L126" s="507">
        <v>300.31</v>
      </c>
      <c r="M126" s="507">
        <v>300.31</v>
      </c>
      <c r="N126" s="506">
        <v>1</v>
      </c>
      <c r="O126" s="573">
        <v>0.5</v>
      </c>
      <c r="P126" s="507">
        <v>300.31</v>
      </c>
      <c r="Q126" s="527">
        <v>1</v>
      </c>
      <c r="R126" s="506">
        <v>1</v>
      </c>
      <c r="S126" s="527">
        <v>1</v>
      </c>
      <c r="T126" s="573">
        <v>0.5</v>
      </c>
      <c r="U126" s="528">
        <v>1</v>
      </c>
    </row>
    <row r="127" spans="1:21" ht="14.4" customHeight="1" x14ac:dyDescent="0.3">
      <c r="A127" s="505">
        <v>27</v>
      </c>
      <c r="B127" s="506" t="s">
        <v>467</v>
      </c>
      <c r="C127" s="506" t="s">
        <v>473</v>
      </c>
      <c r="D127" s="571" t="s">
        <v>1434</v>
      </c>
      <c r="E127" s="572" t="s">
        <v>483</v>
      </c>
      <c r="F127" s="506" t="s">
        <v>468</v>
      </c>
      <c r="G127" s="506" t="s">
        <v>820</v>
      </c>
      <c r="H127" s="506" t="s">
        <v>1436</v>
      </c>
      <c r="I127" s="506" t="s">
        <v>821</v>
      </c>
      <c r="J127" s="506" t="s">
        <v>822</v>
      </c>
      <c r="K127" s="506" t="s">
        <v>823</v>
      </c>
      <c r="L127" s="507">
        <v>556.04</v>
      </c>
      <c r="M127" s="507">
        <v>556.04</v>
      </c>
      <c r="N127" s="506">
        <v>1</v>
      </c>
      <c r="O127" s="573">
        <v>0.5</v>
      </c>
      <c r="P127" s="507"/>
      <c r="Q127" s="527">
        <v>0</v>
      </c>
      <c r="R127" s="506"/>
      <c r="S127" s="527">
        <v>0</v>
      </c>
      <c r="T127" s="573"/>
      <c r="U127" s="528">
        <v>0</v>
      </c>
    </row>
    <row r="128" spans="1:21" ht="14.4" customHeight="1" x14ac:dyDescent="0.3">
      <c r="A128" s="505">
        <v>27</v>
      </c>
      <c r="B128" s="506" t="s">
        <v>467</v>
      </c>
      <c r="C128" s="506" t="s">
        <v>473</v>
      </c>
      <c r="D128" s="571" t="s">
        <v>1434</v>
      </c>
      <c r="E128" s="572" t="s">
        <v>483</v>
      </c>
      <c r="F128" s="506" t="s">
        <v>468</v>
      </c>
      <c r="G128" s="506" t="s">
        <v>664</v>
      </c>
      <c r="H128" s="506" t="s">
        <v>442</v>
      </c>
      <c r="I128" s="506" t="s">
        <v>665</v>
      </c>
      <c r="J128" s="506" t="s">
        <v>666</v>
      </c>
      <c r="K128" s="506" t="s">
        <v>667</v>
      </c>
      <c r="L128" s="507">
        <v>107.27</v>
      </c>
      <c r="M128" s="507">
        <v>429.08</v>
      </c>
      <c r="N128" s="506">
        <v>4</v>
      </c>
      <c r="O128" s="573">
        <v>1</v>
      </c>
      <c r="P128" s="507">
        <v>214.54</v>
      </c>
      <c r="Q128" s="527">
        <v>0.5</v>
      </c>
      <c r="R128" s="506">
        <v>2</v>
      </c>
      <c r="S128" s="527">
        <v>0.5</v>
      </c>
      <c r="T128" s="573">
        <v>0.5</v>
      </c>
      <c r="U128" s="528">
        <v>0.5</v>
      </c>
    </row>
    <row r="129" spans="1:21" ht="14.4" customHeight="1" x14ac:dyDescent="0.3">
      <c r="A129" s="505">
        <v>27</v>
      </c>
      <c r="B129" s="506" t="s">
        <v>467</v>
      </c>
      <c r="C129" s="506" t="s">
        <v>473</v>
      </c>
      <c r="D129" s="571" t="s">
        <v>1434</v>
      </c>
      <c r="E129" s="572" t="s">
        <v>483</v>
      </c>
      <c r="F129" s="506" t="s">
        <v>468</v>
      </c>
      <c r="G129" s="506" t="s">
        <v>824</v>
      </c>
      <c r="H129" s="506" t="s">
        <v>442</v>
      </c>
      <c r="I129" s="506" t="s">
        <v>825</v>
      </c>
      <c r="J129" s="506" t="s">
        <v>826</v>
      </c>
      <c r="K129" s="506" t="s">
        <v>827</v>
      </c>
      <c r="L129" s="507">
        <v>32.81</v>
      </c>
      <c r="M129" s="507">
        <v>98.43</v>
      </c>
      <c r="N129" s="506">
        <v>3</v>
      </c>
      <c r="O129" s="573">
        <v>0.5</v>
      </c>
      <c r="P129" s="507">
        <v>98.43</v>
      </c>
      <c r="Q129" s="527">
        <v>1</v>
      </c>
      <c r="R129" s="506">
        <v>3</v>
      </c>
      <c r="S129" s="527">
        <v>1</v>
      </c>
      <c r="T129" s="573">
        <v>0.5</v>
      </c>
      <c r="U129" s="528">
        <v>1</v>
      </c>
    </row>
    <row r="130" spans="1:21" ht="14.4" customHeight="1" x14ac:dyDescent="0.3">
      <c r="A130" s="505">
        <v>27</v>
      </c>
      <c r="B130" s="506" t="s">
        <v>467</v>
      </c>
      <c r="C130" s="506" t="s">
        <v>473</v>
      </c>
      <c r="D130" s="571" t="s">
        <v>1434</v>
      </c>
      <c r="E130" s="572" t="s">
        <v>483</v>
      </c>
      <c r="F130" s="506" t="s">
        <v>468</v>
      </c>
      <c r="G130" s="506" t="s">
        <v>668</v>
      </c>
      <c r="H130" s="506" t="s">
        <v>442</v>
      </c>
      <c r="I130" s="506" t="s">
        <v>828</v>
      </c>
      <c r="J130" s="506" t="s">
        <v>829</v>
      </c>
      <c r="K130" s="506" t="s">
        <v>830</v>
      </c>
      <c r="L130" s="507">
        <v>164.01</v>
      </c>
      <c r="M130" s="507">
        <v>164.01</v>
      </c>
      <c r="N130" s="506">
        <v>1</v>
      </c>
      <c r="O130" s="573">
        <v>1</v>
      </c>
      <c r="P130" s="507">
        <v>164.01</v>
      </c>
      <c r="Q130" s="527">
        <v>1</v>
      </c>
      <c r="R130" s="506">
        <v>1</v>
      </c>
      <c r="S130" s="527">
        <v>1</v>
      </c>
      <c r="T130" s="573">
        <v>1</v>
      </c>
      <c r="U130" s="528">
        <v>1</v>
      </c>
    </row>
    <row r="131" spans="1:21" ht="14.4" customHeight="1" x14ac:dyDescent="0.3">
      <c r="A131" s="505">
        <v>27</v>
      </c>
      <c r="B131" s="506" t="s">
        <v>467</v>
      </c>
      <c r="C131" s="506" t="s">
        <v>473</v>
      </c>
      <c r="D131" s="571" t="s">
        <v>1434</v>
      </c>
      <c r="E131" s="572" t="s">
        <v>483</v>
      </c>
      <c r="F131" s="506" t="s">
        <v>468</v>
      </c>
      <c r="G131" s="506" t="s">
        <v>511</v>
      </c>
      <c r="H131" s="506" t="s">
        <v>442</v>
      </c>
      <c r="I131" s="506" t="s">
        <v>691</v>
      </c>
      <c r="J131" s="506" t="s">
        <v>692</v>
      </c>
      <c r="K131" s="506" t="s">
        <v>693</v>
      </c>
      <c r="L131" s="507">
        <v>58.62</v>
      </c>
      <c r="M131" s="507">
        <v>58.62</v>
      </c>
      <c r="N131" s="506">
        <v>1</v>
      </c>
      <c r="O131" s="573">
        <v>0.5</v>
      </c>
      <c r="P131" s="507"/>
      <c r="Q131" s="527">
        <v>0</v>
      </c>
      <c r="R131" s="506"/>
      <c r="S131" s="527">
        <v>0</v>
      </c>
      <c r="T131" s="573"/>
      <c r="U131" s="528">
        <v>0</v>
      </c>
    </row>
    <row r="132" spans="1:21" ht="14.4" customHeight="1" x14ac:dyDescent="0.3">
      <c r="A132" s="505">
        <v>27</v>
      </c>
      <c r="B132" s="506" t="s">
        <v>467</v>
      </c>
      <c r="C132" s="506" t="s">
        <v>473</v>
      </c>
      <c r="D132" s="571" t="s">
        <v>1434</v>
      </c>
      <c r="E132" s="572" t="s">
        <v>483</v>
      </c>
      <c r="F132" s="506" t="s">
        <v>468</v>
      </c>
      <c r="G132" s="506" t="s">
        <v>511</v>
      </c>
      <c r="H132" s="506" t="s">
        <v>442</v>
      </c>
      <c r="I132" s="506" t="s">
        <v>512</v>
      </c>
      <c r="J132" s="506" t="s">
        <v>513</v>
      </c>
      <c r="K132" s="506" t="s">
        <v>514</v>
      </c>
      <c r="L132" s="507">
        <v>58.62</v>
      </c>
      <c r="M132" s="507">
        <v>58.62</v>
      </c>
      <c r="N132" s="506">
        <v>1</v>
      </c>
      <c r="O132" s="573">
        <v>0.5</v>
      </c>
      <c r="P132" s="507">
        <v>58.62</v>
      </c>
      <c r="Q132" s="527">
        <v>1</v>
      </c>
      <c r="R132" s="506">
        <v>1</v>
      </c>
      <c r="S132" s="527">
        <v>1</v>
      </c>
      <c r="T132" s="573">
        <v>0.5</v>
      </c>
      <c r="U132" s="528">
        <v>1</v>
      </c>
    </row>
    <row r="133" spans="1:21" ht="14.4" customHeight="1" x14ac:dyDescent="0.3">
      <c r="A133" s="505">
        <v>27</v>
      </c>
      <c r="B133" s="506" t="s">
        <v>467</v>
      </c>
      <c r="C133" s="506" t="s">
        <v>473</v>
      </c>
      <c r="D133" s="571" t="s">
        <v>1434</v>
      </c>
      <c r="E133" s="572" t="s">
        <v>483</v>
      </c>
      <c r="F133" s="506" t="s">
        <v>468</v>
      </c>
      <c r="G133" s="506" t="s">
        <v>515</v>
      </c>
      <c r="H133" s="506" t="s">
        <v>1436</v>
      </c>
      <c r="I133" s="506" t="s">
        <v>831</v>
      </c>
      <c r="J133" s="506" t="s">
        <v>517</v>
      </c>
      <c r="K133" s="506" t="s">
        <v>832</v>
      </c>
      <c r="L133" s="507">
        <v>115.33</v>
      </c>
      <c r="M133" s="507">
        <v>115.33</v>
      </c>
      <c r="N133" s="506">
        <v>1</v>
      </c>
      <c r="O133" s="573">
        <v>0.5</v>
      </c>
      <c r="P133" s="507">
        <v>115.33</v>
      </c>
      <c r="Q133" s="527">
        <v>1</v>
      </c>
      <c r="R133" s="506">
        <v>1</v>
      </c>
      <c r="S133" s="527">
        <v>1</v>
      </c>
      <c r="T133" s="573">
        <v>0.5</v>
      </c>
      <c r="U133" s="528">
        <v>1</v>
      </c>
    </row>
    <row r="134" spans="1:21" ht="14.4" customHeight="1" x14ac:dyDescent="0.3">
      <c r="A134" s="505">
        <v>27</v>
      </c>
      <c r="B134" s="506" t="s">
        <v>467</v>
      </c>
      <c r="C134" s="506" t="s">
        <v>473</v>
      </c>
      <c r="D134" s="571" t="s">
        <v>1434</v>
      </c>
      <c r="E134" s="572" t="s">
        <v>483</v>
      </c>
      <c r="F134" s="506" t="s">
        <v>468</v>
      </c>
      <c r="G134" s="506" t="s">
        <v>589</v>
      </c>
      <c r="H134" s="506" t="s">
        <v>442</v>
      </c>
      <c r="I134" s="506" t="s">
        <v>833</v>
      </c>
      <c r="J134" s="506" t="s">
        <v>834</v>
      </c>
      <c r="K134" s="506" t="s">
        <v>835</v>
      </c>
      <c r="L134" s="507">
        <v>140.6</v>
      </c>
      <c r="M134" s="507">
        <v>421.79999999999995</v>
      </c>
      <c r="N134" s="506">
        <v>3</v>
      </c>
      <c r="O134" s="573">
        <v>1</v>
      </c>
      <c r="P134" s="507"/>
      <c r="Q134" s="527">
        <v>0</v>
      </c>
      <c r="R134" s="506"/>
      <c r="S134" s="527">
        <v>0</v>
      </c>
      <c r="T134" s="573"/>
      <c r="U134" s="528">
        <v>0</v>
      </c>
    </row>
    <row r="135" spans="1:21" ht="14.4" customHeight="1" x14ac:dyDescent="0.3">
      <c r="A135" s="505">
        <v>27</v>
      </c>
      <c r="B135" s="506" t="s">
        <v>467</v>
      </c>
      <c r="C135" s="506" t="s">
        <v>473</v>
      </c>
      <c r="D135" s="571" t="s">
        <v>1434</v>
      </c>
      <c r="E135" s="572" t="s">
        <v>483</v>
      </c>
      <c r="F135" s="506" t="s">
        <v>468</v>
      </c>
      <c r="G135" s="506" t="s">
        <v>493</v>
      </c>
      <c r="H135" s="506" t="s">
        <v>1436</v>
      </c>
      <c r="I135" s="506" t="s">
        <v>733</v>
      </c>
      <c r="J135" s="506" t="s">
        <v>495</v>
      </c>
      <c r="K135" s="506" t="s">
        <v>649</v>
      </c>
      <c r="L135" s="507">
        <v>143.09</v>
      </c>
      <c r="M135" s="507">
        <v>286.18</v>
      </c>
      <c r="N135" s="506">
        <v>2</v>
      </c>
      <c r="O135" s="573">
        <v>1</v>
      </c>
      <c r="P135" s="507">
        <v>286.18</v>
      </c>
      <c r="Q135" s="527">
        <v>1</v>
      </c>
      <c r="R135" s="506">
        <v>2</v>
      </c>
      <c r="S135" s="527">
        <v>1</v>
      </c>
      <c r="T135" s="573">
        <v>1</v>
      </c>
      <c r="U135" s="528">
        <v>1</v>
      </c>
    </row>
    <row r="136" spans="1:21" ht="14.4" customHeight="1" x14ac:dyDescent="0.3">
      <c r="A136" s="505">
        <v>27</v>
      </c>
      <c r="B136" s="506" t="s">
        <v>467</v>
      </c>
      <c r="C136" s="506" t="s">
        <v>473</v>
      </c>
      <c r="D136" s="571" t="s">
        <v>1434</v>
      </c>
      <c r="E136" s="572" t="s">
        <v>483</v>
      </c>
      <c r="F136" s="506" t="s">
        <v>468</v>
      </c>
      <c r="G136" s="506" t="s">
        <v>554</v>
      </c>
      <c r="H136" s="506" t="s">
        <v>1436</v>
      </c>
      <c r="I136" s="506" t="s">
        <v>555</v>
      </c>
      <c r="J136" s="506" t="s">
        <v>556</v>
      </c>
      <c r="K136" s="506" t="s">
        <v>557</v>
      </c>
      <c r="L136" s="507">
        <v>352.37</v>
      </c>
      <c r="M136" s="507">
        <v>352.37</v>
      </c>
      <c r="N136" s="506">
        <v>1</v>
      </c>
      <c r="O136" s="573">
        <v>1</v>
      </c>
      <c r="P136" s="507"/>
      <c r="Q136" s="527">
        <v>0</v>
      </c>
      <c r="R136" s="506"/>
      <c r="S136" s="527">
        <v>0</v>
      </c>
      <c r="T136" s="573"/>
      <c r="U136" s="528">
        <v>0</v>
      </c>
    </row>
    <row r="137" spans="1:21" ht="14.4" customHeight="1" x14ac:dyDescent="0.3">
      <c r="A137" s="505">
        <v>27</v>
      </c>
      <c r="B137" s="506" t="s">
        <v>467</v>
      </c>
      <c r="C137" s="506" t="s">
        <v>473</v>
      </c>
      <c r="D137" s="571" t="s">
        <v>1434</v>
      </c>
      <c r="E137" s="572" t="s">
        <v>483</v>
      </c>
      <c r="F137" s="506" t="s">
        <v>468</v>
      </c>
      <c r="G137" s="506" t="s">
        <v>836</v>
      </c>
      <c r="H137" s="506" t="s">
        <v>442</v>
      </c>
      <c r="I137" s="506" t="s">
        <v>837</v>
      </c>
      <c r="J137" s="506" t="s">
        <v>838</v>
      </c>
      <c r="K137" s="506" t="s">
        <v>839</v>
      </c>
      <c r="L137" s="507">
        <v>316.36</v>
      </c>
      <c r="M137" s="507">
        <v>316.36</v>
      </c>
      <c r="N137" s="506">
        <v>1</v>
      </c>
      <c r="O137" s="573">
        <v>0.5</v>
      </c>
      <c r="P137" s="507">
        <v>316.36</v>
      </c>
      <c r="Q137" s="527">
        <v>1</v>
      </c>
      <c r="R137" s="506">
        <v>1</v>
      </c>
      <c r="S137" s="527">
        <v>1</v>
      </c>
      <c r="T137" s="573">
        <v>0.5</v>
      </c>
      <c r="U137" s="528">
        <v>1</v>
      </c>
    </row>
    <row r="138" spans="1:21" ht="14.4" customHeight="1" x14ac:dyDescent="0.3">
      <c r="A138" s="505">
        <v>27</v>
      </c>
      <c r="B138" s="506" t="s">
        <v>467</v>
      </c>
      <c r="C138" s="506" t="s">
        <v>473</v>
      </c>
      <c r="D138" s="571" t="s">
        <v>1434</v>
      </c>
      <c r="E138" s="572" t="s">
        <v>483</v>
      </c>
      <c r="F138" s="506" t="s">
        <v>468</v>
      </c>
      <c r="G138" s="506" t="s">
        <v>752</v>
      </c>
      <c r="H138" s="506" t="s">
        <v>1436</v>
      </c>
      <c r="I138" s="506" t="s">
        <v>840</v>
      </c>
      <c r="J138" s="506" t="s">
        <v>754</v>
      </c>
      <c r="K138" s="506" t="s">
        <v>841</v>
      </c>
      <c r="L138" s="507">
        <v>263.68</v>
      </c>
      <c r="M138" s="507">
        <v>263.68</v>
      </c>
      <c r="N138" s="506">
        <v>1</v>
      </c>
      <c r="O138" s="573">
        <v>0.5</v>
      </c>
      <c r="P138" s="507">
        <v>263.68</v>
      </c>
      <c r="Q138" s="527">
        <v>1</v>
      </c>
      <c r="R138" s="506">
        <v>1</v>
      </c>
      <c r="S138" s="527">
        <v>1</v>
      </c>
      <c r="T138" s="573">
        <v>0.5</v>
      </c>
      <c r="U138" s="528">
        <v>1</v>
      </c>
    </row>
    <row r="139" spans="1:21" ht="14.4" customHeight="1" x14ac:dyDescent="0.3">
      <c r="A139" s="505">
        <v>27</v>
      </c>
      <c r="B139" s="506" t="s">
        <v>467</v>
      </c>
      <c r="C139" s="506" t="s">
        <v>473</v>
      </c>
      <c r="D139" s="571" t="s">
        <v>1434</v>
      </c>
      <c r="E139" s="572" t="s">
        <v>483</v>
      </c>
      <c r="F139" s="506" t="s">
        <v>468</v>
      </c>
      <c r="G139" s="506" t="s">
        <v>538</v>
      </c>
      <c r="H139" s="506" t="s">
        <v>442</v>
      </c>
      <c r="I139" s="506" t="s">
        <v>842</v>
      </c>
      <c r="J139" s="506" t="s">
        <v>843</v>
      </c>
      <c r="K139" s="506" t="s">
        <v>844</v>
      </c>
      <c r="L139" s="507">
        <v>311.12</v>
      </c>
      <c r="M139" s="507">
        <v>311.12</v>
      </c>
      <c r="N139" s="506">
        <v>1</v>
      </c>
      <c r="O139" s="573">
        <v>0.5</v>
      </c>
      <c r="P139" s="507">
        <v>311.12</v>
      </c>
      <c r="Q139" s="527">
        <v>1</v>
      </c>
      <c r="R139" s="506">
        <v>1</v>
      </c>
      <c r="S139" s="527">
        <v>1</v>
      </c>
      <c r="T139" s="573">
        <v>0.5</v>
      </c>
      <c r="U139" s="528">
        <v>1</v>
      </c>
    </row>
    <row r="140" spans="1:21" ht="14.4" customHeight="1" x14ac:dyDescent="0.3">
      <c r="A140" s="505">
        <v>27</v>
      </c>
      <c r="B140" s="506" t="s">
        <v>467</v>
      </c>
      <c r="C140" s="506" t="s">
        <v>473</v>
      </c>
      <c r="D140" s="571" t="s">
        <v>1434</v>
      </c>
      <c r="E140" s="572" t="s">
        <v>483</v>
      </c>
      <c r="F140" s="506" t="s">
        <v>468</v>
      </c>
      <c r="G140" s="506" t="s">
        <v>538</v>
      </c>
      <c r="H140" s="506" t="s">
        <v>1436</v>
      </c>
      <c r="I140" s="506" t="s">
        <v>845</v>
      </c>
      <c r="J140" s="506" t="s">
        <v>846</v>
      </c>
      <c r="K140" s="506" t="s">
        <v>847</v>
      </c>
      <c r="L140" s="507">
        <v>103.72</v>
      </c>
      <c r="M140" s="507">
        <v>103.72</v>
      </c>
      <c r="N140" s="506">
        <v>1</v>
      </c>
      <c r="O140" s="573">
        <v>1</v>
      </c>
      <c r="P140" s="507">
        <v>103.72</v>
      </c>
      <c r="Q140" s="527">
        <v>1</v>
      </c>
      <c r="R140" s="506">
        <v>1</v>
      </c>
      <c r="S140" s="527">
        <v>1</v>
      </c>
      <c r="T140" s="573">
        <v>1</v>
      </c>
      <c r="U140" s="528">
        <v>1</v>
      </c>
    </row>
    <row r="141" spans="1:21" ht="14.4" customHeight="1" x14ac:dyDescent="0.3">
      <c r="A141" s="505">
        <v>27</v>
      </c>
      <c r="B141" s="506" t="s">
        <v>467</v>
      </c>
      <c r="C141" s="506" t="s">
        <v>473</v>
      </c>
      <c r="D141" s="571" t="s">
        <v>1434</v>
      </c>
      <c r="E141" s="572" t="s">
        <v>483</v>
      </c>
      <c r="F141" s="506" t="s">
        <v>468</v>
      </c>
      <c r="G141" s="506" t="s">
        <v>550</v>
      </c>
      <c r="H141" s="506" t="s">
        <v>1436</v>
      </c>
      <c r="I141" s="506" t="s">
        <v>551</v>
      </c>
      <c r="J141" s="506" t="s">
        <v>552</v>
      </c>
      <c r="K141" s="506" t="s">
        <v>553</v>
      </c>
      <c r="L141" s="507">
        <v>327.49</v>
      </c>
      <c r="M141" s="507">
        <v>654.98</v>
      </c>
      <c r="N141" s="506">
        <v>2</v>
      </c>
      <c r="O141" s="573">
        <v>1.5</v>
      </c>
      <c r="P141" s="507"/>
      <c r="Q141" s="527">
        <v>0</v>
      </c>
      <c r="R141" s="506"/>
      <c r="S141" s="527">
        <v>0</v>
      </c>
      <c r="T141" s="573"/>
      <c r="U141" s="528">
        <v>0</v>
      </c>
    </row>
    <row r="142" spans="1:21" ht="14.4" customHeight="1" x14ac:dyDescent="0.3">
      <c r="A142" s="505">
        <v>27</v>
      </c>
      <c r="B142" s="506" t="s">
        <v>467</v>
      </c>
      <c r="C142" s="506" t="s">
        <v>475</v>
      </c>
      <c r="D142" s="571" t="s">
        <v>1435</v>
      </c>
      <c r="E142" s="572" t="s">
        <v>481</v>
      </c>
      <c r="F142" s="506" t="s">
        <v>468</v>
      </c>
      <c r="G142" s="506" t="s">
        <v>617</v>
      </c>
      <c r="H142" s="506" t="s">
        <v>442</v>
      </c>
      <c r="I142" s="506" t="s">
        <v>848</v>
      </c>
      <c r="J142" s="506" t="s">
        <v>849</v>
      </c>
      <c r="K142" s="506" t="s">
        <v>620</v>
      </c>
      <c r="L142" s="507">
        <v>35.11</v>
      </c>
      <c r="M142" s="507">
        <v>70.22</v>
      </c>
      <c r="N142" s="506">
        <v>2</v>
      </c>
      <c r="O142" s="573">
        <v>0.5</v>
      </c>
      <c r="P142" s="507"/>
      <c r="Q142" s="527">
        <v>0</v>
      </c>
      <c r="R142" s="506"/>
      <c r="S142" s="527">
        <v>0</v>
      </c>
      <c r="T142" s="573"/>
      <c r="U142" s="528">
        <v>0</v>
      </c>
    </row>
    <row r="143" spans="1:21" ht="14.4" customHeight="1" x14ac:dyDescent="0.3">
      <c r="A143" s="505">
        <v>27</v>
      </c>
      <c r="B143" s="506" t="s">
        <v>467</v>
      </c>
      <c r="C143" s="506" t="s">
        <v>475</v>
      </c>
      <c r="D143" s="571" t="s">
        <v>1435</v>
      </c>
      <c r="E143" s="572" t="s">
        <v>481</v>
      </c>
      <c r="F143" s="506" t="s">
        <v>468</v>
      </c>
      <c r="G143" s="506" t="s">
        <v>617</v>
      </c>
      <c r="H143" s="506" t="s">
        <v>442</v>
      </c>
      <c r="I143" s="506" t="s">
        <v>618</v>
      </c>
      <c r="J143" s="506" t="s">
        <v>619</v>
      </c>
      <c r="K143" s="506" t="s">
        <v>620</v>
      </c>
      <c r="L143" s="507">
        <v>35.11</v>
      </c>
      <c r="M143" s="507">
        <v>105.33</v>
      </c>
      <c r="N143" s="506">
        <v>3</v>
      </c>
      <c r="O143" s="573">
        <v>0.5</v>
      </c>
      <c r="P143" s="507"/>
      <c r="Q143" s="527">
        <v>0</v>
      </c>
      <c r="R143" s="506"/>
      <c r="S143" s="527">
        <v>0</v>
      </c>
      <c r="T143" s="573"/>
      <c r="U143" s="528">
        <v>0</v>
      </c>
    </row>
    <row r="144" spans="1:21" ht="14.4" customHeight="1" x14ac:dyDescent="0.3">
      <c r="A144" s="505">
        <v>27</v>
      </c>
      <c r="B144" s="506" t="s">
        <v>467</v>
      </c>
      <c r="C144" s="506" t="s">
        <v>475</v>
      </c>
      <c r="D144" s="571" t="s">
        <v>1435</v>
      </c>
      <c r="E144" s="572" t="s">
        <v>481</v>
      </c>
      <c r="F144" s="506" t="s">
        <v>468</v>
      </c>
      <c r="G144" s="506" t="s">
        <v>562</v>
      </c>
      <c r="H144" s="506" t="s">
        <v>442</v>
      </c>
      <c r="I144" s="506" t="s">
        <v>850</v>
      </c>
      <c r="J144" s="506" t="s">
        <v>851</v>
      </c>
      <c r="K144" s="506" t="s">
        <v>514</v>
      </c>
      <c r="L144" s="507">
        <v>0</v>
      </c>
      <c r="M144" s="507">
        <v>0</v>
      </c>
      <c r="N144" s="506">
        <v>2</v>
      </c>
      <c r="O144" s="573">
        <v>1.5</v>
      </c>
      <c r="P144" s="507">
        <v>0</v>
      </c>
      <c r="Q144" s="527"/>
      <c r="R144" s="506">
        <v>1</v>
      </c>
      <c r="S144" s="527">
        <v>0.5</v>
      </c>
      <c r="T144" s="573">
        <v>0.5</v>
      </c>
      <c r="U144" s="528">
        <v>0.33333333333333331</v>
      </c>
    </row>
    <row r="145" spans="1:21" ht="14.4" customHeight="1" x14ac:dyDescent="0.3">
      <c r="A145" s="505">
        <v>27</v>
      </c>
      <c r="B145" s="506" t="s">
        <v>467</v>
      </c>
      <c r="C145" s="506" t="s">
        <v>475</v>
      </c>
      <c r="D145" s="571" t="s">
        <v>1435</v>
      </c>
      <c r="E145" s="572" t="s">
        <v>481</v>
      </c>
      <c r="F145" s="506" t="s">
        <v>468</v>
      </c>
      <c r="G145" s="506" t="s">
        <v>562</v>
      </c>
      <c r="H145" s="506" t="s">
        <v>442</v>
      </c>
      <c r="I145" s="506" t="s">
        <v>621</v>
      </c>
      <c r="J145" s="506" t="s">
        <v>622</v>
      </c>
      <c r="K145" s="506" t="s">
        <v>623</v>
      </c>
      <c r="L145" s="507">
        <v>36.270000000000003</v>
      </c>
      <c r="M145" s="507">
        <v>72.540000000000006</v>
      </c>
      <c r="N145" s="506">
        <v>2</v>
      </c>
      <c r="O145" s="573">
        <v>0.5</v>
      </c>
      <c r="P145" s="507">
        <v>72.540000000000006</v>
      </c>
      <c r="Q145" s="527">
        <v>1</v>
      </c>
      <c r="R145" s="506">
        <v>2</v>
      </c>
      <c r="S145" s="527">
        <v>1</v>
      </c>
      <c r="T145" s="573">
        <v>0.5</v>
      </c>
      <c r="U145" s="528">
        <v>1</v>
      </c>
    </row>
    <row r="146" spans="1:21" ht="14.4" customHeight="1" x14ac:dyDescent="0.3">
      <c r="A146" s="505">
        <v>27</v>
      </c>
      <c r="B146" s="506" t="s">
        <v>467</v>
      </c>
      <c r="C146" s="506" t="s">
        <v>475</v>
      </c>
      <c r="D146" s="571" t="s">
        <v>1435</v>
      </c>
      <c r="E146" s="572" t="s">
        <v>481</v>
      </c>
      <c r="F146" s="506" t="s">
        <v>468</v>
      </c>
      <c r="G146" s="506" t="s">
        <v>562</v>
      </c>
      <c r="H146" s="506" t="s">
        <v>442</v>
      </c>
      <c r="I146" s="506" t="s">
        <v>852</v>
      </c>
      <c r="J146" s="506" t="s">
        <v>851</v>
      </c>
      <c r="K146" s="506" t="s">
        <v>853</v>
      </c>
      <c r="L146" s="507">
        <v>121.75</v>
      </c>
      <c r="M146" s="507">
        <v>243.5</v>
      </c>
      <c r="N146" s="506">
        <v>2</v>
      </c>
      <c r="O146" s="573">
        <v>1</v>
      </c>
      <c r="P146" s="507"/>
      <c r="Q146" s="527">
        <v>0</v>
      </c>
      <c r="R146" s="506"/>
      <c r="S146" s="527">
        <v>0</v>
      </c>
      <c r="T146" s="573"/>
      <c r="U146" s="528">
        <v>0</v>
      </c>
    </row>
    <row r="147" spans="1:21" ht="14.4" customHeight="1" x14ac:dyDescent="0.3">
      <c r="A147" s="505">
        <v>27</v>
      </c>
      <c r="B147" s="506" t="s">
        <v>467</v>
      </c>
      <c r="C147" s="506" t="s">
        <v>475</v>
      </c>
      <c r="D147" s="571" t="s">
        <v>1435</v>
      </c>
      <c r="E147" s="572" t="s">
        <v>481</v>
      </c>
      <c r="F147" s="506" t="s">
        <v>468</v>
      </c>
      <c r="G147" s="506" t="s">
        <v>562</v>
      </c>
      <c r="H147" s="506" t="s">
        <v>1436</v>
      </c>
      <c r="I147" s="506" t="s">
        <v>563</v>
      </c>
      <c r="J147" s="506" t="s">
        <v>564</v>
      </c>
      <c r="K147" s="506" t="s">
        <v>514</v>
      </c>
      <c r="L147" s="507">
        <v>72.55</v>
      </c>
      <c r="M147" s="507">
        <v>145.1</v>
      </c>
      <c r="N147" s="506">
        <v>2</v>
      </c>
      <c r="O147" s="573">
        <v>1</v>
      </c>
      <c r="P147" s="507"/>
      <c r="Q147" s="527">
        <v>0</v>
      </c>
      <c r="R147" s="506"/>
      <c r="S147" s="527">
        <v>0</v>
      </c>
      <c r="T147" s="573"/>
      <c r="U147" s="528">
        <v>0</v>
      </c>
    </row>
    <row r="148" spans="1:21" ht="14.4" customHeight="1" x14ac:dyDescent="0.3">
      <c r="A148" s="505">
        <v>27</v>
      </c>
      <c r="B148" s="506" t="s">
        <v>467</v>
      </c>
      <c r="C148" s="506" t="s">
        <v>475</v>
      </c>
      <c r="D148" s="571" t="s">
        <v>1435</v>
      </c>
      <c r="E148" s="572" t="s">
        <v>481</v>
      </c>
      <c r="F148" s="506" t="s">
        <v>468</v>
      </c>
      <c r="G148" s="506" t="s">
        <v>854</v>
      </c>
      <c r="H148" s="506" t="s">
        <v>1436</v>
      </c>
      <c r="I148" s="506" t="s">
        <v>855</v>
      </c>
      <c r="J148" s="506" t="s">
        <v>856</v>
      </c>
      <c r="K148" s="506" t="s">
        <v>857</v>
      </c>
      <c r="L148" s="507">
        <v>4.7</v>
      </c>
      <c r="M148" s="507">
        <v>4.7</v>
      </c>
      <c r="N148" s="506">
        <v>1</v>
      </c>
      <c r="O148" s="573">
        <v>0.5</v>
      </c>
      <c r="P148" s="507"/>
      <c r="Q148" s="527">
        <v>0</v>
      </c>
      <c r="R148" s="506"/>
      <c r="S148" s="527">
        <v>0</v>
      </c>
      <c r="T148" s="573"/>
      <c r="U148" s="528">
        <v>0</v>
      </c>
    </row>
    <row r="149" spans="1:21" ht="14.4" customHeight="1" x14ac:dyDescent="0.3">
      <c r="A149" s="505">
        <v>27</v>
      </c>
      <c r="B149" s="506" t="s">
        <v>467</v>
      </c>
      <c r="C149" s="506" t="s">
        <v>475</v>
      </c>
      <c r="D149" s="571" t="s">
        <v>1435</v>
      </c>
      <c r="E149" s="572" t="s">
        <v>481</v>
      </c>
      <c r="F149" s="506" t="s">
        <v>468</v>
      </c>
      <c r="G149" s="506" t="s">
        <v>858</v>
      </c>
      <c r="H149" s="506" t="s">
        <v>442</v>
      </c>
      <c r="I149" s="506" t="s">
        <v>859</v>
      </c>
      <c r="J149" s="506" t="s">
        <v>860</v>
      </c>
      <c r="K149" s="506" t="s">
        <v>861</v>
      </c>
      <c r="L149" s="507">
        <v>0</v>
      </c>
      <c r="M149" s="507">
        <v>0</v>
      </c>
      <c r="N149" s="506">
        <v>1</v>
      </c>
      <c r="O149" s="573">
        <v>0.5</v>
      </c>
      <c r="P149" s="507">
        <v>0</v>
      </c>
      <c r="Q149" s="527"/>
      <c r="R149" s="506">
        <v>1</v>
      </c>
      <c r="S149" s="527">
        <v>1</v>
      </c>
      <c r="T149" s="573">
        <v>0.5</v>
      </c>
      <c r="U149" s="528">
        <v>1</v>
      </c>
    </row>
    <row r="150" spans="1:21" ht="14.4" customHeight="1" x14ac:dyDescent="0.3">
      <c r="A150" s="505">
        <v>27</v>
      </c>
      <c r="B150" s="506" t="s">
        <v>467</v>
      </c>
      <c r="C150" s="506" t="s">
        <v>475</v>
      </c>
      <c r="D150" s="571" t="s">
        <v>1435</v>
      </c>
      <c r="E150" s="572" t="s">
        <v>481</v>
      </c>
      <c r="F150" s="506" t="s">
        <v>468</v>
      </c>
      <c r="G150" s="506" t="s">
        <v>624</v>
      </c>
      <c r="H150" s="506" t="s">
        <v>1436</v>
      </c>
      <c r="I150" s="506" t="s">
        <v>625</v>
      </c>
      <c r="J150" s="506" t="s">
        <v>626</v>
      </c>
      <c r="K150" s="506" t="s">
        <v>627</v>
      </c>
      <c r="L150" s="507">
        <v>72</v>
      </c>
      <c r="M150" s="507">
        <v>648</v>
      </c>
      <c r="N150" s="506">
        <v>9</v>
      </c>
      <c r="O150" s="573">
        <v>2</v>
      </c>
      <c r="P150" s="507">
        <v>216</v>
      </c>
      <c r="Q150" s="527">
        <v>0.33333333333333331</v>
      </c>
      <c r="R150" s="506">
        <v>3</v>
      </c>
      <c r="S150" s="527">
        <v>0.33333333333333331</v>
      </c>
      <c r="T150" s="573">
        <v>0.5</v>
      </c>
      <c r="U150" s="528">
        <v>0.25</v>
      </c>
    </row>
    <row r="151" spans="1:21" ht="14.4" customHeight="1" x14ac:dyDescent="0.3">
      <c r="A151" s="505">
        <v>27</v>
      </c>
      <c r="B151" s="506" t="s">
        <v>467</v>
      </c>
      <c r="C151" s="506" t="s">
        <v>475</v>
      </c>
      <c r="D151" s="571" t="s">
        <v>1435</v>
      </c>
      <c r="E151" s="572" t="s">
        <v>481</v>
      </c>
      <c r="F151" s="506" t="s">
        <v>468</v>
      </c>
      <c r="G151" s="506" t="s">
        <v>624</v>
      </c>
      <c r="H151" s="506" t="s">
        <v>1436</v>
      </c>
      <c r="I151" s="506" t="s">
        <v>862</v>
      </c>
      <c r="J151" s="506" t="s">
        <v>626</v>
      </c>
      <c r="K151" s="506" t="s">
        <v>863</v>
      </c>
      <c r="L151" s="507">
        <v>144.01</v>
      </c>
      <c r="M151" s="507">
        <v>432.03</v>
      </c>
      <c r="N151" s="506">
        <v>3</v>
      </c>
      <c r="O151" s="573">
        <v>1.5</v>
      </c>
      <c r="P151" s="507">
        <v>288.02</v>
      </c>
      <c r="Q151" s="527">
        <v>0.66666666666666663</v>
      </c>
      <c r="R151" s="506">
        <v>2</v>
      </c>
      <c r="S151" s="527">
        <v>0.66666666666666663</v>
      </c>
      <c r="T151" s="573">
        <v>0.5</v>
      </c>
      <c r="U151" s="528">
        <v>0.33333333333333331</v>
      </c>
    </row>
    <row r="152" spans="1:21" ht="14.4" customHeight="1" x14ac:dyDescent="0.3">
      <c r="A152" s="505">
        <v>27</v>
      </c>
      <c r="B152" s="506" t="s">
        <v>467</v>
      </c>
      <c r="C152" s="506" t="s">
        <v>475</v>
      </c>
      <c r="D152" s="571" t="s">
        <v>1435</v>
      </c>
      <c r="E152" s="572" t="s">
        <v>481</v>
      </c>
      <c r="F152" s="506" t="s">
        <v>468</v>
      </c>
      <c r="G152" s="506" t="s">
        <v>624</v>
      </c>
      <c r="H152" s="506" t="s">
        <v>442</v>
      </c>
      <c r="I152" s="506" t="s">
        <v>864</v>
      </c>
      <c r="J152" s="506" t="s">
        <v>865</v>
      </c>
      <c r="K152" s="506" t="s">
        <v>627</v>
      </c>
      <c r="L152" s="507">
        <v>72</v>
      </c>
      <c r="M152" s="507">
        <v>216</v>
      </c>
      <c r="N152" s="506">
        <v>3</v>
      </c>
      <c r="O152" s="573">
        <v>0.5</v>
      </c>
      <c r="P152" s="507"/>
      <c r="Q152" s="527">
        <v>0</v>
      </c>
      <c r="R152" s="506"/>
      <c r="S152" s="527">
        <v>0</v>
      </c>
      <c r="T152" s="573"/>
      <c r="U152" s="528">
        <v>0</v>
      </c>
    </row>
    <row r="153" spans="1:21" ht="14.4" customHeight="1" x14ac:dyDescent="0.3">
      <c r="A153" s="505">
        <v>27</v>
      </c>
      <c r="B153" s="506" t="s">
        <v>467</v>
      </c>
      <c r="C153" s="506" t="s">
        <v>475</v>
      </c>
      <c r="D153" s="571" t="s">
        <v>1435</v>
      </c>
      <c r="E153" s="572" t="s">
        <v>481</v>
      </c>
      <c r="F153" s="506" t="s">
        <v>468</v>
      </c>
      <c r="G153" s="506" t="s">
        <v>497</v>
      </c>
      <c r="H153" s="506" t="s">
        <v>1436</v>
      </c>
      <c r="I153" s="506" t="s">
        <v>501</v>
      </c>
      <c r="J153" s="506" t="s">
        <v>502</v>
      </c>
      <c r="K153" s="506" t="s">
        <v>503</v>
      </c>
      <c r="L153" s="507">
        <v>93.27</v>
      </c>
      <c r="M153" s="507">
        <v>186.54</v>
      </c>
      <c r="N153" s="506">
        <v>2</v>
      </c>
      <c r="O153" s="573">
        <v>1</v>
      </c>
      <c r="P153" s="507"/>
      <c r="Q153" s="527">
        <v>0</v>
      </c>
      <c r="R153" s="506"/>
      <c r="S153" s="527">
        <v>0</v>
      </c>
      <c r="T153" s="573"/>
      <c r="U153" s="528">
        <v>0</v>
      </c>
    </row>
    <row r="154" spans="1:21" ht="14.4" customHeight="1" x14ac:dyDescent="0.3">
      <c r="A154" s="505">
        <v>27</v>
      </c>
      <c r="B154" s="506" t="s">
        <v>467</v>
      </c>
      <c r="C154" s="506" t="s">
        <v>475</v>
      </c>
      <c r="D154" s="571" t="s">
        <v>1435</v>
      </c>
      <c r="E154" s="572" t="s">
        <v>481</v>
      </c>
      <c r="F154" s="506" t="s">
        <v>468</v>
      </c>
      <c r="G154" s="506" t="s">
        <v>497</v>
      </c>
      <c r="H154" s="506" t="s">
        <v>1436</v>
      </c>
      <c r="I154" s="506" t="s">
        <v>866</v>
      </c>
      <c r="J154" s="506" t="s">
        <v>502</v>
      </c>
      <c r="K154" s="506" t="s">
        <v>630</v>
      </c>
      <c r="L154" s="507">
        <v>31.09</v>
      </c>
      <c r="M154" s="507">
        <v>310.89999999999998</v>
      </c>
      <c r="N154" s="506">
        <v>10</v>
      </c>
      <c r="O154" s="573">
        <v>3.5</v>
      </c>
      <c r="P154" s="507">
        <v>155.44999999999999</v>
      </c>
      <c r="Q154" s="527">
        <v>0.5</v>
      </c>
      <c r="R154" s="506">
        <v>5</v>
      </c>
      <c r="S154" s="527">
        <v>0.5</v>
      </c>
      <c r="T154" s="573">
        <v>1.5</v>
      </c>
      <c r="U154" s="528">
        <v>0.42857142857142855</v>
      </c>
    </row>
    <row r="155" spans="1:21" ht="14.4" customHeight="1" x14ac:dyDescent="0.3">
      <c r="A155" s="505">
        <v>27</v>
      </c>
      <c r="B155" s="506" t="s">
        <v>467</v>
      </c>
      <c r="C155" s="506" t="s">
        <v>475</v>
      </c>
      <c r="D155" s="571" t="s">
        <v>1435</v>
      </c>
      <c r="E155" s="572" t="s">
        <v>481</v>
      </c>
      <c r="F155" s="506" t="s">
        <v>468</v>
      </c>
      <c r="G155" s="506" t="s">
        <v>631</v>
      </c>
      <c r="H155" s="506" t="s">
        <v>442</v>
      </c>
      <c r="I155" s="506" t="s">
        <v>632</v>
      </c>
      <c r="J155" s="506" t="s">
        <v>633</v>
      </c>
      <c r="K155" s="506" t="s">
        <v>634</v>
      </c>
      <c r="L155" s="507">
        <v>0</v>
      </c>
      <c r="M155" s="507">
        <v>0</v>
      </c>
      <c r="N155" s="506">
        <v>1</v>
      </c>
      <c r="O155" s="573">
        <v>0.5</v>
      </c>
      <c r="P155" s="507"/>
      <c r="Q155" s="527"/>
      <c r="R155" s="506"/>
      <c r="S155" s="527">
        <v>0</v>
      </c>
      <c r="T155" s="573"/>
      <c r="U155" s="528">
        <v>0</v>
      </c>
    </row>
    <row r="156" spans="1:21" ht="14.4" customHeight="1" x14ac:dyDescent="0.3">
      <c r="A156" s="505">
        <v>27</v>
      </c>
      <c r="B156" s="506" t="s">
        <v>467</v>
      </c>
      <c r="C156" s="506" t="s">
        <v>475</v>
      </c>
      <c r="D156" s="571" t="s">
        <v>1435</v>
      </c>
      <c r="E156" s="572" t="s">
        <v>481</v>
      </c>
      <c r="F156" s="506" t="s">
        <v>468</v>
      </c>
      <c r="G156" s="506" t="s">
        <v>631</v>
      </c>
      <c r="H156" s="506" t="s">
        <v>442</v>
      </c>
      <c r="I156" s="506" t="s">
        <v>867</v>
      </c>
      <c r="J156" s="506" t="s">
        <v>868</v>
      </c>
      <c r="K156" s="506" t="s">
        <v>646</v>
      </c>
      <c r="L156" s="507">
        <v>0</v>
      </c>
      <c r="M156" s="507">
        <v>0</v>
      </c>
      <c r="N156" s="506">
        <v>1</v>
      </c>
      <c r="O156" s="573">
        <v>0.5</v>
      </c>
      <c r="P156" s="507"/>
      <c r="Q156" s="527"/>
      <c r="R156" s="506"/>
      <c r="S156" s="527">
        <v>0</v>
      </c>
      <c r="T156" s="573"/>
      <c r="U156" s="528">
        <v>0</v>
      </c>
    </row>
    <row r="157" spans="1:21" ht="14.4" customHeight="1" x14ac:dyDescent="0.3">
      <c r="A157" s="505">
        <v>27</v>
      </c>
      <c r="B157" s="506" t="s">
        <v>467</v>
      </c>
      <c r="C157" s="506" t="s">
        <v>475</v>
      </c>
      <c r="D157" s="571" t="s">
        <v>1435</v>
      </c>
      <c r="E157" s="572" t="s">
        <v>481</v>
      </c>
      <c r="F157" s="506" t="s">
        <v>468</v>
      </c>
      <c r="G157" s="506" t="s">
        <v>631</v>
      </c>
      <c r="H157" s="506" t="s">
        <v>442</v>
      </c>
      <c r="I157" s="506" t="s">
        <v>869</v>
      </c>
      <c r="J157" s="506" t="s">
        <v>870</v>
      </c>
      <c r="K157" s="506" t="s">
        <v>644</v>
      </c>
      <c r="L157" s="507">
        <v>279.52999999999997</v>
      </c>
      <c r="M157" s="507">
        <v>279.52999999999997</v>
      </c>
      <c r="N157" s="506">
        <v>1</v>
      </c>
      <c r="O157" s="573">
        <v>0.5</v>
      </c>
      <c r="P157" s="507"/>
      <c r="Q157" s="527">
        <v>0</v>
      </c>
      <c r="R157" s="506"/>
      <c r="S157" s="527">
        <v>0</v>
      </c>
      <c r="T157" s="573"/>
      <c r="U157" s="528">
        <v>0</v>
      </c>
    </row>
    <row r="158" spans="1:21" ht="14.4" customHeight="1" x14ac:dyDescent="0.3">
      <c r="A158" s="505">
        <v>27</v>
      </c>
      <c r="B158" s="506" t="s">
        <v>467</v>
      </c>
      <c r="C158" s="506" t="s">
        <v>475</v>
      </c>
      <c r="D158" s="571" t="s">
        <v>1435</v>
      </c>
      <c r="E158" s="572" t="s">
        <v>481</v>
      </c>
      <c r="F158" s="506" t="s">
        <v>468</v>
      </c>
      <c r="G158" s="506" t="s">
        <v>631</v>
      </c>
      <c r="H158" s="506" t="s">
        <v>442</v>
      </c>
      <c r="I158" s="506" t="s">
        <v>871</v>
      </c>
      <c r="J158" s="506" t="s">
        <v>638</v>
      </c>
      <c r="K158" s="506" t="s">
        <v>872</v>
      </c>
      <c r="L158" s="507">
        <v>392.41</v>
      </c>
      <c r="M158" s="507">
        <v>392.41</v>
      </c>
      <c r="N158" s="506">
        <v>1</v>
      </c>
      <c r="O158" s="573">
        <v>0.5</v>
      </c>
      <c r="P158" s="507"/>
      <c r="Q158" s="527">
        <v>0</v>
      </c>
      <c r="R158" s="506"/>
      <c r="S158" s="527">
        <v>0</v>
      </c>
      <c r="T158" s="573"/>
      <c r="U158" s="528">
        <v>0</v>
      </c>
    </row>
    <row r="159" spans="1:21" ht="14.4" customHeight="1" x14ac:dyDescent="0.3">
      <c r="A159" s="505">
        <v>27</v>
      </c>
      <c r="B159" s="506" t="s">
        <v>467</v>
      </c>
      <c r="C159" s="506" t="s">
        <v>475</v>
      </c>
      <c r="D159" s="571" t="s">
        <v>1435</v>
      </c>
      <c r="E159" s="572" t="s">
        <v>481</v>
      </c>
      <c r="F159" s="506" t="s">
        <v>468</v>
      </c>
      <c r="G159" s="506" t="s">
        <v>631</v>
      </c>
      <c r="H159" s="506" t="s">
        <v>442</v>
      </c>
      <c r="I159" s="506" t="s">
        <v>873</v>
      </c>
      <c r="J159" s="506" t="s">
        <v>638</v>
      </c>
      <c r="K159" s="506" t="s">
        <v>874</v>
      </c>
      <c r="L159" s="507">
        <v>181.11</v>
      </c>
      <c r="M159" s="507">
        <v>543.33000000000004</v>
      </c>
      <c r="N159" s="506">
        <v>3</v>
      </c>
      <c r="O159" s="573">
        <v>0.5</v>
      </c>
      <c r="P159" s="507"/>
      <c r="Q159" s="527">
        <v>0</v>
      </c>
      <c r="R159" s="506"/>
      <c r="S159" s="527">
        <v>0</v>
      </c>
      <c r="T159" s="573"/>
      <c r="U159" s="528">
        <v>0</v>
      </c>
    </row>
    <row r="160" spans="1:21" ht="14.4" customHeight="1" x14ac:dyDescent="0.3">
      <c r="A160" s="505">
        <v>27</v>
      </c>
      <c r="B160" s="506" t="s">
        <v>467</v>
      </c>
      <c r="C160" s="506" t="s">
        <v>475</v>
      </c>
      <c r="D160" s="571" t="s">
        <v>1435</v>
      </c>
      <c r="E160" s="572" t="s">
        <v>481</v>
      </c>
      <c r="F160" s="506" t="s">
        <v>468</v>
      </c>
      <c r="G160" s="506" t="s">
        <v>631</v>
      </c>
      <c r="H160" s="506" t="s">
        <v>442</v>
      </c>
      <c r="I160" s="506" t="s">
        <v>814</v>
      </c>
      <c r="J160" s="506" t="s">
        <v>638</v>
      </c>
      <c r="K160" s="506" t="s">
        <v>815</v>
      </c>
      <c r="L160" s="507">
        <v>603.72</v>
      </c>
      <c r="M160" s="507">
        <v>1207.44</v>
      </c>
      <c r="N160" s="506">
        <v>2</v>
      </c>
      <c r="O160" s="573">
        <v>1</v>
      </c>
      <c r="P160" s="507">
        <v>603.72</v>
      </c>
      <c r="Q160" s="527">
        <v>0.5</v>
      </c>
      <c r="R160" s="506">
        <v>1</v>
      </c>
      <c r="S160" s="527">
        <v>0.5</v>
      </c>
      <c r="T160" s="573">
        <v>0.5</v>
      </c>
      <c r="U160" s="528">
        <v>0.5</v>
      </c>
    </row>
    <row r="161" spans="1:21" ht="14.4" customHeight="1" x14ac:dyDescent="0.3">
      <c r="A161" s="505">
        <v>27</v>
      </c>
      <c r="B161" s="506" t="s">
        <v>467</v>
      </c>
      <c r="C161" s="506" t="s">
        <v>475</v>
      </c>
      <c r="D161" s="571" t="s">
        <v>1435</v>
      </c>
      <c r="E161" s="572" t="s">
        <v>481</v>
      </c>
      <c r="F161" s="506" t="s">
        <v>468</v>
      </c>
      <c r="G161" s="506" t="s">
        <v>631</v>
      </c>
      <c r="H161" s="506" t="s">
        <v>442</v>
      </c>
      <c r="I161" s="506" t="s">
        <v>642</v>
      </c>
      <c r="J161" s="506" t="s">
        <v>643</v>
      </c>
      <c r="K161" s="506" t="s">
        <v>644</v>
      </c>
      <c r="L161" s="507">
        <v>279.52999999999997</v>
      </c>
      <c r="M161" s="507">
        <v>279.52999999999997</v>
      </c>
      <c r="N161" s="506">
        <v>1</v>
      </c>
      <c r="O161" s="573">
        <v>0.5</v>
      </c>
      <c r="P161" s="507">
        <v>279.52999999999997</v>
      </c>
      <c r="Q161" s="527">
        <v>1</v>
      </c>
      <c r="R161" s="506">
        <v>1</v>
      </c>
      <c r="S161" s="527">
        <v>1</v>
      </c>
      <c r="T161" s="573">
        <v>0.5</v>
      </c>
      <c r="U161" s="528">
        <v>1</v>
      </c>
    </row>
    <row r="162" spans="1:21" ht="14.4" customHeight="1" x14ac:dyDescent="0.3">
      <c r="A162" s="505">
        <v>27</v>
      </c>
      <c r="B162" s="506" t="s">
        <v>467</v>
      </c>
      <c r="C162" s="506" t="s">
        <v>475</v>
      </c>
      <c r="D162" s="571" t="s">
        <v>1435</v>
      </c>
      <c r="E162" s="572" t="s">
        <v>481</v>
      </c>
      <c r="F162" s="506" t="s">
        <v>468</v>
      </c>
      <c r="G162" s="506" t="s">
        <v>631</v>
      </c>
      <c r="H162" s="506" t="s">
        <v>442</v>
      </c>
      <c r="I162" s="506" t="s">
        <v>875</v>
      </c>
      <c r="J162" s="506" t="s">
        <v>643</v>
      </c>
      <c r="K162" s="506" t="s">
        <v>634</v>
      </c>
      <c r="L162" s="507">
        <v>139.77000000000001</v>
      </c>
      <c r="M162" s="507">
        <v>279.54000000000002</v>
      </c>
      <c r="N162" s="506">
        <v>2</v>
      </c>
      <c r="O162" s="573">
        <v>2</v>
      </c>
      <c r="P162" s="507">
        <v>139.77000000000001</v>
      </c>
      <c r="Q162" s="527">
        <v>0.5</v>
      </c>
      <c r="R162" s="506">
        <v>1</v>
      </c>
      <c r="S162" s="527">
        <v>0.5</v>
      </c>
      <c r="T162" s="573">
        <v>1</v>
      </c>
      <c r="U162" s="528">
        <v>0.5</v>
      </c>
    </row>
    <row r="163" spans="1:21" ht="14.4" customHeight="1" x14ac:dyDescent="0.3">
      <c r="A163" s="505">
        <v>27</v>
      </c>
      <c r="B163" s="506" t="s">
        <v>467</v>
      </c>
      <c r="C163" s="506" t="s">
        <v>475</v>
      </c>
      <c r="D163" s="571" t="s">
        <v>1435</v>
      </c>
      <c r="E163" s="572" t="s">
        <v>481</v>
      </c>
      <c r="F163" s="506" t="s">
        <v>468</v>
      </c>
      <c r="G163" s="506" t="s">
        <v>631</v>
      </c>
      <c r="H163" s="506" t="s">
        <v>442</v>
      </c>
      <c r="I163" s="506" t="s">
        <v>876</v>
      </c>
      <c r="J163" s="506" t="s">
        <v>643</v>
      </c>
      <c r="K163" s="506" t="s">
        <v>877</v>
      </c>
      <c r="L163" s="507">
        <v>220.53</v>
      </c>
      <c r="M163" s="507">
        <v>661.59</v>
      </c>
      <c r="N163" s="506">
        <v>3</v>
      </c>
      <c r="O163" s="573">
        <v>0.5</v>
      </c>
      <c r="P163" s="507">
        <v>661.59</v>
      </c>
      <c r="Q163" s="527">
        <v>1</v>
      </c>
      <c r="R163" s="506">
        <v>3</v>
      </c>
      <c r="S163" s="527">
        <v>1</v>
      </c>
      <c r="T163" s="573">
        <v>0.5</v>
      </c>
      <c r="U163" s="528">
        <v>1</v>
      </c>
    </row>
    <row r="164" spans="1:21" ht="14.4" customHeight="1" x14ac:dyDescent="0.3">
      <c r="A164" s="505">
        <v>27</v>
      </c>
      <c r="B164" s="506" t="s">
        <v>467</v>
      </c>
      <c r="C164" s="506" t="s">
        <v>475</v>
      </c>
      <c r="D164" s="571" t="s">
        <v>1435</v>
      </c>
      <c r="E164" s="572" t="s">
        <v>481</v>
      </c>
      <c r="F164" s="506" t="s">
        <v>468</v>
      </c>
      <c r="G164" s="506" t="s">
        <v>631</v>
      </c>
      <c r="H164" s="506" t="s">
        <v>442</v>
      </c>
      <c r="I164" s="506" t="s">
        <v>645</v>
      </c>
      <c r="J164" s="506" t="s">
        <v>643</v>
      </c>
      <c r="K164" s="506" t="s">
        <v>646</v>
      </c>
      <c r="L164" s="507">
        <v>430.05</v>
      </c>
      <c r="M164" s="507">
        <v>2150.25</v>
      </c>
      <c r="N164" s="506">
        <v>5</v>
      </c>
      <c r="O164" s="573">
        <v>3</v>
      </c>
      <c r="P164" s="507">
        <v>860.1</v>
      </c>
      <c r="Q164" s="527">
        <v>0.4</v>
      </c>
      <c r="R164" s="506">
        <v>2</v>
      </c>
      <c r="S164" s="527">
        <v>0.4</v>
      </c>
      <c r="T164" s="573">
        <v>1.5</v>
      </c>
      <c r="U164" s="528">
        <v>0.5</v>
      </c>
    </row>
    <row r="165" spans="1:21" ht="14.4" customHeight="1" x14ac:dyDescent="0.3">
      <c r="A165" s="505">
        <v>27</v>
      </c>
      <c r="B165" s="506" t="s">
        <v>467</v>
      </c>
      <c r="C165" s="506" t="s">
        <v>475</v>
      </c>
      <c r="D165" s="571" t="s">
        <v>1435</v>
      </c>
      <c r="E165" s="572" t="s">
        <v>481</v>
      </c>
      <c r="F165" s="506" t="s">
        <v>468</v>
      </c>
      <c r="G165" s="506" t="s">
        <v>631</v>
      </c>
      <c r="H165" s="506" t="s">
        <v>442</v>
      </c>
      <c r="I165" s="506" t="s">
        <v>878</v>
      </c>
      <c r="J165" s="506" t="s">
        <v>643</v>
      </c>
      <c r="K165" s="506" t="s">
        <v>644</v>
      </c>
      <c r="L165" s="507">
        <v>279.52999999999997</v>
      </c>
      <c r="M165" s="507">
        <v>279.52999999999997</v>
      </c>
      <c r="N165" s="506">
        <v>1</v>
      </c>
      <c r="O165" s="573">
        <v>0.5</v>
      </c>
      <c r="P165" s="507"/>
      <c r="Q165" s="527">
        <v>0</v>
      </c>
      <c r="R165" s="506"/>
      <c r="S165" s="527">
        <v>0</v>
      </c>
      <c r="T165" s="573"/>
      <c r="U165" s="528">
        <v>0</v>
      </c>
    </row>
    <row r="166" spans="1:21" ht="14.4" customHeight="1" x14ac:dyDescent="0.3">
      <c r="A166" s="505">
        <v>27</v>
      </c>
      <c r="B166" s="506" t="s">
        <v>467</v>
      </c>
      <c r="C166" s="506" t="s">
        <v>475</v>
      </c>
      <c r="D166" s="571" t="s">
        <v>1435</v>
      </c>
      <c r="E166" s="572" t="s">
        <v>481</v>
      </c>
      <c r="F166" s="506" t="s">
        <v>468</v>
      </c>
      <c r="G166" s="506" t="s">
        <v>631</v>
      </c>
      <c r="H166" s="506" t="s">
        <v>442</v>
      </c>
      <c r="I166" s="506" t="s">
        <v>879</v>
      </c>
      <c r="J166" s="506" t="s">
        <v>643</v>
      </c>
      <c r="K166" s="506" t="s">
        <v>880</v>
      </c>
      <c r="L166" s="507">
        <v>661.62</v>
      </c>
      <c r="M166" s="507">
        <v>661.62</v>
      </c>
      <c r="N166" s="506">
        <v>1</v>
      </c>
      <c r="O166" s="573">
        <v>0.5</v>
      </c>
      <c r="P166" s="507"/>
      <c r="Q166" s="527">
        <v>0</v>
      </c>
      <c r="R166" s="506"/>
      <c r="S166" s="527">
        <v>0</v>
      </c>
      <c r="T166" s="573"/>
      <c r="U166" s="528">
        <v>0</v>
      </c>
    </row>
    <row r="167" spans="1:21" ht="14.4" customHeight="1" x14ac:dyDescent="0.3">
      <c r="A167" s="505">
        <v>27</v>
      </c>
      <c r="B167" s="506" t="s">
        <v>467</v>
      </c>
      <c r="C167" s="506" t="s">
        <v>475</v>
      </c>
      <c r="D167" s="571" t="s">
        <v>1435</v>
      </c>
      <c r="E167" s="572" t="s">
        <v>481</v>
      </c>
      <c r="F167" s="506" t="s">
        <v>468</v>
      </c>
      <c r="G167" s="506" t="s">
        <v>881</v>
      </c>
      <c r="H167" s="506" t="s">
        <v>442</v>
      </c>
      <c r="I167" s="506" t="s">
        <v>882</v>
      </c>
      <c r="J167" s="506" t="s">
        <v>883</v>
      </c>
      <c r="K167" s="506" t="s">
        <v>884</v>
      </c>
      <c r="L167" s="507">
        <v>739.33</v>
      </c>
      <c r="M167" s="507">
        <v>739.33</v>
      </c>
      <c r="N167" s="506">
        <v>1</v>
      </c>
      <c r="O167" s="573">
        <v>0.5</v>
      </c>
      <c r="P167" s="507"/>
      <c r="Q167" s="527">
        <v>0</v>
      </c>
      <c r="R167" s="506"/>
      <c r="S167" s="527">
        <v>0</v>
      </c>
      <c r="T167" s="573"/>
      <c r="U167" s="528">
        <v>0</v>
      </c>
    </row>
    <row r="168" spans="1:21" ht="14.4" customHeight="1" x14ac:dyDescent="0.3">
      <c r="A168" s="505">
        <v>27</v>
      </c>
      <c r="B168" s="506" t="s">
        <v>467</v>
      </c>
      <c r="C168" s="506" t="s">
        <v>475</v>
      </c>
      <c r="D168" s="571" t="s">
        <v>1435</v>
      </c>
      <c r="E168" s="572" t="s">
        <v>481</v>
      </c>
      <c r="F168" s="506" t="s">
        <v>468</v>
      </c>
      <c r="G168" s="506" t="s">
        <v>881</v>
      </c>
      <c r="H168" s="506" t="s">
        <v>1436</v>
      </c>
      <c r="I168" s="506" t="s">
        <v>885</v>
      </c>
      <c r="J168" s="506" t="s">
        <v>886</v>
      </c>
      <c r="K168" s="506" t="s">
        <v>887</v>
      </c>
      <c r="L168" s="507">
        <v>784.8</v>
      </c>
      <c r="M168" s="507">
        <v>784.8</v>
      </c>
      <c r="N168" s="506">
        <v>1</v>
      </c>
      <c r="O168" s="573">
        <v>1</v>
      </c>
      <c r="P168" s="507"/>
      <c r="Q168" s="527">
        <v>0</v>
      </c>
      <c r="R168" s="506"/>
      <c r="S168" s="527">
        <v>0</v>
      </c>
      <c r="T168" s="573"/>
      <c r="U168" s="528">
        <v>0</v>
      </c>
    </row>
    <row r="169" spans="1:21" ht="14.4" customHeight="1" x14ac:dyDescent="0.3">
      <c r="A169" s="505">
        <v>27</v>
      </c>
      <c r="B169" s="506" t="s">
        <v>467</v>
      </c>
      <c r="C169" s="506" t="s">
        <v>475</v>
      </c>
      <c r="D169" s="571" t="s">
        <v>1435</v>
      </c>
      <c r="E169" s="572" t="s">
        <v>481</v>
      </c>
      <c r="F169" s="506" t="s">
        <v>468</v>
      </c>
      <c r="G169" s="506" t="s">
        <v>888</v>
      </c>
      <c r="H169" s="506" t="s">
        <v>1436</v>
      </c>
      <c r="I169" s="506" t="s">
        <v>889</v>
      </c>
      <c r="J169" s="506" t="s">
        <v>890</v>
      </c>
      <c r="K169" s="506" t="s">
        <v>891</v>
      </c>
      <c r="L169" s="507">
        <v>70.540000000000006</v>
      </c>
      <c r="M169" s="507">
        <v>70.540000000000006</v>
      </c>
      <c r="N169" s="506">
        <v>1</v>
      </c>
      <c r="O169" s="573">
        <v>1</v>
      </c>
      <c r="P169" s="507">
        <v>70.540000000000006</v>
      </c>
      <c r="Q169" s="527">
        <v>1</v>
      </c>
      <c r="R169" s="506">
        <v>1</v>
      </c>
      <c r="S169" s="527">
        <v>1</v>
      </c>
      <c r="T169" s="573">
        <v>1</v>
      </c>
      <c r="U169" s="528">
        <v>1</v>
      </c>
    </row>
    <row r="170" spans="1:21" ht="14.4" customHeight="1" x14ac:dyDescent="0.3">
      <c r="A170" s="505">
        <v>27</v>
      </c>
      <c r="B170" s="506" t="s">
        <v>467</v>
      </c>
      <c r="C170" s="506" t="s">
        <v>475</v>
      </c>
      <c r="D170" s="571" t="s">
        <v>1435</v>
      </c>
      <c r="E170" s="572" t="s">
        <v>481</v>
      </c>
      <c r="F170" s="506" t="s">
        <v>468</v>
      </c>
      <c r="G170" s="506" t="s">
        <v>565</v>
      </c>
      <c r="H170" s="506" t="s">
        <v>442</v>
      </c>
      <c r="I170" s="506" t="s">
        <v>892</v>
      </c>
      <c r="J170" s="506" t="s">
        <v>893</v>
      </c>
      <c r="K170" s="506" t="s">
        <v>634</v>
      </c>
      <c r="L170" s="507">
        <v>210.66</v>
      </c>
      <c r="M170" s="507">
        <v>421.32</v>
      </c>
      <c r="N170" s="506">
        <v>2</v>
      </c>
      <c r="O170" s="573">
        <v>1</v>
      </c>
      <c r="P170" s="507"/>
      <c r="Q170" s="527">
        <v>0</v>
      </c>
      <c r="R170" s="506"/>
      <c r="S170" s="527">
        <v>0</v>
      </c>
      <c r="T170" s="573"/>
      <c r="U170" s="528">
        <v>0</v>
      </c>
    </row>
    <row r="171" spans="1:21" ht="14.4" customHeight="1" x14ac:dyDescent="0.3">
      <c r="A171" s="505">
        <v>27</v>
      </c>
      <c r="B171" s="506" t="s">
        <v>467</v>
      </c>
      <c r="C171" s="506" t="s">
        <v>475</v>
      </c>
      <c r="D171" s="571" t="s">
        <v>1435</v>
      </c>
      <c r="E171" s="572" t="s">
        <v>481</v>
      </c>
      <c r="F171" s="506" t="s">
        <v>468</v>
      </c>
      <c r="G171" s="506" t="s">
        <v>565</v>
      </c>
      <c r="H171" s="506" t="s">
        <v>442</v>
      </c>
      <c r="I171" s="506" t="s">
        <v>566</v>
      </c>
      <c r="J171" s="506" t="s">
        <v>567</v>
      </c>
      <c r="K171" s="506" t="s">
        <v>568</v>
      </c>
      <c r="L171" s="507">
        <v>16.38</v>
      </c>
      <c r="M171" s="507">
        <v>81.900000000000006</v>
      </c>
      <c r="N171" s="506">
        <v>5</v>
      </c>
      <c r="O171" s="573">
        <v>1</v>
      </c>
      <c r="P171" s="507"/>
      <c r="Q171" s="527">
        <v>0</v>
      </c>
      <c r="R171" s="506"/>
      <c r="S171" s="527">
        <v>0</v>
      </c>
      <c r="T171" s="573"/>
      <c r="U171" s="528">
        <v>0</v>
      </c>
    </row>
    <row r="172" spans="1:21" ht="14.4" customHeight="1" x14ac:dyDescent="0.3">
      <c r="A172" s="505">
        <v>27</v>
      </c>
      <c r="B172" s="506" t="s">
        <v>467</v>
      </c>
      <c r="C172" s="506" t="s">
        <v>475</v>
      </c>
      <c r="D172" s="571" t="s">
        <v>1435</v>
      </c>
      <c r="E172" s="572" t="s">
        <v>481</v>
      </c>
      <c r="F172" s="506" t="s">
        <v>468</v>
      </c>
      <c r="G172" s="506" t="s">
        <v>565</v>
      </c>
      <c r="H172" s="506" t="s">
        <v>442</v>
      </c>
      <c r="I172" s="506" t="s">
        <v>894</v>
      </c>
      <c r="J172" s="506" t="s">
        <v>567</v>
      </c>
      <c r="K172" s="506" t="s">
        <v>895</v>
      </c>
      <c r="L172" s="507">
        <v>0</v>
      </c>
      <c r="M172" s="507">
        <v>0</v>
      </c>
      <c r="N172" s="506">
        <v>2</v>
      </c>
      <c r="O172" s="573">
        <v>1</v>
      </c>
      <c r="P172" s="507"/>
      <c r="Q172" s="527"/>
      <c r="R172" s="506"/>
      <c r="S172" s="527">
        <v>0</v>
      </c>
      <c r="T172" s="573"/>
      <c r="U172" s="528">
        <v>0</v>
      </c>
    </row>
    <row r="173" spans="1:21" ht="14.4" customHeight="1" x14ac:dyDescent="0.3">
      <c r="A173" s="505">
        <v>27</v>
      </c>
      <c r="B173" s="506" t="s">
        <v>467</v>
      </c>
      <c r="C173" s="506" t="s">
        <v>475</v>
      </c>
      <c r="D173" s="571" t="s">
        <v>1435</v>
      </c>
      <c r="E173" s="572" t="s">
        <v>481</v>
      </c>
      <c r="F173" s="506" t="s">
        <v>468</v>
      </c>
      <c r="G173" s="506" t="s">
        <v>565</v>
      </c>
      <c r="H173" s="506" t="s">
        <v>442</v>
      </c>
      <c r="I173" s="506" t="s">
        <v>896</v>
      </c>
      <c r="J173" s="506" t="s">
        <v>648</v>
      </c>
      <c r="K173" s="506" t="s">
        <v>496</v>
      </c>
      <c r="L173" s="507">
        <v>35.11</v>
      </c>
      <c r="M173" s="507">
        <v>280.88</v>
      </c>
      <c r="N173" s="506">
        <v>8</v>
      </c>
      <c r="O173" s="573">
        <v>2</v>
      </c>
      <c r="P173" s="507">
        <v>140.44</v>
      </c>
      <c r="Q173" s="527">
        <v>0.5</v>
      </c>
      <c r="R173" s="506">
        <v>4</v>
      </c>
      <c r="S173" s="527">
        <v>0.5</v>
      </c>
      <c r="T173" s="573">
        <v>1</v>
      </c>
      <c r="U173" s="528">
        <v>0.5</v>
      </c>
    </row>
    <row r="174" spans="1:21" ht="14.4" customHeight="1" x14ac:dyDescent="0.3">
      <c r="A174" s="505">
        <v>27</v>
      </c>
      <c r="B174" s="506" t="s">
        <v>467</v>
      </c>
      <c r="C174" s="506" t="s">
        <v>475</v>
      </c>
      <c r="D174" s="571" t="s">
        <v>1435</v>
      </c>
      <c r="E174" s="572" t="s">
        <v>481</v>
      </c>
      <c r="F174" s="506" t="s">
        <v>468</v>
      </c>
      <c r="G174" s="506" t="s">
        <v>565</v>
      </c>
      <c r="H174" s="506" t="s">
        <v>442</v>
      </c>
      <c r="I174" s="506" t="s">
        <v>897</v>
      </c>
      <c r="J174" s="506" t="s">
        <v>893</v>
      </c>
      <c r="K174" s="506" t="s">
        <v>639</v>
      </c>
      <c r="L174" s="507">
        <v>70.23</v>
      </c>
      <c r="M174" s="507">
        <v>140.46</v>
      </c>
      <c r="N174" s="506">
        <v>2</v>
      </c>
      <c r="O174" s="573">
        <v>0.5</v>
      </c>
      <c r="P174" s="507"/>
      <c r="Q174" s="527">
        <v>0</v>
      </c>
      <c r="R174" s="506"/>
      <c r="S174" s="527">
        <v>0</v>
      </c>
      <c r="T174" s="573"/>
      <c r="U174" s="528">
        <v>0</v>
      </c>
    </row>
    <row r="175" spans="1:21" ht="14.4" customHeight="1" x14ac:dyDescent="0.3">
      <c r="A175" s="505">
        <v>27</v>
      </c>
      <c r="B175" s="506" t="s">
        <v>467</v>
      </c>
      <c r="C175" s="506" t="s">
        <v>475</v>
      </c>
      <c r="D175" s="571" t="s">
        <v>1435</v>
      </c>
      <c r="E175" s="572" t="s">
        <v>481</v>
      </c>
      <c r="F175" s="506" t="s">
        <v>468</v>
      </c>
      <c r="G175" s="506" t="s">
        <v>565</v>
      </c>
      <c r="H175" s="506" t="s">
        <v>442</v>
      </c>
      <c r="I175" s="506" t="s">
        <v>898</v>
      </c>
      <c r="J175" s="506" t="s">
        <v>899</v>
      </c>
      <c r="K175" s="506" t="s">
        <v>639</v>
      </c>
      <c r="L175" s="507">
        <v>70.23</v>
      </c>
      <c r="M175" s="507">
        <v>140.46</v>
      </c>
      <c r="N175" s="506">
        <v>2</v>
      </c>
      <c r="O175" s="573">
        <v>0.5</v>
      </c>
      <c r="P175" s="507">
        <v>140.46</v>
      </c>
      <c r="Q175" s="527">
        <v>1</v>
      </c>
      <c r="R175" s="506">
        <v>2</v>
      </c>
      <c r="S175" s="527">
        <v>1</v>
      </c>
      <c r="T175" s="573">
        <v>0.5</v>
      </c>
      <c r="U175" s="528">
        <v>1</v>
      </c>
    </row>
    <row r="176" spans="1:21" ht="14.4" customHeight="1" x14ac:dyDescent="0.3">
      <c r="A176" s="505">
        <v>27</v>
      </c>
      <c r="B176" s="506" t="s">
        <v>467</v>
      </c>
      <c r="C176" s="506" t="s">
        <v>475</v>
      </c>
      <c r="D176" s="571" t="s">
        <v>1435</v>
      </c>
      <c r="E176" s="572" t="s">
        <v>481</v>
      </c>
      <c r="F176" s="506" t="s">
        <v>468</v>
      </c>
      <c r="G176" s="506" t="s">
        <v>565</v>
      </c>
      <c r="H176" s="506" t="s">
        <v>442</v>
      </c>
      <c r="I176" s="506" t="s">
        <v>900</v>
      </c>
      <c r="J176" s="506" t="s">
        <v>901</v>
      </c>
      <c r="K176" s="506" t="s">
        <v>496</v>
      </c>
      <c r="L176" s="507">
        <v>35.11</v>
      </c>
      <c r="M176" s="507">
        <v>315.99</v>
      </c>
      <c r="N176" s="506">
        <v>9</v>
      </c>
      <c r="O176" s="573">
        <v>2.5</v>
      </c>
      <c r="P176" s="507">
        <v>70.22</v>
      </c>
      <c r="Q176" s="527">
        <v>0.22222222222222221</v>
      </c>
      <c r="R176" s="506">
        <v>2</v>
      </c>
      <c r="S176" s="527">
        <v>0.22222222222222221</v>
      </c>
      <c r="T176" s="573">
        <v>0.5</v>
      </c>
      <c r="U176" s="528">
        <v>0.2</v>
      </c>
    </row>
    <row r="177" spans="1:21" ht="14.4" customHeight="1" x14ac:dyDescent="0.3">
      <c r="A177" s="505">
        <v>27</v>
      </c>
      <c r="B177" s="506" t="s">
        <v>467</v>
      </c>
      <c r="C177" s="506" t="s">
        <v>475</v>
      </c>
      <c r="D177" s="571" t="s">
        <v>1435</v>
      </c>
      <c r="E177" s="572" t="s">
        <v>481</v>
      </c>
      <c r="F177" s="506" t="s">
        <v>468</v>
      </c>
      <c r="G177" s="506" t="s">
        <v>565</v>
      </c>
      <c r="H177" s="506" t="s">
        <v>1436</v>
      </c>
      <c r="I177" s="506" t="s">
        <v>902</v>
      </c>
      <c r="J177" s="506" t="s">
        <v>651</v>
      </c>
      <c r="K177" s="506" t="s">
        <v>639</v>
      </c>
      <c r="L177" s="507">
        <v>70.23</v>
      </c>
      <c r="M177" s="507">
        <v>140.46</v>
      </c>
      <c r="N177" s="506">
        <v>2</v>
      </c>
      <c r="O177" s="573">
        <v>0.5</v>
      </c>
      <c r="P177" s="507"/>
      <c r="Q177" s="527">
        <v>0</v>
      </c>
      <c r="R177" s="506"/>
      <c r="S177" s="527">
        <v>0</v>
      </c>
      <c r="T177" s="573"/>
      <c r="U177" s="528">
        <v>0</v>
      </c>
    </row>
    <row r="178" spans="1:21" ht="14.4" customHeight="1" x14ac:dyDescent="0.3">
      <c r="A178" s="505">
        <v>27</v>
      </c>
      <c r="B178" s="506" t="s">
        <v>467</v>
      </c>
      <c r="C178" s="506" t="s">
        <v>475</v>
      </c>
      <c r="D178" s="571" t="s">
        <v>1435</v>
      </c>
      <c r="E178" s="572" t="s">
        <v>481</v>
      </c>
      <c r="F178" s="506" t="s">
        <v>468</v>
      </c>
      <c r="G178" s="506" t="s">
        <v>565</v>
      </c>
      <c r="H178" s="506" t="s">
        <v>1436</v>
      </c>
      <c r="I178" s="506" t="s">
        <v>650</v>
      </c>
      <c r="J178" s="506" t="s">
        <v>651</v>
      </c>
      <c r="K178" s="506" t="s">
        <v>496</v>
      </c>
      <c r="L178" s="507">
        <v>35.11</v>
      </c>
      <c r="M178" s="507">
        <v>35.11</v>
      </c>
      <c r="N178" s="506">
        <v>1</v>
      </c>
      <c r="O178" s="573">
        <v>1</v>
      </c>
      <c r="P178" s="507">
        <v>35.11</v>
      </c>
      <c r="Q178" s="527">
        <v>1</v>
      </c>
      <c r="R178" s="506">
        <v>1</v>
      </c>
      <c r="S178" s="527">
        <v>1</v>
      </c>
      <c r="T178" s="573">
        <v>1</v>
      </c>
      <c r="U178" s="528">
        <v>1</v>
      </c>
    </row>
    <row r="179" spans="1:21" ht="14.4" customHeight="1" x14ac:dyDescent="0.3">
      <c r="A179" s="505">
        <v>27</v>
      </c>
      <c r="B179" s="506" t="s">
        <v>467</v>
      </c>
      <c r="C179" s="506" t="s">
        <v>475</v>
      </c>
      <c r="D179" s="571" t="s">
        <v>1435</v>
      </c>
      <c r="E179" s="572" t="s">
        <v>481</v>
      </c>
      <c r="F179" s="506" t="s">
        <v>468</v>
      </c>
      <c r="G179" s="506" t="s">
        <v>903</v>
      </c>
      <c r="H179" s="506" t="s">
        <v>1436</v>
      </c>
      <c r="I179" s="506" t="s">
        <v>904</v>
      </c>
      <c r="J179" s="506" t="s">
        <v>905</v>
      </c>
      <c r="K179" s="506" t="s">
        <v>906</v>
      </c>
      <c r="L179" s="507">
        <v>57.83</v>
      </c>
      <c r="M179" s="507">
        <v>115.66</v>
      </c>
      <c r="N179" s="506">
        <v>2</v>
      </c>
      <c r="O179" s="573">
        <v>0.5</v>
      </c>
      <c r="P179" s="507"/>
      <c r="Q179" s="527">
        <v>0</v>
      </c>
      <c r="R179" s="506"/>
      <c r="S179" s="527">
        <v>0</v>
      </c>
      <c r="T179" s="573"/>
      <c r="U179" s="528">
        <v>0</v>
      </c>
    </row>
    <row r="180" spans="1:21" ht="14.4" customHeight="1" x14ac:dyDescent="0.3">
      <c r="A180" s="505">
        <v>27</v>
      </c>
      <c r="B180" s="506" t="s">
        <v>467</v>
      </c>
      <c r="C180" s="506" t="s">
        <v>475</v>
      </c>
      <c r="D180" s="571" t="s">
        <v>1435</v>
      </c>
      <c r="E180" s="572" t="s">
        <v>481</v>
      </c>
      <c r="F180" s="506" t="s">
        <v>468</v>
      </c>
      <c r="G180" s="506" t="s">
        <v>903</v>
      </c>
      <c r="H180" s="506" t="s">
        <v>1436</v>
      </c>
      <c r="I180" s="506" t="s">
        <v>907</v>
      </c>
      <c r="J180" s="506" t="s">
        <v>905</v>
      </c>
      <c r="K180" s="506" t="s">
        <v>908</v>
      </c>
      <c r="L180" s="507">
        <v>36.369999999999997</v>
      </c>
      <c r="M180" s="507">
        <v>109.10999999999999</v>
      </c>
      <c r="N180" s="506">
        <v>3</v>
      </c>
      <c r="O180" s="573">
        <v>0.5</v>
      </c>
      <c r="P180" s="507">
        <v>109.10999999999999</v>
      </c>
      <c r="Q180" s="527">
        <v>1</v>
      </c>
      <c r="R180" s="506">
        <v>3</v>
      </c>
      <c r="S180" s="527">
        <v>1</v>
      </c>
      <c r="T180" s="573">
        <v>0.5</v>
      </c>
      <c r="U180" s="528">
        <v>1</v>
      </c>
    </row>
    <row r="181" spans="1:21" ht="14.4" customHeight="1" x14ac:dyDescent="0.3">
      <c r="A181" s="505">
        <v>27</v>
      </c>
      <c r="B181" s="506" t="s">
        <v>467</v>
      </c>
      <c r="C181" s="506" t="s">
        <v>475</v>
      </c>
      <c r="D181" s="571" t="s">
        <v>1435</v>
      </c>
      <c r="E181" s="572" t="s">
        <v>481</v>
      </c>
      <c r="F181" s="506" t="s">
        <v>468</v>
      </c>
      <c r="G181" s="506" t="s">
        <v>909</v>
      </c>
      <c r="H181" s="506" t="s">
        <v>442</v>
      </c>
      <c r="I181" s="506" t="s">
        <v>910</v>
      </c>
      <c r="J181" s="506" t="s">
        <v>911</v>
      </c>
      <c r="K181" s="506" t="s">
        <v>912</v>
      </c>
      <c r="L181" s="507">
        <v>0</v>
      </c>
      <c r="M181" s="507">
        <v>0</v>
      </c>
      <c r="N181" s="506">
        <v>1</v>
      </c>
      <c r="O181" s="573">
        <v>0.5</v>
      </c>
      <c r="P181" s="507"/>
      <c r="Q181" s="527"/>
      <c r="R181" s="506"/>
      <c r="S181" s="527">
        <v>0</v>
      </c>
      <c r="T181" s="573"/>
      <c r="U181" s="528">
        <v>0</v>
      </c>
    </row>
    <row r="182" spans="1:21" ht="14.4" customHeight="1" x14ac:dyDescent="0.3">
      <c r="A182" s="505">
        <v>27</v>
      </c>
      <c r="B182" s="506" t="s">
        <v>467</v>
      </c>
      <c r="C182" s="506" t="s">
        <v>475</v>
      </c>
      <c r="D182" s="571" t="s">
        <v>1435</v>
      </c>
      <c r="E182" s="572" t="s">
        <v>481</v>
      </c>
      <c r="F182" s="506" t="s">
        <v>468</v>
      </c>
      <c r="G182" s="506" t="s">
        <v>913</v>
      </c>
      <c r="H182" s="506" t="s">
        <v>442</v>
      </c>
      <c r="I182" s="506" t="s">
        <v>914</v>
      </c>
      <c r="J182" s="506" t="s">
        <v>915</v>
      </c>
      <c r="K182" s="506" t="s">
        <v>916</v>
      </c>
      <c r="L182" s="507">
        <v>0</v>
      </c>
      <c r="M182" s="507">
        <v>0</v>
      </c>
      <c r="N182" s="506">
        <v>2</v>
      </c>
      <c r="O182" s="573">
        <v>0.5</v>
      </c>
      <c r="P182" s="507">
        <v>0</v>
      </c>
      <c r="Q182" s="527"/>
      <c r="R182" s="506">
        <v>2</v>
      </c>
      <c r="S182" s="527">
        <v>1</v>
      </c>
      <c r="T182" s="573">
        <v>0.5</v>
      </c>
      <c r="U182" s="528">
        <v>1</v>
      </c>
    </row>
    <row r="183" spans="1:21" ht="14.4" customHeight="1" x14ac:dyDescent="0.3">
      <c r="A183" s="505">
        <v>27</v>
      </c>
      <c r="B183" s="506" t="s">
        <v>467</v>
      </c>
      <c r="C183" s="506" t="s">
        <v>475</v>
      </c>
      <c r="D183" s="571" t="s">
        <v>1435</v>
      </c>
      <c r="E183" s="572" t="s">
        <v>481</v>
      </c>
      <c r="F183" s="506" t="s">
        <v>468</v>
      </c>
      <c r="G183" s="506" t="s">
        <v>652</v>
      </c>
      <c r="H183" s="506" t="s">
        <v>1436</v>
      </c>
      <c r="I183" s="506" t="s">
        <v>653</v>
      </c>
      <c r="J183" s="506" t="s">
        <v>654</v>
      </c>
      <c r="K183" s="506" t="s">
        <v>639</v>
      </c>
      <c r="L183" s="507">
        <v>65.989999999999995</v>
      </c>
      <c r="M183" s="507">
        <v>197.96999999999997</v>
      </c>
      <c r="N183" s="506">
        <v>3</v>
      </c>
      <c r="O183" s="573">
        <v>0.5</v>
      </c>
      <c r="P183" s="507">
        <v>197.96999999999997</v>
      </c>
      <c r="Q183" s="527">
        <v>1</v>
      </c>
      <c r="R183" s="506">
        <v>3</v>
      </c>
      <c r="S183" s="527">
        <v>1</v>
      </c>
      <c r="T183" s="573">
        <v>0.5</v>
      </c>
      <c r="U183" s="528">
        <v>1</v>
      </c>
    </row>
    <row r="184" spans="1:21" ht="14.4" customHeight="1" x14ac:dyDescent="0.3">
      <c r="A184" s="505">
        <v>27</v>
      </c>
      <c r="B184" s="506" t="s">
        <v>467</v>
      </c>
      <c r="C184" s="506" t="s">
        <v>475</v>
      </c>
      <c r="D184" s="571" t="s">
        <v>1435</v>
      </c>
      <c r="E184" s="572" t="s">
        <v>481</v>
      </c>
      <c r="F184" s="506" t="s">
        <v>468</v>
      </c>
      <c r="G184" s="506" t="s">
        <v>507</v>
      </c>
      <c r="H184" s="506" t="s">
        <v>442</v>
      </c>
      <c r="I184" s="506" t="s">
        <v>508</v>
      </c>
      <c r="J184" s="506" t="s">
        <v>509</v>
      </c>
      <c r="K184" s="506" t="s">
        <v>510</v>
      </c>
      <c r="L184" s="507">
        <v>1887.9</v>
      </c>
      <c r="M184" s="507">
        <v>22654.800000000003</v>
      </c>
      <c r="N184" s="506">
        <v>12</v>
      </c>
      <c r="O184" s="573">
        <v>3</v>
      </c>
      <c r="P184" s="507">
        <v>5663.7000000000007</v>
      </c>
      <c r="Q184" s="527">
        <v>0.25</v>
      </c>
      <c r="R184" s="506">
        <v>3</v>
      </c>
      <c r="S184" s="527">
        <v>0.25</v>
      </c>
      <c r="T184" s="573">
        <v>0.5</v>
      </c>
      <c r="U184" s="528">
        <v>0.16666666666666666</v>
      </c>
    </row>
    <row r="185" spans="1:21" ht="14.4" customHeight="1" x14ac:dyDescent="0.3">
      <c r="A185" s="505">
        <v>27</v>
      </c>
      <c r="B185" s="506" t="s">
        <v>467</v>
      </c>
      <c r="C185" s="506" t="s">
        <v>475</v>
      </c>
      <c r="D185" s="571" t="s">
        <v>1435</v>
      </c>
      <c r="E185" s="572" t="s">
        <v>481</v>
      </c>
      <c r="F185" s="506" t="s">
        <v>468</v>
      </c>
      <c r="G185" s="506" t="s">
        <v>917</v>
      </c>
      <c r="H185" s="506" t="s">
        <v>442</v>
      </c>
      <c r="I185" s="506" t="s">
        <v>918</v>
      </c>
      <c r="J185" s="506" t="s">
        <v>919</v>
      </c>
      <c r="K185" s="506" t="s">
        <v>920</v>
      </c>
      <c r="L185" s="507">
        <v>23.72</v>
      </c>
      <c r="M185" s="507">
        <v>142.32</v>
      </c>
      <c r="N185" s="506">
        <v>6</v>
      </c>
      <c r="O185" s="573">
        <v>1</v>
      </c>
      <c r="P185" s="507">
        <v>71.16</v>
      </c>
      <c r="Q185" s="527">
        <v>0.5</v>
      </c>
      <c r="R185" s="506">
        <v>3</v>
      </c>
      <c r="S185" s="527">
        <v>0.5</v>
      </c>
      <c r="T185" s="573">
        <v>0.5</v>
      </c>
      <c r="U185" s="528">
        <v>0.5</v>
      </c>
    </row>
    <row r="186" spans="1:21" ht="14.4" customHeight="1" x14ac:dyDescent="0.3">
      <c r="A186" s="505">
        <v>27</v>
      </c>
      <c r="B186" s="506" t="s">
        <v>467</v>
      </c>
      <c r="C186" s="506" t="s">
        <v>475</v>
      </c>
      <c r="D186" s="571" t="s">
        <v>1435</v>
      </c>
      <c r="E186" s="572" t="s">
        <v>481</v>
      </c>
      <c r="F186" s="506" t="s">
        <v>468</v>
      </c>
      <c r="G186" s="506" t="s">
        <v>921</v>
      </c>
      <c r="H186" s="506" t="s">
        <v>442</v>
      </c>
      <c r="I186" s="506" t="s">
        <v>922</v>
      </c>
      <c r="J186" s="506" t="s">
        <v>923</v>
      </c>
      <c r="K186" s="506" t="s">
        <v>924</v>
      </c>
      <c r="L186" s="507">
        <v>0</v>
      </c>
      <c r="M186" s="507">
        <v>0</v>
      </c>
      <c r="N186" s="506">
        <v>3</v>
      </c>
      <c r="O186" s="573">
        <v>0.5</v>
      </c>
      <c r="P186" s="507">
        <v>0</v>
      </c>
      <c r="Q186" s="527"/>
      <c r="R186" s="506">
        <v>3</v>
      </c>
      <c r="S186" s="527">
        <v>1</v>
      </c>
      <c r="T186" s="573">
        <v>0.5</v>
      </c>
      <c r="U186" s="528">
        <v>1</v>
      </c>
    </row>
    <row r="187" spans="1:21" ht="14.4" customHeight="1" x14ac:dyDescent="0.3">
      <c r="A187" s="505">
        <v>27</v>
      </c>
      <c r="B187" s="506" t="s">
        <v>467</v>
      </c>
      <c r="C187" s="506" t="s">
        <v>475</v>
      </c>
      <c r="D187" s="571" t="s">
        <v>1435</v>
      </c>
      <c r="E187" s="572" t="s">
        <v>481</v>
      </c>
      <c r="F187" s="506" t="s">
        <v>468</v>
      </c>
      <c r="G187" s="506" t="s">
        <v>921</v>
      </c>
      <c r="H187" s="506" t="s">
        <v>442</v>
      </c>
      <c r="I187" s="506" t="s">
        <v>925</v>
      </c>
      <c r="J187" s="506" t="s">
        <v>926</v>
      </c>
      <c r="K187" s="506" t="s">
        <v>927</v>
      </c>
      <c r="L187" s="507">
        <v>0</v>
      </c>
      <c r="M187" s="507">
        <v>0</v>
      </c>
      <c r="N187" s="506">
        <v>1</v>
      </c>
      <c r="O187" s="573">
        <v>0.5</v>
      </c>
      <c r="P187" s="507"/>
      <c r="Q187" s="527"/>
      <c r="R187" s="506"/>
      <c r="S187" s="527">
        <v>0</v>
      </c>
      <c r="T187" s="573"/>
      <c r="U187" s="528">
        <v>0</v>
      </c>
    </row>
    <row r="188" spans="1:21" ht="14.4" customHeight="1" x14ac:dyDescent="0.3">
      <c r="A188" s="505">
        <v>27</v>
      </c>
      <c r="B188" s="506" t="s">
        <v>467</v>
      </c>
      <c r="C188" s="506" t="s">
        <v>475</v>
      </c>
      <c r="D188" s="571" t="s">
        <v>1435</v>
      </c>
      <c r="E188" s="572" t="s">
        <v>481</v>
      </c>
      <c r="F188" s="506" t="s">
        <v>468</v>
      </c>
      <c r="G188" s="506" t="s">
        <v>573</v>
      </c>
      <c r="H188" s="506" t="s">
        <v>442</v>
      </c>
      <c r="I188" s="506" t="s">
        <v>928</v>
      </c>
      <c r="J188" s="506" t="s">
        <v>575</v>
      </c>
      <c r="K188" s="506" t="s">
        <v>576</v>
      </c>
      <c r="L188" s="507">
        <v>182.22</v>
      </c>
      <c r="M188" s="507">
        <v>364.44</v>
      </c>
      <c r="N188" s="506">
        <v>2</v>
      </c>
      <c r="O188" s="573">
        <v>1</v>
      </c>
      <c r="P188" s="507">
        <v>364.44</v>
      </c>
      <c r="Q188" s="527">
        <v>1</v>
      </c>
      <c r="R188" s="506">
        <v>2</v>
      </c>
      <c r="S188" s="527">
        <v>1</v>
      </c>
      <c r="T188" s="573">
        <v>1</v>
      </c>
      <c r="U188" s="528">
        <v>1</v>
      </c>
    </row>
    <row r="189" spans="1:21" ht="14.4" customHeight="1" x14ac:dyDescent="0.3">
      <c r="A189" s="505">
        <v>27</v>
      </c>
      <c r="B189" s="506" t="s">
        <v>467</v>
      </c>
      <c r="C189" s="506" t="s">
        <v>475</v>
      </c>
      <c r="D189" s="571" t="s">
        <v>1435</v>
      </c>
      <c r="E189" s="572" t="s">
        <v>481</v>
      </c>
      <c r="F189" s="506" t="s">
        <v>468</v>
      </c>
      <c r="G189" s="506" t="s">
        <v>573</v>
      </c>
      <c r="H189" s="506" t="s">
        <v>442</v>
      </c>
      <c r="I189" s="506" t="s">
        <v>574</v>
      </c>
      <c r="J189" s="506" t="s">
        <v>575</v>
      </c>
      <c r="K189" s="506" t="s">
        <v>576</v>
      </c>
      <c r="L189" s="507">
        <v>182.22</v>
      </c>
      <c r="M189" s="507">
        <v>364.44</v>
      </c>
      <c r="N189" s="506">
        <v>2</v>
      </c>
      <c r="O189" s="573">
        <v>2</v>
      </c>
      <c r="P189" s="507">
        <v>182.22</v>
      </c>
      <c r="Q189" s="527">
        <v>0.5</v>
      </c>
      <c r="R189" s="506">
        <v>1</v>
      </c>
      <c r="S189" s="527">
        <v>0.5</v>
      </c>
      <c r="T189" s="573">
        <v>1</v>
      </c>
      <c r="U189" s="528">
        <v>0.5</v>
      </c>
    </row>
    <row r="190" spans="1:21" ht="14.4" customHeight="1" x14ac:dyDescent="0.3">
      <c r="A190" s="505">
        <v>27</v>
      </c>
      <c r="B190" s="506" t="s">
        <v>467</v>
      </c>
      <c r="C190" s="506" t="s">
        <v>475</v>
      </c>
      <c r="D190" s="571" t="s">
        <v>1435</v>
      </c>
      <c r="E190" s="572" t="s">
        <v>481</v>
      </c>
      <c r="F190" s="506" t="s">
        <v>468</v>
      </c>
      <c r="G190" s="506" t="s">
        <v>573</v>
      </c>
      <c r="H190" s="506" t="s">
        <v>442</v>
      </c>
      <c r="I190" s="506" t="s">
        <v>929</v>
      </c>
      <c r="J190" s="506" t="s">
        <v>575</v>
      </c>
      <c r="K190" s="506" t="s">
        <v>930</v>
      </c>
      <c r="L190" s="507">
        <v>91.11</v>
      </c>
      <c r="M190" s="507">
        <v>91.11</v>
      </c>
      <c r="N190" s="506">
        <v>1</v>
      </c>
      <c r="O190" s="573">
        <v>1</v>
      </c>
      <c r="P190" s="507"/>
      <c r="Q190" s="527">
        <v>0</v>
      </c>
      <c r="R190" s="506"/>
      <c r="S190" s="527">
        <v>0</v>
      </c>
      <c r="T190" s="573"/>
      <c r="U190" s="528">
        <v>0</v>
      </c>
    </row>
    <row r="191" spans="1:21" ht="14.4" customHeight="1" x14ac:dyDescent="0.3">
      <c r="A191" s="505">
        <v>27</v>
      </c>
      <c r="B191" s="506" t="s">
        <v>467</v>
      </c>
      <c r="C191" s="506" t="s">
        <v>475</v>
      </c>
      <c r="D191" s="571" t="s">
        <v>1435</v>
      </c>
      <c r="E191" s="572" t="s">
        <v>481</v>
      </c>
      <c r="F191" s="506" t="s">
        <v>468</v>
      </c>
      <c r="G191" s="506" t="s">
        <v>577</v>
      </c>
      <c r="H191" s="506" t="s">
        <v>1436</v>
      </c>
      <c r="I191" s="506" t="s">
        <v>578</v>
      </c>
      <c r="J191" s="506" t="s">
        <v>579</v>
      </c>
      <c r="K191" s="506" t="s">
        <v>580</v>
      </c>
      <c r="L191" s="507">
        <v>300.31</v>
      </c>
      <c r="M191" s="507">
        <v>900.93000000000006</v>
      </c>
      <c r="N191" s="506">
        <v>3</v>
      </c>
      <c r="O191" s="573">
        <v>2</v>
      </c>
      <c r="P191" s="507">
        <v>900.93000000000006</v>
      </c>
      <c r="Q191" s="527">
        <v>1</v>
      </c>
      <c r="R191" s="506">
        <v>3</v>
      </c>
      <c r="S191" s="527">
        <v>1</v>
      </c>
      <c r="T191" s="573">
        <v>2</v>
      </c>
      <c r="U191" s="528">
        <v>1</v>
      </c>
    </row>
    <row r="192" spans="1:21" ht="14.4" customHeight="1" x14ac:dyDescent="0.3">
      <c r="A192" s="505">
        <v>27</v>
      </c>
      <c r="B192" s="506" t="s">
        <v>467</v>
      </c>
      <c r="C192" s="506" t="s">
        <v>475</v>
      </c>
      <c r="D192" s="571" t="s">
        <v>1435</v>
      </c>
      <c r="E192" s="572" t="s">
        <v>481</v>
      </c>
      <c r="F192" s="506" t="s">
        <v>468</v>
      </c>
      <c r="G192" s="506" t="s">
        <v>581</v>
      </c>
      <c r="H192" s="506" t="s">
        <v>442</v>
      </c>
      <c r="I192" s="506" t="s">
        <v>582</v>
      </c>
      <c r="J192" s="506" t="s">
        <v>583</v>
      </c>
      <c r="K192" s="506" t="s">
        <v>584</v>
      </c>
      <c r="L192" s="507">
        <v>46.75</v>
      </c>
      <c r="M192" s="507">
        <v>46.75</v>
      </c>
      <c r="N192" s="506">
        <v>1</v>
      </c>
      <c r="O192" s="573">
        <v>1</v>
      </c>
      <c r="P192" s="507"/>
      <c r="Q192" s="527">
        <v>0</v>
      </c>
      <c r="R192" s="506"/>
      <c r="S192" s="527">
        <v>0</v>
      </c>
      <c r="T192" s="573"/>
      <c r="U192" s="528">
        <v>0</v>
      </c>
    </row>
    <row r="193" spans="1:21" ht="14.4" customHeight="1" x14ac:dyDescent="0.3">
      <c r="A193" s="505">
        <v>27</v>
      </c>
      <c r="B193" s="506" t="s">
        <v>467</v>
      </c>
      <c r="C193" s="506" t="s">
        <v>475</v>
      </c>
      <c r="D193" s="571" t="s">
        <v>1435</v>
      </c>
      <c r="E193" s="572" t="s">
        <v>481</v>
      </c>
      <c r="F193" s="506" t="s">
        <v>468</v>
      </c>
      <c r="G193" s="506" t="s">
        <v>931</v>
      </c>
      <c r="H193" s="506" t="s">
        <v>442</v>
      </c>
      <c r="I193" s="506" t="s">
        <v>932</v>
      </c>
      <c r="J193" s="506" t="s">
        <v>933</v>
      </c>
      <c r="K193" s="506" t="s">
        <v>934</v>
      </c>
      <c r="L193" s="507">
        <v>159.16999999999999</v>
      </c>
      <c r="M193" s="507">
        <v>159.16999999999999</v>
      </c>
      <c r="N193" s="506">
        <v>1</v>
      </c>
      <c r="O193" s="573">
        <v>1</v>
      </c>
      <c r="P193" s="507">
        <v>159.16999999999999</v>
      </c>
      <c r="Q193" s="527">
        <v>1</v>
      </c>
      <c r="R193" s="506">
        <v>1</v>
      </c>
      <c r="S193" s="527">
        <v>1</v>
      </c>
      <c r="T193" s="573">
        <v>1</v>
      </c>
      <c r="U193" s="528">
        <v>1</v>
      </c>
    </row>
    <row r="194" spans="1:21" ht="14.4" customHeight="1" x14ac:dyDescent="0.3">
      <c r="A194" s="505">
        <v>27</v>
      </c>
      <c r="B194" s="506" t="s">
        <v>467</v>
      </c>
      <c r="C194" s="506" t="s">
        <v>475</v>
      </c>
      <c r="D194" s="571" t="s">
        <v>1435</v>
      </c>
      <c r="E194" s="572" t="s">
        <v>481</v>
      </c>
      <c r="F194" s="506" t="s">
        <v>468</v>
      </c>
      <c r="G194" s="506" t="s">
        <v>935</v>
      </c>
      <c r="H194" s="506" t="s">
        <v>442</v>
      </c>
      <c r="I194" s="506" t="s">
        <v>936</v>
      </c>
      <c r="J194" s="506" t="s">
        <v>937</v>
      </c>
      <c r="K194" s="506" t="s">
        <v>634</v>
      </c>
      <c r="L194" s="507">
        <v>395.98</v>
      </c>
      <c r="M194" s="507">
        <v>1187.94</v>
      </c>
      <c r="N194" s="506">
        <v>3</v>
      </c>
      <c r="O194" s="573">
        <v>2</v>
      </c>
      <c r="P194" s="507"/>
      <c r="Q194" s="527">
        <v>0</v>
      </c>
      <c r="R194" s="506"/>
      <c r="S194" s="527">
        <v>0</v>
      </c>
      <c r="T194" s="573"/>
      <c r="U194" s="528">
        <v>0</v>
      </c>
    </row>
    <row r="195" spans="1:21" ht="14.4" customHeight="1" x14ac:dyDescent="0.3">
      <c r="A195" s="505">
        <v>27</v>
      </c>
      <c r="B195" s="506" t="s">
        <v>467</v>
      </c>
      <c r="C195" s="506" t="s">
        <v>475</v>
      </c>
      <c r="D195" s="571" t="s">
        <v>1435</v>
      </c>
      <c r="E195" s="572" t="s">
        <v>481</v>
      </c>
      <c r="F195" s="506" t="s">
        <v>468</v>
      </c>
      <c r="G195" s="506" t="s">
        <v>935</v>
      </c>
      <c r="H195" s="506" t="s">
        <v>1436</v>
      </c>
      <c r="I195" s="506" t="s">
        <v>938</v>
      </c>
      <c r="J195" s="506" t="s">
        <v>937</v>
      </c>
      <c r="K195" s="506" t="s">
        <v>939</v>
      </c>
      <c r="L195" s="507">
        <v>246.39</v>
      </c>
      <c r="M195" s="507">
        <v>246.39</v>
      </c>
      <c r="N195" s="506">
        <v>1</v>
      </c>
      <c r="O195" s="573">
        <v>0.5</v>
      </c>
      <c r="P195" s="507"/>
      <c r="Q195" s="527">
        <v>0</v>
      </c>
      <c r="R195" s="506"/>
      <c r="S195" s="527">
        <v>0</v>
      </c>
      <c r="T195" s="573"/>
      <c r="U195" s="528">
        <v>0</v>
      </c>
    </row>
    <row r="196" spans="1:21" ht="14.4" customHeight="1" x14ac:dyDescent="0.3">
      <c r="A196" s="505">
        <v>27</v>
      </c>
      <c r="B196" s="506" t="s">
        <v>467</v>
      </c>
      <c r="C196" s="506" t="s">
        <v>475</v>
      </c>
      <c r="D196" s="571" t="s">
        <v>1435</v>
      </c>
      <c r="E196" s="572" t="s">
        <v>481</v>
      </c>
      <c r="F196" s="506" t="s">
        <v>468</v>
      </c>
      <c r="G196" s="506" t="s">
        <v>940</v>
      </c>
      <c r="H196" s="506" t="s">
        <v>442</v>
      </c>
      <c r="I196" s="506" t="s">
        <v>941</v>
      </c>
      <c r="J196" s="506" t="s">
        <v>942</v>
      </c>
      <c r="K196" s="506" t="s">
        <v>943</v>
      </c>
      <c r="L196" s="507">
        <v>0</v>
      </c>
      <c r="M196" s="507">
        <v>0</v>
      </c>
      <c r="N196" s="506">
        <v>2</v>
      </c>
      <c r="O196" s="573">
        <v>0.5</v>
      </c>
      <c r="P196" s="507">
        <v>0</v>
      </c>
      <c r="Q196" s="527"/>
      <c r="R196" s="506">
        <v>2</v>
      </c>
      <c r="S196" s="527">
        <v>1</v>
      </c>
      <c r="T196" s="573">
        <v>0.5</v>
      </c>
      <c r="U196" s="528">
        <v>1</v>
      </c>
    </row>
    <row r="197" spans="1:21" ht="14.4" customHeight="1" x14ac:dyDescent="0.3">
      <c r="A197" s="505">
        <v>27</v>
      </c>
      <c r="B197" s="506" t="s">
        <v>467</v>
      </c>
      <c r="C197" s="506" t="s">
        <v>475</v>
      </c>
      <c r="D197" s="571" t="s">
        <v>1435</v>
      </c>
      <c r="E197" s="572" t="s">
        <v>481</v>
      </c>
      <c r="F197" s="506" t="s">
        <v>468</v>
      </c>
      <c r="G197" s="506" t="s">
        <v>944</v>
      </c>
      <c r="H197" s="506" t="s">
        <v>442</v>
      </c>
      <c r="I197" s="506" t="s">
        <v>945</v>
      </c>
      <c r="J197" s="506" t="s">
        <v>946</v>
      </c>
      <c r="K197" s="506" t="s">
        <v>947</v>
      </c>
      <c r="L197" s="507">
        <v>3480.65</v>
      </c>
      <c r="M197" s="507">
        <v>6961.3</v>
      </c>
      <c r="N197" s="506">
        <v>2</v>
      </c>
      <c r="O197" s="573">
        <v>1</v>
      </c>
      <c r="P197" s="507">
        <v>3480.65</v>
      </c>
      <c r="Q197" s="527">
        <v>0.5</v>
      </c>
      <c r="R197" s="506">
        <v>1</v>
      </c>
      <c r="S197" s="527">
        <v>0.5</v>
      </c>
      <c r="T197" s="573">
        <v>0.5</v>
      </c>
      <c r="U197" s="528">
        <v>0.5</v>
      </c>
    </row>
    <row r="198" spans="1:21" ht="14.4" customHeight="1" x14ac:dyDescent="0.3">
      <c r="A198" s="505">
        <v>27</v>
      </c>
      <c r="B198" s="506" t="s">
        <v>467</v>
      </c>
      <c r="C198" s="506" t="s">
        <v>475</v>
      </c>
      <c r="D198" s="571" t="s">
        <v>1435</v>
      </c>
      <c r="E198" s="572" t="s">
        <v>481</v>
      </c>
      <c r="F198" s="506" t="s">
        <v>468</v>
      </c>
      <c r="G198" s="506" t="s">
        <v>820</v>
      </c>
      <c r="H198" s="506" t="s">
        <v>442</v>
      </c>
      <c r="I198" s="506" t="s">
        <v>948</v>
      </c>
      <c r="J198" s="506" t="s">
        <v>822</v>
      </c>
      <c r="K198" s="506" t="s">
        <v>823</v>
      </c>
      <c r="L198" s="507">
        <v>556.04</v>
      </c>
      <c r="M198" s="507">
        <v>556.04</v>
      </c>
      <c r="N198" s="506">
        <v>1</v>
      </c>
      <c r="O198" s="573">
        <v>0.5</v>
      </c>
      <c r="P198" s="507"/>
      <c r="Q198" s="527">
        <v>0</v>
      </c>
      <c r="R198" s="506"/>
      <c r="S198" s="527">
        <v>0</v>
      </c>
      <c r="T198" s="573"/>
      <c r="U198" s="528">
        <v>0</v>
      </c>
    </row>
    <row r="199" spans="1:21" ht="14.4" customHeight="1" x14ac:dyDescent="0.3">
      <c r="A199" s="505">
        <v>27</v>
      </c>
      <c r="B199" s="506" t="s">
        <v>467</v>
      </c>
      <c r="C199" s="506" t="s">
        <v>475</v>
      </c>
      <c r="D199" s="571" t="s">
        <v>1435</v>
      </c>
      <c r="E199" s="572" t="s">
        <v>481</v>
      </c>
      <c r="F199" s="506" t="s">
        <v>468</v>
      </c>
      <c r="G199" s="506" t="s">
        <v>820</v>
      </c>
      <c r="H199" s="506" t="s">
        <v>1436</v>
      </c>
      <c r="I199" s="506" t="s">
        <v>821</v>
      </c>
      <c r="J199" s="506" t="s">
        <v>822</v>
      </c>
      <c r="K199" s="506" t="s">
        <v>823</v>
      </c>
      <c r="L199" s="507">
        <v>556.04</v>
      </c>
      <c r="M199" s="507">
        <v>556.04</v>
      </c>
      <c r="N199" s="506">
        <v>1</v>
      </c>
      <c r="O199" s="573">
        <v>0.5</v>
      </c>
      <c r="P199" s="507">
        <v>556.04</v>
      </c>
      <c r="Q199" s="527">
        <v>1</v>
      </c>
      <c r="R199" s="506">
        <v>1</v>
      </c>
      <c r="S199" s="527">
        <v>1</v>
      </c>
      <c r="T199" s="573">
        <v>0.5</v>
      </c>
      <c r="U199" s="528">
        <v>1</v>
      </c>
    </row>
    <row r="200" spans="1:21" ht="14.4" customHeight="1" x14ac:dyDescent="0.3">
      <c r="A200" s="505">
        <v>27</v>
      </c>
      <c r="B200" s="506" t="s">
        <v>467</v>
      </c>
      <c r="C200" s="506" t="s">
        <v>475</v>
      </c>
      <c r="D200" s="571" t="s">
        <v>1435</v>
      </c>
      <c r="E200" s="572" t="s">
        <v>481</v>
      </c>
      <c r="F200" s="506" t="s">
        <v>468</v>
      </c>
      <c r="G200" s="506" t="s">
        <v>820</v>
      </c>
      <c r="H200" s="506" t="s">
        <v>1436</v>
      </c>
      <c r="I200" s="506" t="s">
        <v>949</v>
      </c>
      <c r="J200" s="506" t="s">
        <v>822</v>
      </c>
      <c r="K200" s="506" t="s">
        <v>950</v>
      </c>
      <c r="L200" s="507">
        <v>185.34</v>
      </c>
      <c r="M200" s="507">
        <v>370.68</v>
      </c>
      <c r="N200" s="506">
        <v>2</v>
      </c>
      <c r="O200" s="573">
        <v>0.5</v>
      </c>
      <c r="P200" s="507">
        <v>370.68</v>
      </c>
      <c r="Q200" s="527">
        <v>1</v>
      </c>
      <c r="R200" s="506">
        <v>2</v>
      </c>
      <c r="S200" s="527">
        <v>1</v>
      </c>
      <c r="T200" s="573">
        <v>0.5</v>
      </c>
      <c r="U200" s="528">
        <v>1</v>
      </c>
    </row>
    <row r="201" spans="1:21" ht="14.4" customHeight="1" x14ac:dyDescent="0.3">
      <c r="A201" s="505">
        <v>27</v>
      </c>
      <c r="B201" s="506" t="s">
        <v>467</v>
      </c>
      <c r="C201" s="506" t="s">
        <v>475</v>
      </c>
      <c r="D201" s="571" t="s">
        <v>1435</v>
      </c>
      <c r="E201" s="572" t="s">
        <v>481</v>
      </c>
      <c r="F201" s="506" t="s">
        <v>468</v>
      </c>
      <c r="G201" s="506" t="s">
        <v>660</v>
      </c>
      <c r="H201" s="506" t="s">
        <v>1436</v>
      </c>
      <c r="I201" s="506" t="s">
        <v>951</v>
      </c>
      <c r="J201" s="506" t="s">
        <v>952</v>
      </c>
      <c r="K201" s="506" t="s">
        <v>663</v>
      </c>
      <c r="L201" s="507">
        <v>42.51</v>
      </c>
      <c r="M201" s="507">
        <v>42.51</v>
      </c>
      <c r="N201" s="506">
        <v>1</v>
      </c>
      <c r="O201" s="573">
        <v>0.5</v>
      </c>
      <c r="P201" s="507">
        <v>42.51</v>
      </c>
      <c r="Q201" s="527">
        <v>1</v>
      </c>
      <c r="R201" s="506">
        <v>1</v>
      </c>
      <c r="S201" s="527">
        <v>1</v>
      </c>
      <c r="T201" s="573">
        <v>0.5</v>
      </c>
      <c r="U201" s="528">
        <v>1</v>
      </c>
    </row>
    <row r="202" spans="1:21" ht="14.4" customHeight="1" x14ac:dyDescent="0.3">
      <c r="A202" s="505">
        <v>27</v>
      </c>
      <c r="B202" s="506" t="s">
        <v>467</v>
      </c>
      <c r="C202" s="506" t="s">
        <v>475</v>
      </c>
      <c r="D202" s="571" t="s">
        <v>1435</v>
      </c>
      <c r="E202" s="572" t="s">
        <v>481</v>
      </c>
      <c r="F202" s="506" t="s">
        <v>468</v>
      </c>
      <c r="G202" s="506" t="s">
        <v>660</v>
      </c>
      <c r="H202" s="506" t="s">
        <v>442</v>
      </c>
      <c r="I202" s="506" t="s">
        <v>953</v>
      </c>
      <c r="J202" s="506" t="s">
        <v>662</v>
      </c>
      <c r="K202" s="506" t="s">
        <v>954</v>
      </c>
      <c r="L202" s="507">
        <v>0</v>
      </c>
      <c r="M202" s="507">
        <v>0</v>
      </c>
      <c r="N202" s="506">
        <v>1</v>
      </c>
      <c r="O202" s="573">
        <v>0.5</v>
      </c>
      <c r="P202" s="507"/>
      <c r="Q202" s="527"/>
      <c r="R202" s="506"/>
      <c r="S202" s="527">
        <v>0</v>
      </c>
      <c r="T202" s="573"/>
      <c r="U202" s="528">
        <v>0</v>
      </c>
    </row>
    <row r="203" spans="1:21" ht="14.4" customHeight="1" x14ac:dyDescent="0.3">
      <c r="A203" s="505">
        <v>27</v>
      </c>
      <c r="B203" s="506" t="s">
        <v>467</v>
      </c>
      <c r="C203" s="506" t="s">
        <v>475</v>
      </c>
      <c r="D203" s="571" t="s">
        <v>1435</v>
      </c>
      <c r="E203" s="572" t="s">
        <v>481</v>
      </c>
      <c r="F203" s="506" t="s">
        <v>468</v>
      </c>
      <c r="G203" s="506" t="s">
        <v>660</v>
      </c>
      <c r="H203" s="506" t="s">
        <v>442</v>
      </c>
      <c r="I203" s="506" t="s">
        <v>661</v>
      </c>
      <c r="J203" s="506" t="s">
        <v>662</v>
      </c>
      <c r="K203" s="506" t="s">
        <v>663</v>
      </c>
      <c r="L203" s="507">
        <v>42.51</v>
      </c>
      <c r="M203" s="507">
        <v>382.59000000000003</v>
      </c>
      <c r="N203" s="506">
        <v>9</v>
      </c>
      <c r="O203" s="573">
        <v>3.5</v>
      </c>
      <c r="P203" s="507">
        <v>212.55</v>
      </c>
      <c r="Q203" s="527">
        <v>0.55555555555555558</v>
      </c>
      <c r="R203" s="506">
        <v>5</v>
      </c>
      <c r="S203" s="527">
        <v>0.55555555555555558</v>
      </c>
      <c r="T203" s="573">
        <v>2</v>
      </c>
      <c r="U203" s="528">
        <v>0.5714285714285714</v>
      </c>
    </row>
    <row r="204" spans="1:21" ht="14.4" customHeight="1" x14ac:dyDescent="0.3">
      <c r="A204" s="505">
        <v>27</v>
      </c>
      <c r="B204" s="506" t="s">
        <v>467</v>
      </c>
      <c r="C204" s="506" t="s">
        <v>475</v>
      </c>
      <c r="D204" s="571" t="s">
        <v>1435</v>
      </c>
      <c r="E204" s="572" t="s">
        <v>481</v>
      </c>
      <c r="F204" s="506" t="s">
        <v>468</v>
      </c>
      <c r="G204" s="506" t="s">
        <v>955</v>
      </c>
      <c r="H204" s="506" t="s">
        <v>442</v>
      </c>
      <c r="I204" s="506" t="s">
        <v>956</v>
      </c>
      <c r="J204" s="506" t="s">
        <v>957</v>
      </c>
      <c r="K204" s="506" t="s">
        <v>958</v>
      </c>
      <c r="L204" s="507">
        <v>537.12</v>
      </c>
      <c r="M204" s="507">
        <v>537.12</v>
      </c>
      <c r="N204" s="506">
        <v>1</v>
      </c>
      <c r="O204" s="573">
        <v>0.5</v>
      </c>
      <c r="P204" s="507">
        <v>537.12</v>
      </c>
      <c r="Q204" s="527">
        <v>1</v>
      </c>
      <c r="R204" s="506">
        <v>1</v>
      </c>
      <c r="S204" s="527">
        <v>1</v>
      </c>
      <c r="T204" s="573">
        <v>0.5</v>
      </c>
      <c r="U204" s="528">
        <v>1</v>
      </c>
    </row>
    <row r="205" spans="1:21" ht="14.4" customHeight="1" x14ac:dyDescent="0.3">
      <c r="A205" s="505">
        <v>27</v>
      </c>
      <c r="B205" s="506" t="s">
        <v>467</v>
      </c>
      <c r="C205" s="506" t="s">
        <v>475</v>
      </c>
      <c r="D205" s="571" t="s">
        <v>1435</v>
      </c>
      <c r="E205" s="572" t="s">
        <v>481</v>
      </c>
      <c r="F205" s="506" t="s">
        <v>468</v>
      </c>
      <c r="G205" s="506" t="s">
        <v>959</v>
      </c>
      <c r="H205" s="506" t="s">
        <v>1436</v>
      </c>
      <c r="I205" s="506" t="s">
        <v>960</v>
      </c>
      <c r="J205" s="506" t="s">
        <v>961</v>
      </c>
      <c r="K205" s="506" t="s">
        <v>962</v>
      </c>
      <c r="L205" s="507">
        <v>30.83</v>
      </c>
      <c r="M205" s="507">
        <v>92.49</v>
      </c>
      <c r="N205" s="506">
        <v>3</v>
      </c>
      <c r="O205" s="573">
        <v>0.5</v>
      </c>
      <c r="P205" s="507"/>
      <c r="Q205" s="527">
        <v>0</v>
      </c>
      <c r="R205" s="506"/>
      <c r="S205" s="527">
        <v>0</v>
      </c>
      <c r="T205" s="573"/>
      <c r="U205" s="528">
        <v>0</v>
      </c>
    </row>
    <row r="206" spans="1:21" ht="14.4" customHeight="1" x14ac:dyDescent="0.3">
      <c r="A206" s="505">
        <v>27</v>
      </c>
      <c r="B206" s="506" t="s">
        <v>467</v>
      </c>
      <c r="C206" s="506" t="s">
        <v>475</v>
      </c>
      <c r="D206" s="571" t="s">
        <v>1435</v>
      </c>
      <c r="E206" s="572" t="s">
        <v>481</v>
      </c>
      <c r="F206" s="506" t="s">
        <v>468</v>
      </c>
      <c r="G206" s="506" t="s">
        <v>959</v>
      </c>
      <c r="H206" s="506" t="s">
        <v>442</v>
      </c>
      <c r="I206" s="506" t="s">
        <v>963</v>
      </c>
      <c r="J206" s="506" t="s">
        <v>964</v>
      </c>
      <c r="K206" s="506" t="s">
        <v>965</v>
      </c>
      <c r="L206" s="507">
        <v>123.33</v>
      </c>
      <c r="M206" s="507">
        <v>123.33</v>
      </c>
      <c r="N206" s="506">
        <v>1</v>
      </c>
      <c r="O206" s="573">
        <v>0.5</v>
      </c>
      <c r="P206" s="507"/>
      <c r="Q206" s="527">
        <v>0</v>
      </c>
      <c r="R206" s="506"/>
      <c r="S206" s="527">
        <v>0</v>
      </c>
      <c r="T206" s="573"/>
      <c r="U206" s="528">
        <v>0</v>
      </c>
    </row>
    <row r="207" spans="1:21" ht="14.4" customHeight="1" x14ac:dyDescent="0.3">
      <c r="A207" s="505">
        <v>27</v>
      </c>
      <c r="B207" s="506" t="s">
        <v>467</v>
      </c>
      <c r="C207" s="506" t="s">
        <v>475</v>
      </c>
      <c r="D207" s="571" t="s">
        <v>1435</v>
      </c>
      <c r="E207" s="572" t="s">
        <v>481</v>
      </c>
      <c r="F207" s="506" t="s">
        <v>468</v>
      </c>
      <c r="G207" s="506" t="s">
        <v>664</v>
      </c>
      <c r="H207" s="506" t="s">
        <v>442</v>
      </c>
      <c r="I207" s="506" t="s">
        <v>665</v>
      </c>
      <c r="J207" s="506" t="s">
        <v>666</v>
      </c>
      <c r="K207" s="506" t="s">
        <v>667</v>
      </c>
      <c r="L207" s="507">
        <v>107.27</v>
      </c>
      <c r="M207" s="507">
        <v>3003.56</v>
      </c>
      <c r="N207" s="506">
        <v>28</v>
      </c>
      <c r="O207" s="573">
        <v>7.5</v>
      </c>
      <c r="P207" s="507">
        <v>1716.32</v>
      </c>
      <c r="Q207" s="527">
        <v>0.5714285714285714</v>
      </c>
      <c r="R207" s="506">
        <v>16</v>
      </c>
      <c r="S207" s="527">
        <v>0.5714285714285714</v>
      </c>
      <c r="T207" s="573">
        <v>5</v>
      </c>
      <c r="U207" s="528">
        <v>0.66666666666666663</v>
      </c>
    </row>
    <row r="208" spans="1:21" ht="14.4" customHeight="1" x14ac:dyDescent="0.3">
      <c r="A208" s="505">
        <v>27</v>
      </c>
      <c r="B208" s="506" t="s">
        <v>467</v>
      </c>
      <c r="C208" s="506" t="s">
        <v>475</v>
      </c>
      <c r="D208" s="571" t="s">
        <v>1435</v>
      </c>
      <c r="E208" s="572" t="s">
        <v>481</v>
      </c>
      <c r="F208" s="506" t="s">
        <v>468</v>
      </c>
      <c r="G208" s="506" t="s">
        <v>664</v>
      </c>
      <c r="H208" s="506" t="s">
        <v>442</v>
      </c>
      <c r="I208" s="506" t="s">
        <v>966</v>
      </c>
      <c r="J208" s="506" t="s">
        <v>666</v>
      </c>
      <c r="K208" s="506" t="s">
        <v>667</v>
      </c>
      <c r="L208" s="507">
        <v>107.27</v>
      </c>
      <c r="M208" s="507">
        <v>321.81</v>
      </c>
      <c r="N208" s="506">
        <v>3</v>
      </c>
      <c r="O208" s="573">
        <v>0.5</v>
      </c>
      <c r="P208" s="507"/>
      <c r="Q208" s="527">
        <v>0</v>
      </c>
      <c r="R208" s="506"/>
      <c r="S208" s="527">
        <v>0</v>
      </c>
      <c r="T208" s="573"/>
      <c r="U208" s="528">
        <v>0</v>
      </c>
    </row>
    <row r="209" spans="1:21" ht="14.4" customHeight="1" x14ac:dyDescent="0.3">
      <c r="A209" s="505">
        <v>27</v>
      </c>
      <c r="B209" s="506" t="s">
        <v>467</v>
      </c>
      <c r="C209" s="506" t="s">
        <v>475</v>
      </c>
      <c r="D209" s="571" t="s">
        <v>1435</v>
      </c>
      <c r="E209" s="572" t="s">
        <v>481</v>
      </c>
      <c r="F209" s="506" t="s">
        <v>468</v>
      </c>
      <c r="G209" s="506" t="s">
        <v>824</v>
      </c>
      <c r="H209" s="506" t="s">
        <v>442</v>
      </c>
      <c r="I209" s="506" t="s">
        <v>825</v>
      </c>
      <c r="J209" s="506" t="s">
        <v>826</v>
      </c>
      <c r="K209" s="506" t="s">
        <v>827</v>
      </c>
      <c r="L209" s="507">
        <v>32.81</v>
      </c>
      <c r="M209" s="507">
        <v>131.24</v>
      </c>
      <c r="N209" s="506">
        <v>4</v>
      </c>
      <c r="O209" s="573">
        <v>1.5</v>
      </c>
      <c r="P209" s="507">
        <v>32.81</v>
      </c>
      <c r="Q209" s="527">
        <v>0.25</v>
      </c>
      <c r="R209" s="506">
        <v>1</v>
      </c>
      <c r="S209" s="527">
        <v>0.25</v>
      </c>
      <c r="T209" s="573">
        <v>0.5</v>
      </c>
      <c r="U209" s="528">
        <v>0.33333333333333331</v>
      </c>
    </row>
    <row r="210" spans="1:21" ht="14.4" customHeight="1" x14ac:dyDescent="0.3">
      <c r="A210" s="505">
        <v>27</v>
      </c>
      <c r="B210" s="506" t="s">
        <v>467</v>
      </c>
      <c r="C210" s="506" t="s">
        <v>475</v>
      </c>
      <c r="D210" s="571" t="s">
        <v>1435</v>
      </c>
      <c r="E210" s="572" t="s">
        <v>481</v>
      </c>
      <c r="F210" s="506" t="s">
        <v>468</v>
      </c>
      <c r="G210" s="506" t="s">
        <v>967</v>
      </c>
      <c r="H210" s="506" t="s">
        <v>442</v>
      </c>
      <c r="I210" s="506" t="s">
        <v>968</v>
      </c>
      <c r="J210" s="506" t="s">
        <v>969</v>
      </c>
      <c r="K210" s="506" t="s">
        <v>970</v>
      </c>
      <c r="L210" s="507">
        <v>84.39</v>
      </c>
      <c r="M210" s="507">
        <v>168.78</v>
      </c>
      <c r="N210" s="506">
        <v>2</v>
      </c>
      <c r="O210" s="573">
        <v>0.5</v>
      </c>
      <c r="P210" s="507"/>
      <c r="Q210" s="527">
        <v>0</v>
      </c>
      <c r="R210" s="506"/>
      <c r="S210" s="527">
        <v>0</v>
      </c>
      <c r="T210" s="573"/>
      <c r="U210" s="528">
        <v>0</v>
      </c>
    </row>
    <row r="211" spans="1:21" ht="14.4" customHeight="1" x14ac:dyDescent="0.3">
      <c r="A211" s="505">
        <v>27</v>
      </c>
      <c r="B211" s="506" t="s">
        <v>467</v>
      </c>
      <c r="C211" s="506" t="s">
        <v>475</v>
      </c>
      <c r="D211" s="571" t="s">
        <v>1435</v>
      </c>
      <c r="E211" s="572" t="s">
        <v>481</v>
      </c>
      <c r="F211" s="506" t="s">
        <v>468</v>
      </c>
      <c r="G211" s="506" t="s">
        <v>967</v>
      </c>
      <c r="H211" s="506" t="s">
        <v>442</v>
      </c>
      <c r="I211" s="506" t="s">
        <v>971</v>
      </c>
      <c r="J211" s="506" t="s">
        <v>972</v>
      </c>
      <c r="K211" s="506" t="s">
        <v>973</v>
      </c>
      <c r="L211" s="507">
        <v>50.64</v>
      </c>
      <c r="M211" s="507">
        <v>253.20000000000002</v>
      </c>
      <c r="N211" s="506">
        <v>5</v>
      </c>
      <c r="O211" s="573">
        <v>1.5</v>
      </c>
      <c r="P211" s="507">
        <v>101.28</v>
      </c>
      <c r="Q211" s="527">
        <v>0.39999999999999997</v>
      </c>
      <c r="R211" s="506">
        <v>2</v>
      </c>
      <c r="S211" s="527">
        <v>0.4</v>
      </c>
      <c r="T211" s="573">
        <v>1</v>
      </c>
      <c r="U211" s="528">
        <v>0.66666666666666663</v>
      </c>
    </row>
    <row r="212" spans="1:21" ht="14.4" customHeight="1" x14ac:dyDescent="0.3">
      <c r="A212" s="505">
        <v>27</v>
      </c>
      <c r="B212" s="506" t="s">
        <v>467</v>
      </c>
      <c r="C212" s="506" t="s">
        <v>475</v>
      </c>
      <c r="D212" s="571" t="s">
        <v>1435</v>
      </c>
      <c r="E212" s="572" t="s">
        <v>481</v>
      </c>
      <c r="F212" s="506" t="s">
        <v>468</v>
      </c>
      <c r="G212" s="506" t="s">
        <v>974</v>
      </c>
      <c r="H212" s="506" t="s">
        <v>442</v>
      </c>
      <c r="I212" s="506" t="s">
        <v>975</v>
      </c>
      <c r="J212" s="506" t="s">
        <v>976</v>
      </c>
      <c r="K212" s="506" t="s">
        <v>977</v>
      </c>
      <c r="L212" s="507">
        <v>33</v>
      </c>
      <c r="M212" s="507">
        <v>66</v>
      </c>
      <c r="N212" s="506">
        <v>2</v>
      </c>
      <c r="O212" s="573">
        <v>0.5</v>
      </c>
      <c r="P212" s="507"/>
      <c r="Q212" s="527">
        <v>0</v>
      </c>
      <c r="R212" s="506"/>
      <c r="S212" s="527">
        <v>0</v>
      </c>
      <c r="T212" s="573"/>
      <c r="U212" s="528">
        <v>0</v>
      </c>
    </row>
    <row r="213" spans="1:21" ht="14.4" customHeight="1" x14ac:dyDescent="0.3">
      <c r="A213" s="505">
        <v>27</v>
      </c>
      <c r="B213" s="506" t="s">
        <v>467</v>
      </c>
      <c r="C213" s="506" t="s">
        <v>475</v>
      </c>
      <c r="D213" s="571" t="s">
        <v>1435</v>
      </c>
      <c r="E213" s="572" t="s">
        <v>481</v>
      </c>
      <c r="F213" s="506" t="s">
        <v>468</v>
      </c>
      <c r="G213" s="506" t="s">
        <v>978</v>
      </c>
      <c r="H213" s="506" t="s">
        <v>442</v>
      </c>
      <c r="I213" s="506" t="s">
        <v>979</v>
      </c>
      <c r="J213" s="506" t="s">
        <v>980</v>
      </c>
      <c r="K213" s="506" t="s">
        <v>981</v>
      </c>
      <c r="L213" s="507">
        <v>34.15</v>
      </c>
      <c r="M213" s="507">
        <v>34.15</v>
      </c>
      <c r="N213" s="506">
        <v>1</v>
      </c>
      <c r="O213" s="573">
        <v>0.5</v>
      </c>
      <c r="P213" s="507">
        <v>34.15</v>
      </c>
      <c r="Q213" s="527">
        <v>1</v>
      </c>
      <c r="R213" s="506">
        <v>1</v>
      </c>
      <c r="S213" s="527">
        <v>1</v>
      </c>
      <c r="T213" s="573">
        <v>0.5</v>
      </c>
      <c r="U213" s="528">
        <v>1</v>
      </c>
    </row>
    <row r="214" spans="1:21" ht="14.4" customHeight="1" x14ac:dyDescent="0.3">
      <c r="A214" s="505">
        <v>27</v>
      </c>
      <c r="B214" s="506" t="s">
        <v>467</v>
      </c>
      <c r="C214" s="506" t="s">
        <v>475</v>
      </c>
      <c r="D214" s="571" t="s">
        <v>1435</v>
      </c>
      <c r="E214" s="572" t="s">
        <v>481</v>
      </c>
      <c r="F214" s="506" t="s">
        <v>468</v>
      </c>
      <c r="G214" s="506" t="s">
        <v>982</v>
      </c>
      <c r="H214" s="506" t="s">
        <v>442</v>
      </c>
      <c r="I214" s="506" t="s">
        <v>983</v>
      </c>
      <c r="J214" s="506" t="s">
        <v>984</v>
      </c>
      <c r="K214" s="506" t="s">
        <v>985</v>
      </c>
      <c r="L214" s="507">
        <v>159.71</v>
      </c>
      <c r="M214" s="507">
        <v>958.26</v>
      </c>
      <c r="N214" s="506">
        <v>6</v>
      </c>
      <c r="O214" s="573">
        <v>1.5</v>
      </c>
      <c r="P214" s="507">
        <v>958.26</v>
      </c>
      <c r="Q214" s="527">
        <v>1</v>
      </c>
      <c r="R214" s="506">
        <v>6</v>
      </c>
      <c r="S214" s="527">
        <v>1</v>
      </c>
      <c r="T214" s="573">
        <v>1.5</v>
      </c>
      <c r="U214" s="528">
        <v>1</v>
      </c>
    </row>
    <row r="215" spans="1:21" ht="14.4" customHeight="1" x14ac:dyDescent="0.3">
      <c r="A215" s="505">
        <v>27</v>
      </c>
      <c r="B215" s="506" t="s">
        <v>467</v>
      </c>
      <c r="C215" s="506" t="s">
        <v>475</v>
      </c>
      <c r="D215" s="571" t="s">
        <v>1435</v>
      </c>
      <c r="E215" s="572" t="s">
        <v>481</v>
      </c>
      <c r="F215" s="506" t="s">
        <v>468</v>
      </c>
      <c r="G215" s="506" t="s">
        <v>668</v>
      </c>
      <c r="H215" s="506" t="s">
        <v>442</v>
      </c>
      <c r="I215" s="506" t="s">
        <v>986</v>
      </c>
      <c r="J215" s="506" t="s">
        <v>670</v>
      </c>
      <c r="K215" s="506" t="s">
        <v>987</v>
      </c>
      <c r="L215" s="507">
        <v>164.01</v>
      </c>
      <c r="M215" s="507">
        <v>164.01</v>
      </c>
      <c r="N215" s="506">
        <v>1</v>
      </c>
      <c r="O215" s="573">
        <v>0.5</v>
      </c>
      <c r="P215" s="507"/>
      <c r="Q215" s="527">
        <v>0</v>
      </c>
      <c r="R215" s="506"/>
      <c r="S215" s="527">
        <v>0</v>
      </c>
      <c r="T215" s="573"/>
      <c r="U215" s="528">
        <v>0</v>
      </c>
    </row>
    <row r="216" spans="1:21" ht="14.4" customHeight="1" x14ac:dyDescent="0.3">
      <c r="A216" s="505">
        <v>27</v>
      </c>
      <c r="B216" s="506" t="s">
        <v>467</v>
      </c>
      <c r="C216" s="506" t="s">
        <v>475</v>
      </c>
      <c r="D216" s="571" t="s">
        <v>1435</v>
      </c>
      <c r="E216" s="572" t="s">
        <v>481</v>
      </c>
      <c r="F216" s="506" t="s">
        <v>468</v>
      </c>
      <c r="G216" s="506" t="s">
        <v>668</v>
      </c>
      <c r="H216" s="506" t="s">
        <v>442</v>
      </c>
      <c r="I216" s="506" t="s">
        <v>669</v>
      </c>
      <c r="J216" s="506" t="s">
        <v>670</v>
      </c>
      <c r="K216" s="506" t="s">
        <v>671</v>
      </c>
      <c r="L216" s="507">
        <v>49.2</v>
      </c>
      <c r="M216" s="507">
        <v>98.4</v>
      </c>
      <c r="N216" s="506">
        <v>2</v>
      </c>
      <c r="O216" s="573">
        <v>0.5</v>
      </c>
      <c r="P216" s="507"/>
      <c r="Q216" s="527">
        <v>0</v>
      </c>
      <c r="R216" s="506"/>
      <c r="S216" s="527">
        <v>0</v>
      </c>
      <c r="T216" s="573"/>
      <c r="U216" s="528">
        <v>0</v>
      </c>
    </row>
    <row r="217" spans="1:21" ht="14.4" customHeight="1" x14ac:dyDescent="0.3">
      <c r="A217" s="505">
        <v>27</v>
      </c>
      <c r="B217" s="506" t="s">
        <v>467</v>
      </c>
      <c r="C217" s="506" t="s">
        <v>475</v>
      </c>
      <c r="D217" s="571" t="s">
        <v>1435</v>
      </c>
      <c r="E217" s="572" t="s">
        <v>481</v>
      </c>
      <c r="F217" s="506" t="s">
        <v>468</v>
      </c>
      <c r="G217" s="506" t="s">
        <v>672</v>
      </c>
      <c r="H217" s="506" t="s">
        <v>442</v>
      </c>
      <c r="I217" s="506" t="s">
        <v>673</v>
      </c>
      <c r="J217" s="506" t="s">
        <v>674</v>
      </c>
      <c r="K217" s="506" t="s">
        <v>675</v>
      </c>
      <c r="L217" s="507">
        <v>66.37</v>
      </c>
      <c r="M217" s="507">
        <v>132.74</v>
      </c>
      <c r="N217" s="506">
        <v>2</v>
      </c>
      <c r="O217" s="573">
        <v>1</v>
      </c>
      <c r="P217" s="507"/>
      <c r="Q217" s="527">
        <v>0</v>
      </c>
      <c r="R217" s="506"/>
      <c r="S217" s="527">
        <v>0</v>
      </c>
      <c r="T217" s="573"/>
      <c r="U217" s="528">
        <v>0</v>
      </c>
    </row>
    <row r="218" spans="1:21" ht="14.4" customHeight="1" x14ac:dyDescent="0.3">
      <c r="A218" s="505">
        <v>27</v>
      </c>
      <c r="B218" s="506" t="s">
        <v>467</v>
      </c>
      <c r="C218" s="506" t="s">
        <v>475</v>
      </c>
      <c r="D218" s="571" t="s">
        <v>1435</v>
      </c>
      <c r="E218" s="572" t="s">
        <v>481</v>
      </c>
      <c r="F218" s="506" t="s">
        <v>468</v>
      </c>
      <c r="G218" s="506" t="s">
        <v>585</v>
      </c>
      <c r="H218" s="506" t="s">
        <v>442</v>
      </c>
      <c r="I218" s="506" t="s">
        <v>988</v>
      </c>
      <c r="J218" s="506" t="s">
        <v>587</v>
      </c>
      <c r="K218" s="506" t="s">
        <v>719</v>
      </c>
      <c r="L218" s="507">
        <v>593.25</v>
      </c>
      <c r="M218" s="507">
        <v>1779.75</v>
      </c>
      <c r="N218" s="506">
        <v>3</v>
      </c>
      <c r="O218" s="573">
        <v>1.5</v>
      </c>
      <c r="P218" s="507">
        <v>593.25</v>
      </c>
      <c r="Q218" s="527">
        <v>0.33333333333333331</v>
      </c>
      <c r="R218" s="506">
        <v>1</v>
      </c>
      <c r="S218" s="527">
        <v>0.33333333333333331</v>
      </c>
      <c r="T218" s="573">
        <v>0.5</v>
      </c>
      <c r="U218" s="528">
        <v>0.33333333333333331</v>
      </c>
    </row>
    <row r="219" spans="1:21" ht="14.4" customHeight="1" x14ac:dyDescent="0.3">
      <c r="A219" s="505">
        <v>27</v>
      </c>
      <c r="B219" s="506" t="s">
        <v>467</v>
      </c>
      <c r="C219" s="506" t="s">
        <v>475</v>
      </c>
      <c r="D219" s="571" t="s">
        <v>1435</v>
      </c>
      <c r="E219" s="572" t="s">
        <v>481</v>
      </c>
      <c r="F219" s="506" t="s">
        <v>468</v>
      </c>
      <c r="G219" s="506" t="s">
        <v>989</v>
      </c>
      <c r="H219" s="506" t="s">
        <v>442</v>
      </c>
      <c r="I219" s="506" t="s">
        <v>990</v>
      </c>
      <c r="J219" s="506" t="s">
        <v>991</v>
      </c>
      <c r="K219" s="506" t="s">
        <v>992</v>
      </c>
      <c r="L219" s="507">
        <v>36.909999999999997</v>
      </c>
      <c r="M219" s="507">
        <v>110.72999999999999</v>
      </c>
      <c r="N219" s="506">
        <v>3</v>
      </c>
      <c r="O219" s="573">
        <v>1</v>
      </c>
      <c r="P219" s="507"/>
      <c r="Q219" s="527">
        <v>0</v>
      </c>
      <c r="R219" s="506"/>
      <c r="S219" s="527">
        <v>0</v>
      </c>
      <c r="T219" s="573"/>
      <c r="U219" s="528">
        <v>0</v>
      </c>
    </row>
    <row r="220" spans="1:21" ht="14.4" customHeight="1" x14ac:dyDescent="0.3">
      <c r="A220" s="505">
        <v>27</v>
      </c>
      <c r="B220" s="506" t="s">
        <v>467</v>
      </c>
      <c r="C220" s="506" t="s">
        <v>475</v>
      </c>
      <c r="D220" s="571" t="s">
        <v>1435</v>
      </c>
      <c r="E220" s="572" t="s">
        <v>481</v>
      </c>
      <c r="F220" s="506" t="s">
        <v>468</v>
      </c>
      <c r="G220" s="506" t="s">
        <v>989</v>
      </c>
      <c r="H220" s="506" t="s">
        <v>442</v>
      </c>
      <c r="I220" s="506" t="s">
        <v>993</v>
      </c>
      <c r="J220" s="506" t="s">
        <v>991</v>
      </c>
      <c r="K220" s="506" t="s">
        <v>994</v>
      </c>
      <c r="L220" s="507">
        <v>237.31</v>
      </c>
      <c r="M220" s="507">
        <v>237.31</v>
      </c>
      <c r="N220" s="506">
        <v>1</v>
      </c>
      <c r="O220" s="573">
        <v>0.5</v>
      </c>
      <c r="P220" s="507"/>
      <c r="Q220" s="527">
        <v>0</v>
      </c>
      <c r="R220" s="506"/>
      <c r="S220" s="527">
        <v>0</v>
      </c>
      <c r="T220" s="573"/>
      <c r="U220" s="528">
        <v>0</v>
      </c>
    </row>
    <row r="221" spans="1:21" ht="14.4" customHeight="1" x14ac:dyDescent="0.3">
      <c r="A221" s="505">
        <v>27</v>
      </c>
      <c r="B221" s="506" t="s">
        <v>467</v>
      </c>
      <c r="C221" s="506" t="s">
        <v>475</v>
      </c>
      <c r="D221" s="571" t="s">
        <v>1435</v>
      </c>
      <c r="E221" s="572" t="s">
        <v>481</v>
      </c>
      <c r="F221" s="506" t="s">
        <v>468</v>
      </c>
      <c r="G221" s="506" t="s">
        <v>995</v>
      </c>
      <c r="H221" s="506" t="s">
        <v>442</v>
      </c>
      <c r="I221" s="506" t="s">
        <v>996</v>
      </c>
      <c r="J221" s="506" t="s">
        <v>997</v>
      </c>
      <c r="K221" s="506" t="s">
        <v>998</v>
      </c>
      <c r="L221" s="507">
        <v>486.58</v>
      </c>
      <c r="M221" s="507">
        <v>486.58</v>
      </c>
      <c r="N221" s="506">
        <v>1</v>
      </c>
      <c r="O221" s="573">
        <v>0.5</v>
      </c>
      <c r="P221" s="507"/>
      <c r="Q221" s="527">
        <v>0</v>
      </c>
      <c r="R221" s="506"/>
      <c r="S221" s="527">
        <v>0</v>
      </c>
      <c r="T221" s="573"/>
      <c r="U221" s="528">
        <v>0</v>
      </c>
    </row>
    <row r="222" spans="1:21" ht="14.4" customHeight="1" x14ac:dyDescent="0.3">
      <c r="A222" s="505">
        <v>27</v>
      </c>
      <c r="B222" s="506" t="s">
        <v>467</v>
      </c>
      <c r="C222" s="506" t="s">
        <v>475</v>
      </c>
      <c r="D222" s="571" t="s">
        <v>1435</v>
      </c>
      <c r="E222" s="572" t="s">
        <v>481</v>
      </c>
      <c r="F222" s="506" t="s">
        <v>468</v>
      </c>
      <c r="G222" s="506" t="s">
        <v>995</v>
      </c>
      <c r="H222" s="506" t="s">
        <v>442</v>
      </c>
      <c r="I222" s="506" t="s">
        <v>999</v>
      </c>
      <c r="J222" s="506" t="s">
        <v>997</v>
      </c>
      <c r="K222" s="506" t="s">
        <v>1000</v>
      </c>
      <c r="L222" s="507">
        <v>218.77</v>
      </c>
      <c r="M222" s="507">
        <v>875.08</v>
      </c>
      <c r="N222" s="506">
        <v>4</v>
      </c>
      <c r="O222" s="573">
        <v>0.5</v>
      </c>
      <c r="P222" s="507">
        <v>875.08</v>
      </c>
      <c r="Q222" s="527">
        <v>1</v>
      </c>
      <c r="R222" s="506">
        <v>4</v>
      </c>
      <c r="S222" s="527">
        <v>1</v>
      </c>
      <c r="T222" s="573">
        <v>0.5</v>
      </c>
      <c r="U222" s="528">
        <v>1</v>
      </c>
    </row>
    <row r="223" spans="1:21" ht="14.4" customHeight="1" x14ac:dyDescent="0.3">
      <c r="A223" s="505">
        <v>27</v>
      </c>
      <c r="B223" s="506" t="s">
        <v>467</v>
      </c>
      <c r="C223" s="506" t="s">
        <v>475</v>
      </c>
      <c r="D223" s="571" t="s">
        <v>1435</v>
      </c>
      <c r="E223" s="572" t="s">
        <v>481</v>
      </c>
      <c r="F223" s="506" t="s">
        <v>468</v>
      </c>
      <c r="G223" s="506" t="s">
        <v>1001</v>
      </c>
      <c r="H223" s="506" t="s">
        <v>442</v>
      </c>
      <c r="I223" s="506" t="s">
        <v>1002</v>
      </c>
      <c r="J223" s="506" t="s">
        <v>1003</v>
      </c>
      <c r="K223" s="506" t="s">
        <v>1004</v>
      </c>
      <c r="L223" s="507">
        <v>62.42</v>
      </c>
      <c r="M223" s="507">
        <v>124.84</v>
      </c>
      <c r="N223" s="506">
        <v>2</v>
      </c>
      <c r="O223" s="573">
        <v>0.5</v>
      </c>
      <c r="P223" s="507"/>
      <c r="Q223" s="527">
        <v>0</v>
      </c>
      <c r="R223" s="506"/>
      <c r="S223" s="527">
        <v>0</v>
      </c>
      <c r="T223" s="573"/>
      <c r="U223" s="528">
        <v>0</v>
      </c>
    </row>
    <row r="224" spans="1:21" ht="14.4" customHeight="1" x14ac:dyDescent="0.3">
      <c r="A224" s="505">
        <v>27</v>
      </c>
      <c r="B224" s="506" t="s">
        <v>467</v>
      </c>
      <c r="C224" s="506" t="s">
        <v>475</v>
      </c>
      <c r="D224" s="571" t="s">
        <v>1435</v>
      </c>
      <c r="E224" s="572" t="s">
        <v>481</v>
      </c>
      <c r="F224" s="506" t="s">
        <v>468</v>
      </c>
      <c r="G224" s="506" t="s">
        <v>680</v>
      </c>
      <c r="H224" s="506" t="s">
        <v>1436</v>
      </c>
      <c r="I224" s="506" t="s">
        <v>1005</v>
      </c>
      <c r="J224" s="506" t="s">
        <v>682</v>
      </c>
      <c r="K224" s="506" t="s">
        <v>1006</v>
      </c>
      <c r="L224" s="507">
        <v>29.27</v>
      </c>
      <c r="M224" s="507">
        <v>58.54</v>
      </c>
      <c r="N224" s="506">
        <v>2</v>
      </c>
      <c r="O224" s="573">
        <v>0.5</v>
      </c>
      <c r="P224" s="507">
        <v>58.54</v>
      </c>
      <c r="Q224" s="527">
        <v>1</v>
      </c>
      <c r="R224" s="506">
        <v>2</v>
      </c>
      <c r="S224" s="527">
        <v>1</v>
      </c>
      <c r="T224" s="573">
        <v>0.5</v>
      </c>
      <c r="U224" s="528">
        <v>1</v>
      </c>
    </row>
    <row r="225" spans="1:21" ht="14.4" customHeight="1" x14ac:dyDescent="0.3">
      <c r="A225" s="505">
        <v>27</v>
      </c>
      <c r="B225" s="506" t="s">
        <v>467</v>
      </c>
      <c r="C225" s="506" t="s">
        <v>475</v>
      </c>
      <c r="D225" s="571" t="s">
        <v>1435</v>
      </c>
      <c r="E225" s="572" t="s">
        <v>481</v>
      </c>
      <c r="F225" s="506" t="s">
        <v>468</v>
      </c>
      <c r="G225" s="506" t="s">
        <v>680</v>
      </c>
      <c r="H225" s="506" t="s">
        <v>442</v>
      </c>
      <c r="I225" s="506" t="s">
        <v>1007</v>
      </c>
      <c r="J225" s="506" t="s">
        <v>1008</v>
      </c>
      <c r="K225" s="506" t="s">
        <v>1009</v>
      </c>
      <c r="L225" s="507">
        <v>5.71</v>
      </c>
      <c r="M225" s="507">
        <v>34.26</v>
      </c>
      <c r="N225" s="506">
        <v>6</v>
      </c>
      <c r="O225" s="573">
        <v>0.5</v>
      </c>
      <c r="P225" s="507"/>
      <c r="Q225" s="527">
        <v>0</v>
      </c>
      <c r="R225" s="506"/>
      <c r="S225" s="527">
        <v>0</v>
      </c>
      <c r="T225" s="573"/>
      <c r="U225" s="528">
        <v>0</v>
      </c>
    </row>
    <row r="226" spans="1:21" ht="14.4" customHeight="1" x14ac:dyDescent="0.3">
      <c r="A226" s="505">
        <v>27</v>
      </c>
      <c r="B226" s="506" t="s">
        <v>467</v>
      </c>
      <c r="C226" s="506" t="s">
        <v>475</v>
      </c>
      <c r="D226" s="571" t="s">
        <v>1435</v>
      </c>
      <c r="E226" s="572" t="s">
        <v>481</v>
      </c>
      <c r="F226" s="506" t="s">
        <v>468</v>
      </c>
      <c r="G226" s="506" t="s">
        <v>1010</v>
      </c>
      <c r="H226" s="506" t="s">
        <v>442</v>
      </c>
      <c r="I226" s="506" t="s">
        <v>1011</v>
      </c>
      <c r="J226" s="506" t="s">
        <v>1012</v>
      </c>
      <c r="K226" s="506" t="s">
        <v>1013</v>
      </c>
      <c r="L226" s="507">
        <v>300.33</v>
      </c>
      <c r="M226" s="507">
        <v>1201.32</v>
      </c>
      <c r="N226" s="506">
        <v>4</v>
      </c>
      <c r="O226" s="573">
        <v>2.5</v>
      </c>
      <c r="P226" s="507">
        <v>600.66</v>
      </c>
      <c r="Q226" s="527">
        <v>0.5</v>
      </c>
      <c r="R226" s="506">
        <v>2</v>
      </c>
      <c r="S226" s="527">
        <v>0.5</v>
      </c>
      <c r="T226" s="573">
        <v>1</v>
      </c>
      <c r="U226" s="528">
        <v>0.4</v>
      </c>
    </row>
    <row r="227" spans="1:21" ht="14.4" customHeight="1" x14ac:dyDescent="0.3">
      <c r="A227" s="505">
        <v>27</v>
      </c>
      <c r="B227" s="506" t="s">
        <v>467</v>
      </c>
      <c r="C227" s="506" t="s">
        <v>475</v>
      </c>
      <c r="D227" s="571" t="s">
        <v>1435</v>
      </c>
      <c r="E227" s="572" t="s">
        <v>481</v>
      </c>
      <c r="F227" s="506" t="s">
        <v>468</v>
      </c>
      <c r="G227" s="506" t="s">
        <v>684</v>
      </c>
      <c r="H227" s="506" t="s">
        <v>442</v>
      </c>
      <c r="I227" s="506" t="s">
        <v>685</v>
      </c>
      <c r="J227" s="506" t="s">
        <v>686</v>
      </c>
      <c r="K227" s="506" t="s">
        <v>687</v>
      </c>
      <c r="L227" s="507">
        <v>38.5</v>
      </c>
      <c r="M227" s="507">
        <v>38.5</v>
      </c>
      <c r="N227" s="506">
        <v>1</v>
      </c>
      <c r="O227" s="573">
        <v>0.5</v>
      </c>
      <c r="P227" s="507">
        <v>38.5</v>
      </c>
      <c r="Q227" s="527">
        <v>1</v>
      </c>
      <c r="R227" s="506">
        <v>1</v>
      </c>
      <c r="S227" s="527">
        <v>1</v>
      </c>
      <c r="T227" s="573">
        <v>0.5</v>
      </c>
      <c r="U227" s="528">
        <v>1</v>
      </c>
    </row>
    <row r="228" spans="1:21" ht="14.4" customHeight="1" x14ac:dyDescent="0.3">
      <c r="A228" s="505">
        <v>27</v>
      </c>
      <c r="B228" s="506" t="s">
        <v>467</v>
      </c>
      <c r="C228" s="506" t="s">
        <v>475</v>
      </c>
      <c r="D228" s="571" t="s">
        <v>1435</v>
      </c>
      <c r="E228" s="572" t="s">
        <v>481</v>
      </c>
      <c r="F228" s="506" t="s">
        <v>468</v>
      </c>
      <c r="G228" s="506" t="s">
        <v>684</v>
      </c>
      <c r="H228" s="506" t="s">
        <v>442</v>
      </c>
      <c r="I228" s="506" t="s">
        <v>1014</v>
      </c>
      <c r="J228" s="506" t="s">
        <v>686</v>
      </c>
      <c r="K228" s="506" t="s">
        <v>1015</v>
      </c>
      <c r="L228" s="507">
        <v>73.989999999999995</v>
      </c>
      <c r="M228" s="507">
        <v>73.989999999999995</v>
      </c>
      <c r="N228" s="506">
        <v>1</v>
      </c>
      <c r="O228" s="573"/>
      <c r="P228" s="507">
        <v>73.989999999999995</v>
      </c>
      <c r="Q228" s="527">
        <v>1</v>
      </c>
      <c r="R228" s="506">
        <v>1</v>
      </c>
      <c r="S228" s="527">
        <v>1</v>
      </c>
      <c r="T228" s="573"/>
      <c r="U228" s="528"/>
    </row>
    <row r="229" spans="1:21" ht="14.4" customHeight="1" x14ac:dyDescent="0.3">
      <c r="A229" s="505">
        <v>27</v>
      </c>
      <c r="B229" s="506" t="s">
        <v>467</v>
      </c>
      <c r="C229" s="506" t="s">
        <v>475</v>
      </c>
      <c r="D229" s="571" t="s">
        <v>1435</v>
      </c>
      <c r="E229" s="572" t="s">
        <v>481</v>
      </c>
      <c r="F229" s="506" t="s">
        <v>468</v>
      </c>
      <c r="G229" s="506" t="s">
        <v>1016</v>
      </c>
      <c r="H229" s="506" t="s">
        <v>442</v>
      </c>
      <c r="I229" s="506" t="s">
        <v>1017</v>
      </c>
      <c r="J229" s="506" t="s">
        <v>1018</v>
      </c>
      <c r="K229" s="506" t="s">
        <v>1019</v>
      </c>
      <c r="L229" s="507">
        <v>57.48</v>
      </c>
      <c r="M229" s="507">
        <v>114.96</v>
      </c>
      <c r="N229" s="506">
        <v>2</v>
      </c>
      <c r="O229" s="573">
        <v>1</v>
      </c>
      <c r="P229" s="507"/>
      <c r="Q229" s="527">
        <v>0</v>
      </c>
      <c r="R229" s="506"/>
      <c r="S229" s="527">
        <v>0</v>
      </c>
      <c r="T229" s="573"/>
      <c r="U229" s="528">
        <v>0</v>
      </c>
    </row>
    <row r="230" spans="1:21" ht="14.4" customHeight="1" x14ac:dyDescent="0.3">
      <c r="A230" s="505">
        <v>27</v>
      </c>
      <c r="B230" s="506" t="s">
        <v>467</v>
      </c>
      <c r="C230" s="506" t="s">
        <v>475</v>
      </c>
      <c r="D230" s="571" t="s">
        <v>1435</v>
      </c>
      <c r="E230" s="572" t="s">
        <v>481</v>
      </c>
      <c r="F230" s="506" t="s">
        <v>468</v>
      </c>
      <c r="G230" s="506" t="s">
        <v>511</v>
      </c>
      <c r="H230" s="506" t="s">
        <v>442</v>
      </c>
      <c r="I230" s="506" t="s">
        <v>1020</v>
      </c>
      <c r="J230" s="506" t="s">
        <v>689</v>
      </c>
      <c r="K230" s="506" t="s">
        <v>1021</v>
      </c>
      <c r="L230" s="507">
        <v>29.31</v>
      </c>
      <c r="M230" s="507">
        <v>29.31</v>
      </c>
      <c r="N230" s="506">
        <v>1</v>
      </c>
      <c r="O230" s="573">
        <v>0.5</v>
      </c>
      <c r="P230" s="507">
        <v>29.31</v>
      </c>
      <c r="Q230" s="527">
        <v>1</v>
      </c>
      <c r="R230" s="506">
        <v>1</v>
      </c>
      <c r="S230" s="527">
        <v>1</v>
      </c>
      <c r="T230" s="573">
        <v>0.5</v>
      </c>
      <c r="U230" s="528">
        <v>1</v>
      </c>
    </row>
    <row r="231" spans="1:21" ht="14.4" customHeight="1" x14ac:dyDescent="0.3">
      <c r="A231" s="505">
        <v>27</v>
      </c>
      <c r="B231" s="506" t="s">
        <v>467</v>
      </c>
      <c r="C231" s="506" t="s">
        <v>475</v>
      </c>
      <c r="D231" s="571" t="s">
        <v>1435</v>
      </c>
      <c r="E231" s="572" t="s">
        <v>481</v>
      </c>
      <c r="F231" s="506" t="s">
        <v>468</v>
      </c>
      <c r="G231" s="506" t="s">
        <v>511</v>
      </c>
      <c r="H231" s="506" t="s">
        <v>442</v>
      </c>
      <c r="I231" s="506" t="s">
        <v>688</v>
      </c>
      <c r="J231" s="506" t="s">
        <v>689</v>
      </c>
      <c r="K231" s="506" t="s">
        <v>690</v>
      </c>
      <c r="L231" s="507">
        <v>58.63</v>
      </c>
      <c r="M231" s="507">
        <v>293.15000000000003</v>
      </c>
      <c r="N231" s="506">
        <v>5</v>
      </c>
      <c r="O231" s="573">
        <v>2</v>
      </c>
      <c r="P231" s="507">
        <v>58.63</v>
      </c>
      <c r="Q231" s="527">
        <v>0.19999999999999998</v>
      </c>
      <c r="R231" s="506">
        <v>1</v>
      </c>
      <c r="S231" s="527">
        <v>0.2</v>
      </c>
      <c r="T231" s="573">
        <v>0.5</v>
      </c>
      <c r="U231" s="528">
        <v>0.25</v>
      </c>
    </row>
    <row r="232" spans="1:21" ht="14.4" customHeight="1" x14ac:dyDescent="0.3">
      <c r="A232" s="505">
        <v>27</v>
      </c>
      <c r="B232" s="506" t="s">
        <v>467</v>
      </c>
      <c r="C232" s="506" t="s">
        <v>475</v>
      </c>
      <c r="D232" s="571" t="s">
        <v>1435</v>
      </c>
      <c r="E232" s="572" t="s">
        <v>481</v>
      </c>
      <c r="F232" s="506" t="s">
        <v>468</v>
      </c>
      <c r="G232" s="506" t="s">
        <v>511</v>
      </c>
      <c r="H232" s="506" t="s">
        <v>442</v>
      </c>
      <c r="I232" s="506" t="s">
        <v>1022</v>
      </c>
      <c r="J232" s="506" t="s">
        <v>513</v>
      </c>
      <c r="K232" s="506" t="s">
        <v>1023</v>
      </c>
      <c r="L232" s="507">
        <v>0</v>
      </c>
      <c r="M232" s="507">
        <v>0</v>
      </c>
      <c r="N232" s="506">
        <v>1</v>
      </c>
      <c r="O232" s="573">
        <v>0.5</v>
      </c>
      <c r="P232" s="507">
        <v>0</v>
      </c>
      <c r="Q232" s="527"/>
      <c r="R232" s="506">
        <v>1</v>
      </c>
      <c r="S232" s="527">
        <v>1</v>
      </c>
      <c r="T232" s="573">
        <v>0.5</v>
      </c>
      <c r="U232" s="528">
        <v>1</v>
      </c>
    </row>
    <row r="233" spans="1:21" ht="14.4" customHeight="1" x14ac:dyDescent="0.3">
      <c r="A233" s="505">
        <v>27</v>
      </c>
      <c r="B233" s="506" t="s">
        <v>467</v>
      </c>
      <c r="C233" s="506" t="s">
        <v>475</v>
      </c>
      <c r="D233" s="571" t="s">
        <v>1435</v>
      </c>
      <c r="E233" s="572" t="s">
        <v>481</v>
      </c>
      <c r="F233" s="506" t="s">
        <v>468</v>
      </c>
      <c r="G233" s="506" t="s">
        <v>511</v>
      </c>
      <c r="H233" s="506" t="s">
        <v>442</v>
      </c>
      <c r="I233" s="506" t="s">
        <v>512</v>
      </c>
      <c r="J233" s="506" t="s">
        <v>513</v>
      </c>
      <c r="K233" s="506" t="s">
        <v>514</v>
      </c>
      <c r="L233" s="507">
        <v>58.62</v>
      </c>
      <c r="M233" s="507">
        <v>58.62</v>
      </c>
      <c r="N233" s="506">
        <v>1</v>
      </c>
      <c r="O233" s="573">
        <v>1</v>
      </c>
      <c r="P233" s="507"/>
      <c r="Q233" s="527">
        <v>0</v>
      </c>
      <c r="R233" s="506"/>
      <c r="S233" s="527">
        <v>0</v>
      </c>
      <c r="T233" s="573"/>
      <c r="U233" s="528">
        <v>0</v>
      </c>
    </row>
    <row r="234" spans="1:21" ht="14.4" customHeight="1" x14ac:dyDescent="0.3">
      <c r="A234" s="505">
        <v>27</v>
      </c>
      <c r="B234" s="506" t="s">
        <v>467</v>
      </c>
      <c r="C234" s="506" t="s">
        <v>475</v>
      </c>
      <c r="D234" s="571" t="s">
        <v>1435</v>
      </c>
      <c r="E234" s="572" t="s">
        <v>481</v>
      </c>
      <c r="F234" s="506" t="s">
        <v>468</v>
      </c>
      <c r="G234" s="506" t="s">
        <v>1024</v>
      </c>
      <c r="H234" s="506" t="s">
        <v>442</v>
      </c>
      <c r="I234" s="506" t="s">
        <v>1025</v>
      </c>
      <c r="J234" s="506" t="s">
        <v>1026</v>
      </c>
      <c r="K234" s="506" t="s">
        <v>1027</v>
      </c>
      <c r="L234" s="507">
        <v>88.76</v>
      </c>
      <c r="M234" s="507">
        <v>177.52</v>
      </c>
      <c r="N234" s="506">
        <v>2</v>
      </c>
      <c r="O234" s="573">
        <v>1</v>
      </c>
      <c r="P234" s="507">
        <v>177.52</v>
      </c>
      <c r="Q234" s="527">
        <v>1</v>
      </c>
      <c r="R234" s="506">
        <v>2</v>
      </c>
      <c r="S234" s="527">
        <v>1</v>
      </c>
      <c r="T234" s="573">
        <v>1</v>
      </c>
      <c r="U234" s="528">
        <v>1</v>
      </c>
    </row>
    <row r="235" spans="1:21" ht="14.4" customHeight="1" x14ac:dyDescent="0.3">
      <c r="A235" s="505">
        <v>27</v>
      </c>
      <c r="B235" s="506" t="s">
        <v>467</v>
      </c>
      <c r="C235" s="506" t="s">
        <v>475</v>
      </c>
      <c r="D235" s="571" t="s">
        <v>1435</v>
      </c>
      <c r="E235" s="572" t="s">
        <v>481</v>
      </c>
      <c r="F235" s="506" t="s">
        <v>468</v>
      </c>
      <c r="G235" s="506" t="s">
        <v>1028</v>
      </c>
      <c r="H235" s="506" t="s">
        <v>442</v>
      </c>
      <c r="I235" s="506" t="s">
        <v>1029</v>
      </c>
      <c r="J235" s="506" t="s">
        <v>1030</v>
      </c>
      <c r="K235" s="506" t="s">
        <v>1031</v>
      </c>
      <c r="L235" s="507">
        <v>760.22</v>
      </c>
      <c r="M235" s="507">
        <v>760.22</v>
      </c>
      <c r="N235" s="506">
        <v>1</v>
      </c>
      <c r="O235" s="573">
        <v>0.5</v>
      </c>
      <c r="P235" s="507"/>
      <c r="Q235" s="527">
        <v>0</v>
      </c>
      <c r="R235" s="506"/>
      <c r="S235" s="527">
        <v>0</v>
      </c>
      <c r="T235" s="573"/>
      <c r="U235" s="528">
        <v>0</v>
      </c>
    </row>
    <row r="236" spans="1:21" ht="14.4" customHeight="1" x14ac:dyDescent="0.3">
      <c r="A236" s="505">
        <v>27</v>
      </c>
      <c r="B236" s="506" t="s">
        <v>467</v>
      </c>
      <c r="C236" s="506" t="s">
        <v>475</v>
      </c>
      <c r="D236" s="571" t="s">
        <v>1435</v>
      </c>
      <c r="E236" s="572" t="s">
        <v>481</v>
      </c>
      <c r="F236" s="506" t="s">
        <v>468</v>
      </c>
      <c r="G236" s="506" t="s">
        <v>1032</v>
      </c>
      <c r="H236" s="506" t="s">
        <v>442</v>
      </c>
      <c r="I236" s="506" t="s">
        <v>1033</v>
      </c>
      <c r="J236" s="506" t="s">
        <v>1034</v>
      </c>
      <c r="K236" s="506" t="s">
        <v>1035</v>
      </c>
      <c r="L236" s="507">
        <v>29.02</v>
      </c>
      <c r="M236" s="507">
        <v>174.12</v>
      </c>
      <c r="N236" s="506">
        <v>6</v>
      </c>
      <c r="O236" s="573">
        <v>0.5</v>
      </c>
      <c r="P236" s="507">
        <v>174.12</v>
      </c>
      <c r="Q236" s="527">
        <v>1</v>
      </c>
      <c r="R236" s="506">
        <v>6</v>
      </c>
      <c r="S236" s="527">
        <v>1</v>
      </c>
      <c r="T236" s="573">
        <v>0.5</v>
      </c>
      <c r="U236" s="528">
        <v>1</v>
      </c>
    </row>
    <row r="237" spans="1:21" ht="14.4" customHeight="1" x14ac:dyDescent="0.3">
      <c r="A237" s="505">
        <v>27</v>
      </c>
      <c r="B237" s="506" t="s">
        <v>467</v>
      </c>
      <c r="C237" s="506" t="s">
        <v>475</v>
      </c>
      <c r="D237" s="571" t="s">
        <v>1435</v>
      </c>
      <c r="E237" s="572" t="s">
        <v>481</v>
      </c>
      <c r="F237" s="506" t="s">
        <v>468</v>
      </c>
      <c r="G237" s="506" t="s">
        <v>1036</v>
      </c>
      <c r="H237" s="506" t="s">
        <v>1436</v>
      </c>
      <c r="I237" s="506" t="s">
        <v>1037</v>
      </c>
      <c r="J237" s="506" t="s">
        <v>1038</v>
      </c>
      <c r="K237" s="506" t="s">
        <v>1039</v>
      </c>
      <c r="L237" s="507">
        <v>103.64</v>
      </c>
      <c r="M237" s="507">
        <v>103.64</v>
      </c>
      <c r="N237" s="506">
        <v>1</v>
      </c>
      <c r="O237" s="573">
        <v>0.5</v>
      </c>
      <c r="P237" s="507">
        <v>103.64</v>
      </c>
      <c r="Q237" s="527">
        <v>1</v>
      </c>
      <c r="R237" s="506">
        <v>1</v>
      </c>
      <c r="S237" s="527">
        <v>1</v>
      </c>
      <c r="T237" s="573">
        <v>0.5</v>
      </c>
      <c r="U237" s="528">
        <v>1</v>
      </c>
    </row>
    <row r="238" spans="1:21" ht="14.4" customHeight="1" x14ac:dyDescent="0.3">
      <c r="A238" s="505">
        <v>27</v>
      </c>
      <c r="B238" s="506" t="s">
        <v>467</v>
      </c>
      <c r="C238" s="506" t="s">
        <v>475</v>
      </c>
      <c r="D238" s="571" t="s">
        <v>1435</v>
      </c>
      <c r="E238" s="572" t="s">
        <v>481</v>
      </c>
      <c r="F238" s="506" t="s">
        <v>468</v>
      </c>
      <c r="G238" s="506" t="s">
        <v>1040</v>
      </c>
      <c r="H238" s="506" t="s">
        <v>1436</v>
      </c>
      <c r="I238" s="506" t="s">
        <v>1041</v>
      </c>
      <c r="J238" s="506" t="s">
        <v>1042</v>
      </c>
      <c r="K238" s="506" t="s">
        <v>1043</v>
      </c>
      <c r="L238" s="507">
        <v>176.32</v>
      </c>
      <c r="M238" s="507">
        <v>176.32</v>
      </c>
      <c r="N238" s="506">
        <v>1</v>
      </c>
      <c r="O238" s="573">
        <v>0.5</v>
      </c>
      <c r="P238" s="507">
        <v>176.32</v>
      </c>
      <c r="Q238" s="527">
        <v>1</v>
      </c>
      <c r="R238" s="506">
        <v>1</v>
      </c>
      <c r="S238" s="527">
        <v>1</v>
      </c>
      <c r="T238" s="573">
        <v>0.5</v>
      </c>
      <c r="U238" s="528">
        <v>1</v>
      </c>
    </row>
    <row r="239" spans="1:21" ht="14.4" customHeight="1" x14ac:dyDescent="0.3">
      <c r="A239" s="505">
        <v>27</v>
      </c>
      <c r="B239" s="506" t="s">
        <v>467</v>
      </c>
      <c r="C239" s="506" t="s">
        <v>475</v>
      </c>
      <c r="D239" s="571" t="s">
        <v>1435</v>
      </c>
      <c r="E239" s="572" t="s">
        <v>481</v>
      </c>
      <c r="F239" s="506" t="s">
        <v>468</v>
      </c>
      <c r="G239" s="506" t="s">
        <v>515</v>
      </c>
      <c r="H239" s="506" t="s">
        <v>1436</v>
      </c>
      <c r="I239" s="506" t="s">
        <v>1044</v>
      </c>
      <c r="J239" s="506" t="s">
        <v>517</v>
      </c>
      <c r="K239" s="506" t="s">
        <v>1045</v>
      </c>
      <c r="L239" s="507">
        <v>0</v>
      </c>
      <c r="M239" s="507">
        <v>0</v>
      </c>
      <c r="N239" s="506">
        <v>1</v>
      </c>
      <c r="O239" s="573">
        <v>1</v>
      </c>
      <c r="P239" s="507"/>
      <c r="Q239" s="527"/>
      <c r="R239" s="506"/>
      <c r="S239" s="527">
        <v>0</v>
      </c>
      <c r="T239" s="573"/>
      <c r="U239" s="528">
        <v>0</v>
      </c>
    </row>
    <row r="240" spans="1:21" ht="14.4" customHeight="1" x14ac:dyDescent="0.3">
      <c r="A240" s="505">
        <v>27</v>
      </c>
      <c r="B240" s="506" t="s">
        <v>467</v>
      </c>
      <c r="C240" s="506" t="s">
        <v>475</v>
      </c>
      <c r="D240" s="571" t="s">
        <v>1435</v>
      </c>
      <c r="E240" s="572" t="s">
        <v>481</v>
      </c>
      <c r="F240" s="506" t="s">
        <v>468</v>
      </c>
      <c r="G240" s="506" t="s">
        <v>515</v>
      </c>
      <c r="H240" s="506" t="s">
        <v>1436</v>
      </c>
      <c r="I240" s="506" t="s">
        <v>804</v>
      </c>
      <c r="J240" s="506" t="s">
        <v>517</v>
      </c>
      <c r="K240" s="506" t="s">
        <v>805</v>
      </c>
      <c r="L240" s="507">
        <v>94.28</v>
      </c>
      <c r="M240" s="507">
        <v>94.28</v>
      </c>
      <c r="N240" s="506">
        <v>1</v>
      </c>
      <c r="O240" s="573">
        <v>1</v>
      </c>
      <c r="P240" s="507">
        <v>94.28</v>
      </c>
      <c r="Q240" s="527">
        <v>1</v>
      </c>
      <c r="R240" s="506">
        <v>1</v>
      </c>
      <c r="S240" s="527">
        <v>1</v>
      </c>
      <c r="T240" s="573">
        <v>1</v>
      </c>
      <c r="U240" s="528">
        <v>1</v>
      </c>
    </row>
    <row r="241" spans="1:21" ht="14.4" customHeight="1" x14ac:dyDescent="0.3">
      <c r="A241" s="505">
        <v>27</v>
      </c>
      <c r="B241" s="506" t="s">
        <v>467</v>
      </c>
      <c r="C241" s="506" t="s">
        <v>475</v>
      </c>
      <c r="D241" s="571" t="s">
        <v>1435</v>
      </c>
      <c r="E241" s="572" t="s">
        <v>481</v>
      </c>
      <c r="F241" s="506" t="s">
        <v>468</v>
      </c>
      <c r="G241" s="506" t="s">
        <v>515</v>
      </c>
      <c r="H241" s="506" t="s">
        <v>1436</v>
      </c>
      <c r="I241" s="506" t="s">
        <v>1046</v>
      </c>
      <c r="J241" s="506" t="s">
        <v>1047</v>
      </c>
      <c r="K241" s="506" t="s">
        <v>1048</v>
      </c>
      <c r="L241" s="507">
        <v>126.27</v>
      </c>
      <c r="M241" s="507">
        <v>126.27</v>
      </c>
      <c r="N241" s="506">
        <v>1</v>
      </c>
      <c r="O241" s="573">
        <v>0.5</v>
      </c>
      <c r="P241" s="507"/>
      <c r="Q241" s="527">
        <v>0</v>
      </c>
      <c r="R241" s="506"/>
      <c r="S241" s="527">
        <v>0</v>
      </c>
      <c r="T241" s="573"/>
      <c r="U241" s="528">
        <v>0</v>
      </c>
    </row>
    <row r="242" spans="1:21" ht="14.4" customHeight="1" x14ac:dyDescent="0.3">
      <c r="A242" s="505">
        <v>27</v>
      </c>
      <c r="B242" s="506" t="s">
        <v>467</v>
      </c>
      <c r="C242" s="506" t="s">
        <v>475</v>
      </c>
      <c r="D242" s="571" t="s">
        <v>1435</v>
      </c>
      <c r="E242" s="572" t="s">
        <v>481</v>
      </c>
      <c r="F242" s="506" t="s">
        <v>468</v>
      </c>
      <c r="G242" s="506" t="s">
        <v>515</v>
      </c>
      <c r="H242" s="506" t="s">
        <v>1436</v>
      </c>
      <c r="I242" s="506" t="s">
        <v>1049</v>
      </c>
      <c r="J242" s="506" t="s">
        <v>1047</v>
      </c>
      <c r="K242" s="506" t="s">
        <v>1050</v>
      </c>
      <c r="L242" s="507">
        <v>63.14</v>
      </c>
      <c r="M242" s="507">
        <v>63.14</v>
      </c>
      <c r="N242" s="506">
        <v>1</v>
      </c>
      <c r="O242" s="573">
        <v>0.5</v>
      </c>
      <c r="P242" s="507"/>
      <c r="Q242" s="527">
        <v>0</v>
      </c>
      <c r="R242" s="506"/>
      <c r="S242" s="527">
        <v>0</v>
      </c>
      <c r="T242" s="573"/>
      <c r="U242" s="528">
        <v>0</v>
      </c>
    </row>
    <row r="243" spans="1:21" ht="14.4" customHeight="1" x14ac:dyDescent="0.3">
      <c r="A243" s="505">
        <v>27</v>
      </c>
      <c r="B243" s="506" t="s">
        <v>467</v>
      </c>
      <c r="C243" s="506" t="s">
        <v>475</v>
      </c>
      <c r="D243" s="571" t="s">
        <v>1435</v>
      </c>
      <c r="E243" s="572" t="s">
        <v>481</v>
      </c>
      <c r="F243" s="506" t="s">
        <v>468</v>
      </c>
      <c r="G243" s="506" t="s">
        <v>515</v>
      </c>
      <c r="H243" s="506" t="s">
        <v>1436</v>
      </c>
      <c r="I243" s="506" t="s">
        <v>1051</v>
      </c>
      <c r="J243" s="506" t="s">
        <v>1047</v>
      </c>
      <c r="K243" s="506" t="s">
        <v>1052</v>
      </c>
      <c r="L243" s="507">
        <v>84.18</v>
      </c>
      <c r="M243" s="507">
        <v>589.26</v>
      </c>
      <c r="N243" s="506">
        <v>7</v>
      </c>
      <c r="O243" s="573">
        <v>3.5</v>
      </c>
      <c r="P243" s="507">
        <v>84.18</v>
      </c>
      <c r="Q243" s="527">
        <v>0.14285714285714288</v>
      </c>
      <c r="R243" s="506">
        <v>1</v>
      </c>
      <c r="S243" s="527">
        <v>0.14285714285714285</v>
      </c>
      <c r="T243" s="573">
        <v>0.5</v>
      </c>
      <c r="U243" s="528">
        <v>0.14285714285714285</v>
      </c>
    </row>
    <row r="244" spans="1:21" ht="14.4" customHeight="1" x14ac:dyDescent="0.3">
      <c r="A244" s="505">
        <v>27</v>
      </c>
      <c r="B244" s="506" t="s">
        <v>467</v>
      </c>
      <c r="C244" s="506" t="s">
        <v>475</v>
      </c>
      <c r="D244" s="571" t="s">
        <v>1435</v>
      </c>
      <c r="E244" s="572" t="s">
        <v>481</v>
      </c>
      <c r="F244" s="506" t="s">
        <v>468</v>
      </c>
      <c r="G244" s="506" t="s">
        <v>515</v>
      </c>
      <c r="H244" s="506" t="s">
        <v>1436</v>
      </c>
      <c r="I244" s="506" t="s">
        <v>1053</v>
      </c>
      <c r="J244" s="506" t="s">
        <v>517</v>
      </c>
      <c r="K244" s="506" t="s">
        <v>1048</v>
      </c>
      <c r="L244" s="507">
        <v>126.27</v>
      </c>
      <c r="M244" s="507">
        <v>126.27</v>
      </c>
      <c r="N244" s="506">
        <v>1</v>
      </c>
      <c r="O244" s="573">
        <v>0.5</v>
      </c>
      <c r="P244" s="507"/>
      <c r="Q244" s="527">
        <v>0</v>
      </c>
      <c r="R244" s="506"/>
      <c r="S244" s="527">
        <v>0</v>
      </c>
      <c r="T244" s="573"/>
      <c r="U244" s="528">
        <v>0</v>
      </c>
    </row>
    <row r="245" spans="1:21" ht="14.4" customHeight="1" x14ac:dyDescent="0.3">
      <c r="A245" s="505">
        <v>27</v>
      </c>
      <c r="B245" s="506" t="s">
        <v>467</v>
      </c>
      <c r="C245" s="506" t="s">
        <v>475</v>
      </c>
      <c r="D245" s="571" t="s">
        <v>1435</v>
      </c>
      <c r="E245" s="572" t="s">
        <v>481</v>
      </c>
      <c r="F245" s="506" t="s">
        <v>468</v>
      </c>
      <c r="G245" s="506" t="s">
        <v>515</v>
      </c>
      <c r="H245" s="506" t="s">
        <v>442</v>
      </c>
      <c r="I245" s="506" t="s">
        <v>516</v>
      </c>
      <c r="J245" s="506" t="s">
        <v>517</v>
      </c>
      <c r="K245" s="506" t="s">
        <v>518</v>
      </c>
      <c r="L245" s="507">
        <v>84.18</v>
      </c>
      <c r="M245" s="507">
        <v>252.54000000000002</v>
      </c>
      <c r="N245" s="506">
        <v>3</v>
      </c>
      <c r="O245" s="573">
        <v>1.5</v>
      </c>
      <c r="P245" s="507">
        <v>252.54000000000002</v>
      </c>
      <c r="Q245" s="527">
        <v>1</v>
      </c>
      <c r="R245" s="506">
        <v>3</v>
      </c>
      <c r="S245" s="527">
        <v>1</v>
      </c>
      <c r="T245" s="573">
        <v>1.5</v>
      </c>
      <c r="U245" s="528">
        <v>1</v>
      </c>
    </row>
    <row r="246" spans="1:21" ht="14.4" customHeight="1" x14ac:dyDescent="0.3">
      <c r="A246" s="505">
        <v>27</v>
      </c>
      <c r="B246" s="506" t="s">
        <v>467</v>
      </c>
      <c r="C246" s="506" t="s">
        <v>475</v>
      </c>
      <c r="D246" s="571" t="s">
        <v>1435</v>
      </c>
      <c r="E246" s="572" t="s">
        <v>481</v>
      </c>
      <c r="F246" s="506" t="s">
        <v>468</v>
      </c>
      <c r="G246" s="506" t="s">
        <v>515</v>
      </c>
      <c r="H246" s="506" t="s">
        <v>1436</v>
      </c>
      <c r="I246" s="506" t="s">
        <v>1054</v>
      </c>
      <c r="J246" s="506" t="s">
        <v>1047</v>
      </c>
      <c r="K246" s="506" t="s">
        <v>1055</v>
      </c>
      <c r="L246" s="507">
        <v>49.08</v>
      </c>
      <c r="M246" s="507">
        <v>147.24</v>
      </c>
      <c r="N246" s="506">
        <v>3</v>
      </c>
      <c r="O246" s="573">
        <v>2</v>
      </c>
      <c r="P246" s="507">
        <v>49.08</v>
      </c>
      <c r="Q246" s="527">
        <v>0.33333333333333331</v>
      </c>
      <c r="R246" s="506">
        <v>1</v>
      </c>
      <c r="S246" s="527">
        <v>0.33333333333333331</v>
      </c>
      <c r="T246" s="573">
        <v>1</v>
      </c>
      <c r="U246" s="528">
        <v>0.5</v>
      </c>
    </row>
    <row r="247" spans="1:21" ht="14.4" customHeight="1" x14ac:dyDescent="0.3">
      <c r="A247" s="505">
        <v>27</v>
      </c>
      <c r="B247" s="506" t="s">
        <v>467</v>
      </c>
      <c r="C247" s="506" t="s">
        <v>475</v>
      </c>
      <c r="D247" s="571" t="s">
        <v>1435</v>
      </c>
      <c r="E247" s="572" t="s">
        <v>481</v>
      </c>
      <c r="F247" s="506" t="s">
        <v>468</v>
      </c>
      <c r="G247" s="506" t="s">
        <v>694</v>
      </c>
      <c r="H247" s="506" t="s">
        <v>1436</v>
      </c>
      <c r="I247" s="506" t="s">
        <v>1056</v>
      </c>
      <c r="J247" s="506" t="s">
        <v>1057</v>
      </c>
      <c r="K247" s="506" t="s">
        <v>1058</v>
      </c>
      <c r="L247" s="507">
        <v>118.65</v>
      </c>
      <c r="M247" s="507">
        <v>118.65</v>
      </c>
      <c r="N247" s="506">
        <v>1</v>
      </c>
      <c r="O247" s="573">
        <v>0.5</v>
      </c>
      <c r="P247" s="507"/>
      <c r="Q247" s="527">
        <v>0</v>
      </c>
      <c r="R247" s="506"/>
      <c r="S247" s="527">
        <v>0</v>
      </c>
      <c r="T247" s="573"/>
      <c r="U247" s="528">
        <v>0</v>
      </c>
    </row>
    <row r="248" spans="1:21" ht="14.4" customHeight="1" x14ac:dyDescent="0.3">
      <c r="A248" s="505">
        <v>27</v>
      </c>
      <c r="B248" s="506" t="s">
        <v>467</v>
      </c>
      <c r="C248" s="506" t="s">
        <v>475</v>
      </c>
      <c r="D248" s="571" t="s">
        <v>1435</v>
      </c>
      <c r="E248" s="572" t="s">
        <v>481</v>
      </c>
      <c r="F248" s="506" t="s">
        <v>468</v>
      </c>
      <c r="G248" s="506" t="s">
        <v>694</v>
      </c>
      <c r="H248" s="506" t="s">
        <v>442</v>
      </c>
      <c r="I248" s="506" t="s">
        <v>1059</v>
      </c>
      <c r="J248" s="506" t="s">
        <v>1057</v>
      </c>
      <c r="K248" s="506" t="s">
        <v>1060</v>
      </c>
      <c r="L248" s="507">
        <v>39.549999999999997</v>
      </c>
      <c r="M248" s="507">
        <v>79.099999999999994</v>
      </c>
      <c r="N248" s="506">
        <v>2</v>
      </c>
      <c r="O248" s="573">
        <v>0.5</v>
      </c>
      <c r="P248" s="507"/>
      <c r="Q248" s="527">
        <v>0</v>
      </c>
      <c r="R248" s="506"/>
      <c r="S248" s="527">
        <v>0</v>
      </c>
      <c r="T248" s="573"/>
      <c r="U248" s="528">
        <v>0</v>
      </c>
    </row>
    <row r="249" spans="1:21" ht="14.4" customHeight="1" x14ac:dyDescent="0.3">
      <c r="A249" s="505">
        <v>27</v>
      </c>
      <c r="B249" s="506" t="s">
        <v>467</v>
      </c>
      <c r="C249" s="506" t="s">
        <v>475</v>
      </c>
      <c r="D249" s="571" t="s">
        <v>1435</v>
      </c>
      <c r="E249" s="572" t="s">
        <v>481</v>
      </c>
      <c r="F249" s="506" t="s">
        <v>468</v>
      </c>
      <c r="G249" s="506" t="s">
        <v>694</v>
      </c>
      <c r="H249" s="506" t="s">
        <v>442</v>
      </c>
      <c r="I249" s="506" t="s">
        <v>1061</v>
      </c>
      <c r="J249" s="506" t="s">
        <v>1057</v>
      </c>
      <c r="K249" s="506" t="s">
        <v>1062</v>
      </c>
      <c r="L249" s="507">
        <v>118.65</v>
      </c>
      <c r="M249" s="507">
        <v>118.65</v>
      </c>
      <c r="N249" s="506">
        <v>1</v>
      </c>
      <c r="O249" s="573">
        <v>0.5</v>
      </c>
      <c r="P249" s="507"/>
      <c r="Q249" s="527">
        <v>0</v>
      </c>
      <c r="R249" s="506"/>
      <c r="S249" s="527">
        <v>0</v>
      </c>
      <c r="T249" s="573"/>
      <c r="U249" s="528">
        <v>0</v>
      </c>
    </row>
    <row r="250" spans="1:21" ht="14.4" customHeight="1" x14ac:dyDescent="0.3">
      <c r="A250" s="505">
        <v>27</v>
      </c>
      <c r="B250" s="506" t="s">
        <v>467</v>
      </c>
      <c r="C250" s="506" t="s">
        <v>475</v>
      </c>
      <c r="D250" s="571" t="s">
        <v>1435</v>
      </c>
      <c r="E250" s="572" t="s">
        <v>481</v>
      </c>
      <c r="F250" s="506" t="s">
        <v>468</v>
      </c>
      <c r="G250" s="506" t="s">
        <v>694</v>
      </c>
      <c r="H250" s="506" t="s">
        <v>442</v>
      </c>
      <c r="I250" s="506" t="s">
        <v>695</v>
      </c>
      <c r="J250" s="506" t="s">
        <v>696</v>
      </c>
      <c r="K250" s="506" t="s">
        <v>697</v>
      </c>
      <c r="L250" s="507">
        <v>110.74</v>
      </c>
      <c r="M250" s="507">
        <v>110.74</v>
      </c>
      <c r="N250" s="506">
        <v>1</v>
      </c>
      <c r="O250" s="573">
        <v>0.5</v>
      </c>
      <c r="P250" s="507">
        <v>110.74</v>
      </c>
      <c r="Q250" s="527">
        <v>1</v>
      </c>
      <c r="R250" s="506">
        <v>1</v>
      </c>
      <c r="S250" s="527">
        <v>1</v>
      </c>
      <c r="T250" s="573">
        <v>0.5</v>
      </c>
      <c r="U250" s="528">
        <v>1</v>
      </c>
    </row>
    <row r="251" spans="1:21" ht="14.4" customHeight="1" x14ac:dyDescent="0.3">
      <c r="A251" s="505">
        <v>27</v>
      </c>
      <c r="B251" s="506" t="s">
        <v>467</v>
      </c>
      <c r="C251" s="506" t="s">
        <v>475</v>
      </c>
      <c r="D251" s="571" t="s">
        <v>1435</v>
      </c>
      <c r="E251" s="572" t="s">
        <v>481</v>
      </c>
      <c r="F251" s="506" t="s">
        <v>468</v>
      </c>
      <c r="G251" s="506" t="s">
        <v>793</v>
      </c>
      <c r="H251" s="506" t="s">
        <v>1436</v>
      </c>
      <c r="I251" s="506" t="s">
        <v>794</v>
      </c>
      <c r="J251" s="506" t="s">
        <v>795</v>
      </c>
      <c r="K251" s="506" t="s">
        <v>796</v>
      </c>
      <c r="L251" s="507">
        <v>77.790000000000006</v>
      </c>
      <c r="M251" s="507">
        <v>155.58000000000001</v>
      </c>
      <c r="N251" s="506">
        <v>2</v>
      </c>
      <c r="O251" s="573">
        <v>1</v>
      </c>
      <c r="P251" s="507"/>
      <c r="Q251" s="527">
        <v>0</v>
      </c>
      <c r="R251" s="506"/>
      <c r="S251" s="527">
        <v>0</v>
      </c>
      <c r="T251" s="573"/>
      <c r="U251" s="528">
        <v>0</v>
      </c>
    </row>
    <row r="252" spans="1:21" ht="14.4" customHeight="1" x14ac:dyDescent="0.3">
      <c r="A252" s="505">
        <v>27</v>
      </c>
      <c r="B252" s="506" t="s">
        <v>467</v>
      </c>
      <c r="C252" s="506" t="s">
        <v>475</v>
      </c>
      <c r="D252" s="571" t="s">
        <v>1435</v>
      </c>
      <c r="E252" s="572" t="s">
        <v>481</v>
      </c>
      <c r="F252" s="506" t="s">
        <v>468</v>
      </c>
      <c r="G252" s="506" t="s">
        <v>1063</v>
      </c>
      <c r="H252" s="506" t="s">
        <v>442</v>
      </c>
      <c r="I252" s="506" t="s">
        <v>1064</v>
      </c>
      <c r="J252" s="506" t="s">
        <v>1065</v>
      </c>
      <c r="K252" s="506" t="s">
        <v>1066</v>
      </c>
      <c r="L252" s="507">
        <v>0</v>
      </c>
      <c r="M252" s="507">
        <v>0</v>
      </c>
      <c r="N252" s="506">
        <v>4</v>
      </c>
      <c r="O252" s="573">
        <v>2</v>
      </c>
      <c r="P252" s="507">
        <v>0</v>
      </c>
      <c r="Q252" s="527"/>
      <c r="R252" s="506">
        <v>2</v>
      </c>
      <c r="S252" s="527">
        <v>0.5</v>
      </c>
      <c r="T252" s="573">
        <v>1</v>
      </c>
      <c r="U252" s="528">
        <v>0.5</v>
      </c>
    </row>
    <row r="253" spans="1:21" ht="14.4" customHeight="1" x14ac:dyDescent="0.3">
      <c r="A253" s="505">
        <v>27</v>
      </c>
      <c r="B253" s="506" t="s">
        <v>467</v>
      </c>
      <c r="C253" s="506" t="s">
        <v>475</v>
      </c>
      <c r="D253" s="571" t="s">
        <v>1435</v>
      </c>
      <c r="E253" s="572" t="s">
        <v>481</v>
      </c>
      <c r="F253" s="506" t="s">
        <v>468</v>
      </c>
      <c r="G253" s="506" t="s">
        <v>1063</v>
      </c>
      <c r="H253" s="506" t="s">
        <v>442</v>
      </c>
      <c r="I253" s="506" t="s">
        <v>1067</v>
      </c>
      <c r="J253" s="506" t="s">
        <v>1068</v>
      </c>
      <c r="K253" s="506" t="s">
        <v>1069</v>
      </c>
      <c r="L253" s="507">
        <v>0</v>
      </c>
      <c r="M253" s="507">
        <v>0</v>
      </c>
      <c r="N253" s="506">
        <v>3</v>
      </c>
      <c r="O253" s="573">
        <v>1</v>
      </c>
      <c r="P253" s="507">
        <v>0</v>
      </c>
      <c r="Q253" s="527"/>
      <c r="R253" s="506">
        <v>3</v>
      </c>
      <c r="S253" s="527">
        <v>1</v>
      </c>
      <c r="T253" s="573">
        <v>1</v>
      </c>
      <c r="U253" s="528">
        <v>1</v>
      </c>
    </row>
    <row r="254" spans="1:21" ht="14.4" customHeight="1" x14ac:dyDescent="0.3">
      <c r="A254" s="505">
        <v>27</v>
      </c>
      <c r="B254" s="506" t="s">
        <v>467</v>
      </c>
      <c r="C254" s="506" t="s">
        <v>475</v>
      </c>
      <c r="D254" s="571" t="s">
        <v>1435</v>
      </c>
      <c r="E254" s="572" t="s">
        <v>481</v>
      </c>
      <c r="F254" s="506" t="s">
        <v>468</v>
      </c>
      <c r="G254" s="506" t="s">
        <v>1070</v>
      </c>
      <c r="H254" s="506" t="s">
        <v>1436</v>
      </c>
      <c r="I254" s="506" t="s">
        <v>1071</v>
      </c>
      <c r="J254" s="506" t="s">
        <v>1072</v>
      </c>
      <c r="K254" s="506" t="s">
        <v>1073</v>
      </c>
      <c r="L254" s="507">
        <v>146.9</v>
      </c>
      <c r="M254" s="507">
        <v>293.8</v>
      </c>
      <c r="N254" s="506">
        <v>2</v>
      </c>
      <c r="O254" s="573">
        <v>0.5</v>
      </c>
      <c r="P254" s="507">
        <v>293.8</v>
      </c>
      <c r="Q254" s="527">
        <v>1</v>
      </c>
      <c r="R254" s="506">
        <v>2</v>
      </c>
      <c r="S254" s="527">
        <v>1</v>
      </c>
      <c r="T254" s="573">
        <v>0.5</v>
      </c>
      <c r="U254" s="528">
        <v>1</v>
      </c>
    </row>
    <row r="255" spans="1:21" ht="14.4" customHeight="1" x14ac:dyDescent="0.3">
      <c r="A255" s="505">
        <v>27</v>
      </c>
      <c r="B255" s="506" t="s">
        <v>467</v>
      </c>
      <c r="C255" s="506" t="s">
        <v>475</v>
      </c>
      <c r="D255" s="571" t="s">
        <v>1435</v>
      </c>
      <c r="E255" s="572" t="s">
        <v>481</v>
      </c>
      <c r="F255" s="506" t="s">
        <v>468</v>
      </c>
      <c r="G255" s="506" t="s">
        <v>1070</v>
      </c>
      <c r="H255" s="506" t="s">
        <v>442</v>
      </c>
      <c r="I255" s="506" t="s">
        <v>1074</v>
      </c>
      <c r="J255" s="506" t="s">
        <v>1075</v>
      </c>
      <c r="K255" s="506" t="s">
        <v>1076</v>
      </c>
      <c r="L255" s="507">
        <v>86.41</v>
      </c>
      <c r="M255" s="507">
        <v>259.23</v>
      </c>
      <c r="N255" s="506">
        <v>3</v>
      </c>
      <c r="O255" s="573">
        <v>0.5</v>
      </c>
      <c r="P255" s="507">
        <v>259.23</v>
      </c>
      <c r="Q255" s="527">
        <v>1</v>
      </c>
      <c r="R255" s="506">
        <v>3</v>
      </c>
      <c r="S255" s="527">
        <v>1</v>
      </c>
      <c r="T255" s="573">
        <v>0.5</v>
      </c>
      <c r="U255" s="528">
        <v>1</v>
      </c>
    </row>
    <row r="256" spans="1:21" ht="14.4" customHeight="1" x14ac:dyDescent="0.3">
      <c r="A256" s="505">
        <v>27</v>
      </c>
      <c r="B256" s="506" t="s">
        <v>467</v>
      </c>
      <c r="C256" s="506" t="s">
        <v>475</v>
      </c>
      <c r="D256" s="571" t="s">
        <v>1435</v>
      </c>
      <c r="E256" s="572" t="s">
        <v>481</v>
      </c>
      <c r="F256" s="506" t="s">
        <v>468</v>
      </c>
      <c r="G256" s="506" t="s">
        <v>1070</v>
      </c>
      <c r="H256" s="506" t="s">
        <v>1436</v>
      </c>
      <c r="I256" s="506" t="s">
        <v>1077</v>
      </c>
      <c r="J256" s="506" t="s">
        <v>1078</v>
      </c>
      <c r="K256" s="506" t="s">
        <v>1076</v>
      </c>
      <c r="L256" s="507">
        <v>86.41</v>
      </c>
      <c r="M256" s="507">
        <v>259.23</v>
      </c>
      <c r="N256" s="506">
        <v>3</v>
      </c>
      <c r="O256" s="573">
        <v>0.5</v>
      </c>
      <c r="P256" s="507"/>
      <c r="Q256" s="527">
        <v>0</v>
      </c>
      <c r="R256" s="506"/>
      <c r="S256" s="527">
        <v>0</v>
      </c>
      <c r="T256" s="573"/>
      <c r="U256" s="528">
        <v>0</v>
      </c>
    </row>
    <row r="257" spans="1:21" ht="14.4" customHeight="1" x14ac:dyDescent="0.3">
      <c r="A257" s="505">
        <v>27</v>
      </c>
      <c r="B257" s="506" t="s">
        <v>467</v>
      </c>
      <c r="C257" s="506" t="s">
        <v>475</v>
      </c>
      <c r="D257" s="571" t="s">
        <v>1435</v>
      </c>
      <c r="E257" s="572" t="s">
        <v>481</v>
      </c>
      <c r="F257" s="506" t="s">
        <v>468</v>
      </c>
      <c r="G257" s="506" t="s">
        <v>1070</v>
      </c>
      <c r="H257" s="506" t="s">
        <v>442</v>
      </c>
      <c r="I257" s="506" t="s">
        <v>1079</v>
      </c>
      <c r="J257" s="506" t="s">
        <v>1080</v>
      </c>
      <c r="K257" s="506" t="s">
        <v>1081</v>
      </c>
      <c r="L257" s="507">
        <v>43.21</v>
      </c>
      <c r="M257" s="507">
        <v>172.84</v>
      </c>
      <c r="N257" s="506">
        <v>4</v>
      </c>
      <c r="O257" s="573">
        <v>1.5</v>
      </c>
      <c r="P257" s="507">
        <v>86.42</v>
      </c>
      <c r="Q257" s="527">
        <v>0.5</v>
      </c>
      <c r="R257" s="506">
        <v>2</v>
      </c>
      <c r="S257" s="527">
        <v>0.5</v>
      </c>
      <c r="T257" s="573">
        <v>1</v>
      </c>
      <c r="U257" s="528">
        <v>0.66666666666666663</v>
      </c>
    </row>
    <row r="258" spans="1:21" ht="14.4" customHeight="1" x14ac:dyDescent="0.3">
      <c r="A258" s="505">
        <v>27</v>
      </c>
      <c r="B258" s="506" t="s">
        <v>467</v>
      </c>
      <c r="C258" s="506" t="s">
        <v>475</v>
      </c>
      <c r="D258" s="571" t="s">
        <v>1435</v>
      </c>
      <c r="E258" s="572" t="s">
        <v>481</v>
      </c>
      <c r="F258" s="506" t="s">
        <v>468</v>
      </c>
      <c r="G258" s="506" t="s">
        <v>1070</v>
      </c>
      <c r="H258" s="506" t="s">
        <v>442</v>
      </c>
      <c r="I258" s="506" t="s">
        <v>1082</v>
      </c>
      <c r="J258" s="506" t="s">
        <v>1080</v>
      </c>
      <c r="K258" s="506" t="s">
        <v>1083</v>
      </c>
      <c r="L258" s="507">
        <v>73.45</v>
      </c>
      <c r="M258" s="507">
        <v>146.9</v>
      </c>
      <c r="N258" s="506">
        <v>2</v>
      </c>
      <c r="O258" s="573">
        <v>0.5</v>
      </c>
      <c r="P258" s="507"/>
      <c r="Q258" s="527">
        <v>0</v>
      </c>
      <c r="R258" s="506"/>
      <c r="S258" s="527">
        <v>0</v>
      </c>
      <c r="T258" s="573"/>
      <c r="U258" s="528">
        <v>0</v>
      </c>
    </row>
    <row r="259" spans="1:21" ht="14.4" customHeight="1" x14ac:dyDescent="0.3">
      <c r="A259" s="505">
        <v>27</v>
      </c>
      <c r="B259" s="506" t="s">
        <v>467</v>
      </c>
      <c r="C259" s="506" t="s">
        <v>475</v>
      </c>
      <c r="D259" s="571" t="s">
        <v>1435</v>
      </c>
      <c r="E259" s="572" t="s">
        <v>481</v>
      </c>
      <c r="F259" s="506" t="s">
        <v>468</v>
      </c>
      <c r="G259" s="506" t="s">
        <v>1084</v>
      </c>
      <c r="H259" s="506" t="s">
        <v>442</v>
      </c>
      <c r="I259" s="506" t="s">
        <v>1085</v>
      </c>
      <c r="J259" s="506" t="s">
        <v>1086</v>
      </c>
      <c r="K259" s="506" t="s">
        <v>1087</v>
      </c>
      <c r="L259" s="507">
        <v>53.57</v>
      </c>
      <c r="M259" s="507">
        <v>214.28</v>
      </c>
      <c r="N259" s="506">
        <v>4</v>
      </c>
      <c r="O259" s="573">
        <v>1</v>
      </c>
      <c r="P259" s="507">
        <v>214.28</v>
      </c>
      <c r="Q259" s="527">
        <v>1</v>
      </c>
      <c r="R259" s="506">
        <v>4</v>
      </c>
      <c r="S259" s="527">
        <v>1</v>
      </c>
      <c r="T259" s="573">
        <v>1</v>
      </c>
      <c r="U259" s="528">
        <v>1</v>
      </c>
    </row>
    <row r="260" spans="1:21" ht="14.4" customHeight="1" x14ac:dyDescent="0.3">
      <c r="A260" s="505">
        <v>27</v>
      </c>
      <c r="B260" s="506" t="s">
        <v>467</v>
      </c>
      <c r="C260" s="506" t="s">
        <v>475</v>
      </c>
      <c r="D260" s="571" t="s">
        <v>1435</v>
      </c>
      <c r="E260" s="572" t="s">
        <v>481</v>
      </c>
      <c r="F260" s="506" t="s">
        <v>468</v>
      </c>
      <c r="G260" s="506" t="s">
        <v>702</v>
      </c>
      <c r="H260" s="506" t="s">
        <v>1436</v>
      </c>
      <c r="I260" s="506" t="s">
        <v>703</v>
      </c>
      <c r="J260" s="506" t="s">
        <v>704</v>
      </c>
      <c r="K260" s="506" t="s">
        <v>705</v>
      </c>
      <c r="L260" s="507">
        <v>38.04</v>
      </c>
      <c r="M260" s="507">
        <v>76.08</v>
      </c>
      <c r="N260" s="506">
        <v>2</v>
      </c>
      <c r="O260" s="573">
        <v>1.5</v>
      </c>
      <c r="P260" s="507">
        <v>38.04</v>
      </c>
      <c r="Q260" s="527">
        <v>0.5</v>
      </c>
      <c r="R260" s="506">
        <v>1</v>
      </c>
      <c r="S260" s="527">
        <v>0.5</v>
      </c>
      <c r="T260" s="573">
        <v>1</v>
      </c>
      <c r="U260" s="528">
        <v>0.66666666666666663</v>
      </c>
    </row>
    <row r="261" spans="1:21" ht="14.4" customHeight="1" x14ac:dyDescent="0.3">
      <c r="A261" s="505">
        <v>27</v>
      </c>
      <c r="B261" s="506" t="s">
        <v>467</v>
      </c>
      <c r="C261" s="506" t="s">
        <v>475</v>
      </c>
      <c r="D261" s="571" t="s">
        <v>1435</v>
      </c>
      <c r="E261" s="572" t="s">
        <v>481</v>
      </c>
      <c r="F261" s="506" t="s">
        <v>468</v>
      </c>
      <c r="G261" s="506" t="s">
        <v>702</v>
      </c>
      <c r="H261" s="506" t="s">
        <v>1436</v>
      </c>
      <c r="I261" s="506" t="s">
        <v>1088</v>
      </c>
      <c r="J261" s="506" t="s">
        <v>704</v>
      </c>
      <c r="K261" s="506" t="s">
        <v>1089</v>
      </c>
      <c r="L261" s="507">
        <v>10.65</v>
      </c>
      <c r="M261" s="507">
        <v>21.3</v>
      </c>
      <c r="N261" s="506">
        <v>2</v>
      </c>
      <c r="O261" s="573">
        <v>0.5</v>
      </c>
      <c r="P261" s="507"/>
      <c r="Q261" s="527">
        <v>0</v>
      </c>
      <c r="R261" s="506"/>
      <c r="S261" s="527">
        <v>0</v>
      </c>
      <c r="T261" s="573"/>
      <c r="U261" s="528">
        <v>0</v>
      </c>
    </row>
    <row r="262" spans="1:21" ht="14.4" customHeight="1" x14ac:dyDescent="0.3">
      <c r="A262" s="505">
        <v>27</v>
      </c>
      <c r="B262" s="506" t="s">
        <v>467</v>
      </c>
      <c r="C262" s="506" t="s">
        <v>475</v>
      </c>
      <c r="D262" s="571" t="s">
        <v>1435</v>
      </c>
      <c r="E262" s="572" t="s">
        <v>481</v>
      </c>
      <c r="F262" s="506" t="s">
        <v>468</v>
      </c>
      <c r="G262" s="506" t="s">
        <v>702</v>
      </c>
      <c r="H262" s="506" t="s">
        <v>442</v>
      </c>
      <c r="I262" s="506" t="s">
        <v>1090</v>
      </c>
      <c r="J262" s="506" t="s">
        <v>704</v>
      </c>
      <c r="K262" s="506" t="s">
        <v>1091</v>
      </c>
      <c r="L262" s="507">
        <v>0</v>
      </c>
      <c r="M262" s="507">
        <v>0</v>
      </c>
      <c r="N262" s="506">
        <v>2</v>
      </c>
      <c r="O262" s="573">
        <v>0.5</v>
      </c>
      <c r="P262" s="507">
        <v>0</v>
      </c>
      <c r="Q262" s="527"/>
      <c r="R262" s="506">
        <v>2</v>
      </c>
      <c r="S262" s="527">
        <v>1</v>
      </c>
      <c r="T262" s="573">
        <v>0.5</v>
      </c>
      <c r="U262" s="528">
        <v>1</v>
      </c>
    </row>
    <row r="263" spans="1:21" ht="14.4" customHeight="1" x14ac:dyDescent="0.3">
      <c r="A263" s="505">
        <v>27</v>
      </c>
      <c r="B263" s="506" t="s">
        <v>467</v>
      </c>
      <c r="C263" s="506" t="s">
        <v>475</v>
      </c>
      <c r="D263" s="571" t="s">
        <v>1435</v>
      </c>
      <c r="E263" s="572" t="s">
        <v>481</v>
      </c>
      <c r="F263" s="506" t="s">
        <v>468</v>
      </c>
      <c r="G263" s="506" t="s">
        <v>702</v>
      </c>
      <c r="H263" s="506" t="s">
        <v>1436</v>
      </c>
      <c r="I263" s="506" t="s">
        <v>1092</v>
      </c>
      <c r="J263" s="506" t="s">
        <v>704</v>
      </c>
      <c r="K263" s="506" t="s">
        <v>1093</v>
      </c>
      <c r="L263" s="507">
        <v>58.52</v>
      </c>
      <c r="M263" s="507">
        <v>58.52</v>
      </c>
      <c r="N263" s="506">
        <v>1</v>
      </c>
      <c r="O263" s="573">
        <v>1</v>
      </c>
      <c r="P263" s="507"/>
      <c r="Q263" s="527">
        <v>0</v>
      </c>
      <c r="R263" s="506"/>
      <c r="S263" s="527">
        <v>0</v>
      </c>
      <c r="T263" s="573"/>
      <c r="U263" s="528">
        <v>0</v>
      </c>
    </row>
    <row r="264" spans="1:21" ht="14.4" customHeight="1" x14ac:dyDescent="0.3">
      <c r="A264" s="505">
        <v>27</v>
      </c>
      <c r="B264" s="506" t="s">
        <v>467</v>
      </c>
      <c r="C264" s="506" t="s">
        <v>475</v>
      </c>
      <c r="D264" s="571" t="s">
        <v>1435</v>
      </c>
      <c r="E264" s="572" t="s">
        <v>481</v>
      </c>
      <c r="F264" s="506" t="s">
        <v>468</v>
      </c>
      <c r="G264" s="506" t="s">
        <v>1094</v>
      </c>
      <c r="H264" s="506" t="s">
        <v>442</v>
      </c>
      <c r="I264" s="506" t="s">
        <v>1095</v>
      </c>
      <c r="J264" s="506" t="s">
        <v>1096</v>
      </c>
      <c r="K264" s="506" t="s">
        <v>1097</v>
      </c>
      <c r="L264" s="507">
        <v>38.729999999999997</v>
      </c>
      <c r="M264" s="507">
        <v>116.19</v>
      </c>
      <c r="N264" s="506">
        <v>3</v>
      </c>
      <c r="O264" s="573">
        <v>1</v>
      </c>
      <c r="P264" s="507"/>
      <c r="Q264" s="527">
        <v>0</v>
      </c>
      <c r="R264" s="506"/>
      <c r="S264" s="527">
        <v>0</v>
      </c>
      <c r="T264" s="573"/>
      <c r="U264" s="528">
        <v>0</v>
      </c>
    </row>
    <row r="265" spans="1:21" ht="14.4" customHeight="1" x14ac:dyDescent="0.3">
      <c r="A265" s="505">
        <v>27</v>
      </c>
      <c r="B265" s="506" t="s">
        <v>467</v>
      </c>
      <c r="C265" s="506" t="s">
        <v>475</v>
      </c>
      <c r="D265" s="571" t="s">
        <v>1435</v>
      </c>
      <c r="E265" s="572" t="s">
        <v>481</v>
      </c>
      <c r="F265" s="506" t="s">
        <v>468</v>
      </c>
      <c r="G265" s="506" t="s">
        <v>589</v>
      </c>
      <c r="H265" s="506" t="s">
        <v>1436</v>
      </c>
      <c r="I265" s="506" t="s">
        <v>1098</v>
      </c>
      <c r="J265" s="506" t="s">
        <v>591</v>
      </c>
      <c r="K265" s="506" t="s">
        <v>1099</v>
      </c>
      <c r="L265" s="507">
        <v>468.68</v>
      </c>
      <c r="M265" s="507">
        <v>468.68</v>
      </c>
      <c r="N265" s="506">
        <v>1</v>
      </c>
      <c r="O265" s="573">
        <v>0.5</v>
      </c>
      <c r="P265" s="507"/>
      <c r="Q265" s="527">
        <v>0</v>
      </c>
      <c r="R265" s="506"/>
      <c r="S265" s="527">
        <v>0</v>
      </c>
      <c r="T265" s="573"/>
      <c r="U265" s="528">
        <v>0</v>
      </c>
    </row>
    <row r="266" spans="1:21" ht="14.4" customHeight="1" x14ac:dyDescent="0.3">
      <c r="A266" s="505">
        <v>27</v>
      </c>
      <c r="B266" s="506" t="s">
        <v>467</v>
      </c>
      <c r="C266" s="506" t="s">
        <v>475</v>
      </c>
      <c r="D266" s="571" t="s">
        <v>1435</v>
      </c>
      <c r="E266" s="572" t="s">
        <v>481</v>
      </c>
      <c r="F266" s="506" t="s">
        <v>468</v>
      </c>
      <c r="G266" s="506" t="s">
        <v>589</v>
      </c>
      <c r="H266" s="506" t="s">
        <v>1436</v>
      </c>
      <c r="I266" s="506" t="s">
        <v>1100</v>
      </c>
      <c r="J266" s="506" t="s">
        <v>591</v>
      </c>
      <c r="K266" s="506" t="s">
        <v>1101</v>
      </c>
      <c r="L266" s="507">
        <v>351.51</v>
      </c>
      <c r="M266" s="507">
        <v>351.51</v>
      </c>
      <c r="N266" s="506">
        <v>1</v>
      </c>
      <c r="O266" s="573">
        <v>1</v>
      </c>
      <c r="P266" s="507">
        <v>351.51</v>
      </c>
      <c r="Q266" s="527">
        <v>1</v>
      </c>
      <c r="R266" s="506">
        <v>1</v>
      </c>
      <c r="S266" s="527">
        <v>1</v>
      </c>
      <c r="T266" s="573">
        <v>1</v>
      </c>
      <c r="U266" s="528">
        <v>1</v>
      </c>
    </row>
    <row r="267" spans="1:21" ht="14.4" customHeight="1" x14ac:dyDescent="0.3">
      <c r="A267" s="505">
        <v>27</v>
      </c>
      <c r="B267" s="506" t="s">
        <v>467</v>
      </c>
      <c r="C267" s="506" t="s">
        <v>475</v>
      </c>
      <c r="D267" s="571" t="s">
        <v>1435</v>
      </c>
      <c r="E267" s="572" t="s">
        <v>481</v>
      </c>
      <c r="F267" s="506" t="s">
        <v>468</v>
      </c>
      <c r="G267" s="506" t="s">
        <v>712</v>
      </c>
      <c r="H267" s="506" t="s">
        <v>1436</v>
      </c>
      <c r="I267" s="506" t="s">
        <v>1102</v>
      </c>
      <c r="J267" s="506" t="s">
        <v>714</v>
      </c>
      <c r="K267" s="506" t="s">
        <v>1103</v>
      </c>
      <c r="L267" s="507">
        <v>736.33</v>
      </c>
      <c r="M267" s="507">
        <v>736.33</v>
      </c>
      <c r="N267" s="506">
        <v>1</v>
      </c>
      <c r="O267" s="573">
        <v>0.5</v>
      </c>
      <c r="P267" s="507">
        <v>736.33</v>
      </c>
      <c r="Q267" s="527">
        <v>1</v>
      </c>
      <c r="R267" s="506">
        <v>1</v>
      </c>
      <c r="S267" s="527">
        <v>1</v>
      </c>
      <c r="T267" s="573">
        <v>0.5</v>
      </c>
      <c r="U267" s="528">
        <v>1</v>
      </c>
    </row>
    <row r="268" spans="1:21" ht="14.4" customHeight="1" x14ac:dyDescent="0.3">
      <c r="A268" s="505">
        <v>27</v>
      </c>
      <c r="B268" s="506" t="s">
        <v>467</v>
      </c>
      <c r="C268" s="506" t="s">
        <v>475</v>
      </c>
      <c r="D268" s="571" t="s">
        <v>1435</v>
      </c>
      <c r="E268" s="572" t="s">
        <v>481</v>
      </c>
      <c r="F268" s="506" t="s">
        <v>468</v>
      </c>
      <c r="G268" s="506" t="s">
        <v>716</v>
      </c>
      <c r="H268" s="506" t="s">
        <v>442</v>
      </c>
      <c r="I268" s="506" t="s">
        <v>717</v>
      </c>
      <c r="J268" s="506" t="s">
        <v>718</v>
      </c>
      <c r="K268" s="506" t="s">
        <v>719</v>
      </c>
      <c r="L268" s="507">
        <v>155.24</v>
      </c>
      <c r="M268" s="507">
        <v>620.96</v>
      </c>
      <c r="N268" s="506">
        <v>4</v>
      </c>
      <c r="O268" s="573">
        <v>1</v>
      </c>
      <c r="P268" s="507">
        <v>310.48</v>
      </c>
      <c r="Q268" s="527">
        <v>0.5</v>
      </c>
      <c r="R268" s="506">
        <v>2</v>
      </c>
      <c r="S268" s="527">
        <v>0.5</v>
      </c>
      <c r="T268" s="573">
        <v>0.5</v>
      </c>
      <c r="U268" s="528">
        <v>0.5</v>
      </c>
    </row>
    <row r="269" spans="1:21" ht="14.4" customHeight="1" x14ac:dyDescent="0.3">
      <c r="A269" s="505">
        <v>27</v>
      </c>
      <c r="B269" s="506" t="s">
        <v>467</v>
      </c>
      <c r="C269" s="506" t="s">
        <v>475</v>
      </c>
      <c r="D269" s="571" t="s">
        <v>1435</v>
      </c>
      <c r="E269" s="572" t="s">
        <v>481</v>
      </c>
      <c r="F269" s="506" t="s">
        <v>468</v>
      </c>
      <c r="G269" s="506" t="s">
        <v>519</v>
      </c>
      <c r="H269" s="506" t="s">
        <v>442</v>
      </c>
      <c r="I269" s="506" t="s">
        <v>1104</v>
      </c>
      <c r="J269" s="506" t="s">
        <v>521</v>
      </c>
      <c r="K269" s="506" t="s">
        <v>1105</v>
      </c>
      <c r="L269" s="507">
        <v>32.76</v>
      </c>
      <c r="M269" s="507">
        <v>163.80000000000001</v>
      </c>
      <c r="N269" s="506">
        <v>5</v>
      </c>
      <c r="O269" s="573">
        <v>1</v>
      </c>
      <c r="P269" s="507">
        <v>65.52</v>
      </c>
      <c r="Q269" s="527">
        <v>0.39999999999999997</v>
      </c>
      <c r="R269" s="506">
        <v>2</v>
      </c>
      <c r="S269" s="527">
        <v>0.4</v>
      </c>
      <c r="T269" s="573">
        <v>0.5</v>
      </c>
      <c r="U269" s="528">
        <v>0.5</v>
      </c>
    </row>
    <row r="270" spans="1:21" ht="14.4" customHeight="1" x14ac:dyDescent="0.3">
      <c r="A270" s="505">
        <v>27</v>
      </c>
      <c r="B270" s="506" t="s">
        <v>467</v>
      </c>
      <c r="C270" s="506" t="s">
        <v>475</v>
      </c>
      <c r="D270" s="571" t="s">
        <v>1435</v>
      </c>
      <c r="E270" s="572" t="s">
        <v>481</v>
      </c>
      <c r="F270" s="506" t="s">
        <v>468</v>
      </c>
      <c r="G270" s="506" t="s">
        <v>519</v>
      </c>
      <c r="H270" s="506" t="s">
        <v>442</v>
      </c>
      <c r="I270" s="506" t="s">
        <v>520</v>
      </c>
      <c r="J270" s="506" t="s">
        <v>521</v>
      </c>
      <c r="K270" s="506" t="s">
        <v>503</v>
      </c>
      <c r="L270" s="507">
        <v>105.29</v>
      </c>
      <c r="M270" s="507">
        <v>105.29</v>
      </c>
      <c r="N270" s="506">
        <v>1</v>
      </c>
      <c r="O270" s="573">
        <v>0.5</v>
      </c>
      <c r="P270" s="507"/>
      <c r="Q270" s="527">
        <v>0</v>
      </c>
      <c r="R270" s="506"/>
      <c r="S270" s="527">
        <v>0</v>
      </c>
      <c r="T270" s="573"/>
      <c r="U270" s="528">
        <v>0</v>
      </c>
    </row>
    <row r="271" spans="1:21" ht="14.4" customHeight="1" x14ac:dyDescent="0.3">
      <c r="A271" s="505">
        <v>27</v>
      </c>
      <c r="B271" s="506" t="s">
        <v>467</v>
      </c>
      <c r="C271" s="506" t="s">
        <v>475</v>
      </c>
      <c r="D271" s="571" t="s">
        <v>1435</v>
      </c>
      <c r="E271" s="572" t="s">
        <v>481</v>
      </c>
      <c r="F271" s="506" t="s">
        <v>468</v>
      </c>
      <c r="G271" s="506" t="s">
        <v>806</v>
      </c>
      <c r="H271" s="506" t="s">
        <v>1436</v>
      </c>
      <c r="I271" s="506" t="s">
        <v>1106</v>
      </c>
      <c r="J271" s="506" t="s">
        <v>808</v>
      </c>
      <c r="K271" s="506" t="s">
        <v>1107</v>
      </c>
      <c r="L271" s="507">
        <v>193.26</v>
      </c>
      <c r="M271" s="507">
        <v>386.52</v>
      </c>
      <c r="N271" s="506">
        <v>2</v>
      </c>
      <c r="O271" s="573">
        <v>1</v>
      </c>
      <c r="P271" s="507"/>
      <c r="Q271" s="527">
        <v>0</v>
      </c>
      <c r="R271" s="506"/>
      <c r="S271" s="527">
        <v>0</v>
      </c>
      <c r="T271" s="573"/>
      <c r="U271" s="528">
        <v>0</v>
      </c>
    </row>
    <row r="272" spans="1:21" ht="14.4" customHeight="1" x14ac:dyDescent="0.3">
      <c r="A272" s="505">
        <v>27</v>
      </c>
      <c r="B272" s="506" t="s">
        <v>467</v>
      </c>
      <c r="C272" s="506" t="s">
        <v>475</v>
      </c>
      <c r="D272" s="571" t="s">
        <v>1435</v>
      </c>
      <c r="E272" s="572" t="s">
        <v>481</v>
      </c>
      <c r="F272" s="506" t="s">
        <v>468</v>
      </c>
      <c r="G272" s="506" t="s">
        <v>720</v>
      </c>
      <c r="H272" s="506" t="s">
        <v>442</v>
      </c>
      <c r="I272" s="506" t="s">
        <v>1108</v>
      </c>
      <c r="J272" s="506" t="s">
        <v>727</v>
      </c>
      <c r="K272" s="506" t="s">
        <v>728</v>
      </c>
      <c r="L272" s="507">
        <v>103.67</v>
      </c>
      <c r="M272" s="507">
        <v>103.67</v>
      </c>
      <c r="N272" s="506">
        <v>1</v>
      </c>
      <c r="O272" s="573">
        <v>1</v>
      </c>
      <c r="P272" s="507"/>
      <c r="Q272" s="527">
        <v>0</v>
      </c>
      <c r="R272" s="506"/>
      <c r="S272" s="527">
        <v>0</v>
      </c>
      <c r="T272" s="573"/>
      <c r="U272" s="528">
        <v>0</v>
      </c>
    </row>
    <row r="273" spans="1:21" ht="14.4" customHeight="1" x14ac:dyDescent="0.3">
      <c r="A273" s="505">
        <v>27</v>
      </c>
      <c r="B273" s="506" t="s">
        <v>467</v>
      </c>
      <c r="C273" s="506" t="s">
        <v>475</v>
      </c>
      <c r="D273" s="571" t="s">
        <v>1435</v>
      </c>
      <c r="E273" s="572" t="s">
        <v>481</v>
      </c>
      <c r="F273" s="506" t="s">
        <v>468</v>
      </c>
      <c r="G273" s="506" t="s">
        <v>720</v>
      </c>
      <c r="H273" s="506" t="s">
        <v>442</v>
      </c>
      <c r="I273" s="506" t="s">
        <v>1109</v>
      </c>
      <c r="J273" s="506" t="s">
        <v>725</v>
      </c>
      <c r="K273" s="506" t="s">
        <v>1110</v>
      </c>
      <c r="L273" s="507">
        <v>112.87</v>
      </c>
      <c r="M273" s="507">
        <v>112.87</v>
      </c>
      <c r="N273" s="506">
        <v>1</v>
      </c>
      <c r="O273" s="573">
        <v>0.5</v>
      </c>
      <c r="P273" s="507">
        <v>112.87</v>
      </c>
      <c r="Q273" s="527">
        <v>1</v>
      </c>
      <c r="R273" s="506">
        <v>1</v>
      </c>
      <c r="S273" s="527">
        <v>1</v>
      </c>
      <c r="T273" s="573">
        <v>0.5</v>
      </c>
      <c r="U273" s="528">
        <v>1</v>
      </c>
    </row>
    <row r="274" spans="1:21" ht="14.4" customHeight="1" x14ac:dyDescent="0.3">
      <c r="A274" s="505">
        <v>27</v>
      </c>
      <c r="B274" s="506" t="s">
        <v>467</v>
      </c>
      <c r="C274" s="506" t="s">
        <v>475</v>
      </c>
      <c r="D274" s="571" t="s">
        <v>1435</v>
      </c>
      <c r="E274" s="572" t="s">
        <v>481</v>
      </c>
      <c r="F274" s="506" t="s">
        <v>468</v>
      </c>
      <c r="G274" s="506" t="s">
        <v>720</v>
      </c>
      <c r="H274" s="506" t="s">
        <v>442</v>
      </c>
      <c r="I274" s="506" t="s">
        <v>1111</v>
      </c>
      <c r="J274" s="506" t="s">
        <v>727</v>
      </c>
      <c r="K274" s="506" t="s">
        <v>723</v>
      </c>
      <c r="L274" s="507">
        <v>32.25</v>
      </c>
      <c r="M274" s="507">
        <v>161.25</v>
      </c>
      <c r="N274" s="506">
        <v>5</v>
      </c>
      <c r="O274" s="573">
        <v>1.5</v>
      </c>
      <c r="P274" s="507">
        <v>64.5</v>
      </c>
      <c r="Q274" s="527">
        <v>0.4</v>
      </c>
      <c r="R274" s="506">
        <v>2</v>
      </c>
      <c r="S274" s="527">
        <v>0.4</v>
      </c>
      <c r="T274" s="573">
        <v>1</v>
      </c>
      <c r="U274" s="528">
        <v>0.66666666666666663</v>
      </c>
    </row>
    <row r="275" spans="1:21" ht="14.4" customHeight="1" x14ac:dyDescent="0.3">
      <c r="A275" s="505">
        <v>27</v>
      </c>
      <c r="B275" s="506" t="s">
        <v>467</v>
      </c>
      <c r="C275" s="506" t="s">
        <v>475</v>
      </c>
      <c r="D275" s="571" t="s">
        <v>1435</v>
      </c>
      <c r="E275" s="572" t="s">
        <v>481</v>
      </c>
      <c r="F275" s="506" t="s">
        <v>468</v>
      </c>
      <c r="G275" s="506" t="s">
        <v>720</v>
      </c>
      <c r="H275" s="506" t="s">
        <v>442</v>
      </c>
      <c r="I275" s="506" t="s">
        <v>726</v>
      </c>
      <c r="J275" s="506" t="s">
        <v>727</v>
      </c>
      <c r="K275" s="506" t="s">
        <v>728</v>
      </c>
      <c r="L275" s="507">
        <v>103.67</v>
      </c>
      <c r="M275" s="507">
        <v>311.01</v>
      </c>
      <c r="N275" s="506">
        <v>3</v>
      </c>
      <c r="O275" s="573">
        <v>1.5</v>
      </c>
      <c r="P275" s="507">
        <v>311.01</v>
      </c>
      <c r="Q275" s="527">
        <v>1</v>
      </c>
      <c r="R275" s="506">
        <v>3</v>
      </c>
      <c r="S275" s="527">
        <v>1</v>
      </c>
      <c r="T275" s="573">
        <v>1.5</v>
      </c>
      <c r="U275" s="528">
        <v>1</v>
      </c>
    </row>
    <row r="276" spans="1:21" ht="14.4" customHeight="1" x14ac:dyDescent="0.3">
      <c r="A276" s="505">
        <v>27</v>
      </c>
      <c r="B276" s="506" t="s">
        <v>467</v>
      </c>
      <c r="C276" s="506" t="s">
        <v>475</v>
      </c>
      <c r="D276" s="571" t="s">
        <v>1435</v>
      </c>
      <c r="E276" s="572" t="s">
        <v>481</v>
      </c>
      <c r="F276" s="506" t="s">
        <v>468</v>
      </c>
      <c r="G276" s="506" t="s">
        <v>720</v>
      </c>
      <c r="H276" s="506" t="s">
        <v>442</v>
      </c>
      <c r="I276" s="506" t="s">
        <v>1112</v>
      </c>
      <c r="J276" s="506" t="s">
        <v>1113</v>
      </c>
      <c r="K276" s="506" t="s">
        <v>1114</v>
      </c>
      <c r="L276" s="507">
        <v>64.5</v>
      </c>
      <c r="M276" s="507">
        <v>193.5</v>
      </c>
      <c r="N276" s="506">
        <v>3</v>
      </c>
      <c r="O276" s="573">
        <v>1</v>
      </c>
      <c r="P276" s="507">
        <v>193.5</v>
      </c>
      <c r="Q276" s="527">
        <v>1</v>
      </c>
      <c r="R276" s="506">
        <v>3</v>
      </c>
      <c r="S276" s="527">
        <v>1</v>
      </c>
      <c r="T276" s="573">
        <v>1</v>
      </c>
      <c r="U276" s="528">
        <v>1</v>
      </c>
    </row>
    <row r="277" spans="1:21" ht="14.4" customHeight="1" x14ac:dyDescent="0.3">
      <c r="A277" s="505">
        <v>27</v>
      </c>
      <c r="B277" s="506" t="s">
        <v>467</v>
      </c>
      <c r="C277" s="506" t="s">
        <v>475</v>
      </c>
      <c r="D277" s="571" t="s">
        <v>1435</v>
      </c>
      <c r="E277" s="572" t="s">
        <v>481</v>
      </c>
      <c r="F277" s="506" t="s">
        <v>468</v>
      </c>
      <c r="G277" s="506" t="s">
        <v>593</v>
      </c>
      <c r="H277" s="506" t="s">
        <v>442</v>
      </c>
      <c r="I277" s="506" t="s">
        <v>1115</v>
      </c>
      <c r="J277" s="506" t="s">
        <v>1116</v>
      </c>
      <c r="K277" s="506" t="s">
        <v>1117</v>
      </c>
      <c r="L277" s="507">
        <v>96.75</v>
      </c>
      <c r="M277" s="507">
        <v>193.5</v>
      </c>
      <c r="N277" s="506">
        <v>2</v>
      </c>
      <c r="O277" s="573">
        <v>1</v>
      </c>
      <c r="P277" s="507"/>
      <c r="Q277" s="527">
        <v>0</v>
      </c>
      <c r="R277" s="506"/>
      <c r="S277" s="527">
        <v>0</v>
      </c>
      <c r="T277" s="573"/>
      <c r="U277" s="528">
        <v>0</v>
      </c>
    </row>
    <row r="278" spans="1:21" ht="14.4" customHeight="1" x14ac:dyDescent="0.3">
      <c r="A278" s="505">
        <v>27</v>
      </c>
      <c r="B278" s="506" t="s">
        <v>467</v>
      </c>
      <c r="C278" s="506" t="s">
        <v>475</v>
      </c>
      <c r="D278" s="571" t="s">
        <v>1435</v>
      </c>
      <c r="E278" s="572" t="s">
        <v>481</v>
      </c>
      <c r="F278" s="506" t="s">
        <v>468</v>
      </c>
      <c r="G278" s="506" t="s">
        <v>593</v>
      </c>
      <c r="H278" s="506" t="s">
        <v>1436</v>
      </c>
      <c r="I278" s="506" t="s">
        <v>1118</v>
      </c>
      <c r="J278" s="506" t="s">
        <v>595</v>
      </c>
      <c r="K278" s="506" t="s">
        <v>1119</v>
      </c>
      <c r="L278" s="507">
        <v>115.18</v>
      </c>
      <c r="M278" s="507">
        <v>230.36</v>
      </c>
      <c r="N278" s="506">
        <v>2</v>
      </c>
      <c r="O278" s="573">
        <v>0.5</v>
      </c>
      <c r="P278" s="507"/>
      <c r="Q278" s="527">
        <v>0</v>
      </c>
      <c r="R278" s="506"/>
      <c r="S278" s="527">
        <v>0</v>
      </c>
      <c r="T278" s="573"/>
      <c r="U278" s="528">
        <v>0</v>
      </c>
    </row>
    <row r="279" spans="1:21" ht="14.4" customHeight="1" x14ac:dyDescent="0.3">
      <c r="A279" s="505">
        <v>27</v>
      </c>
      <c r="B279" s="506" t="s">
        <v>467</v>
      </c>
      <c r="C279" s="506" t="s">
        <v>475</v>
      </c>
      <c r="D279" s="571" t="s">
        <v>1435</v>
      </c>
      <c r="E279" s="572" t="s">
        <v>481</v>
      </c>
      <c r="F279" s="506" t="s">
        <v>468</v>
      </c>
      <c r="G279" s="506" t="s">
        <v>593</v>
      </c>
      <c r="H279" s="506" t="s">
        <v>1436</v>
      </c>
      <c r="I279" s="506" t="s">
        <v>594</v>
      </c>
      <c r="J279" s="506" t="s">
        <v>595</v>
      </c>
      <c r="K279" s="506" t="s">
        <v>596</v>
      </c>
      <c r="L279" s="507">
        <v>57.6</v>
      </c>
      <c r="M279" s="507">
        <v>57.6</v>
      </c>
      <c r="N279" s="506">
        <v>1</v>
      </c>
      <c r="O279" s="573">
        <v>0.5</v>
      </c>
      <c r="P279" s="507">
        <v>57.6</v>
      </c>
      <c r="Q279" s="527">
        <v>1</v>
      </c>
      <c r="R279" s="506">
        <v>1</v>
      </c>
      <c r="S279" s="527">
        <v>1</v>
      </c>
      <c r="T279" s="573">
        <v>0.5</v>
      </c>
      <c r="U279" s="528">
        <v>1</v>
      </c>
    </row>
    <row r="280" spans="1:21" ht="14.4" customHeight="1" x14ac:dyDescent="0.3">
      <c r="A280" s="505">
        <v>27</v>
      </c>
      <c r="B280" s="506" t="s">
        <v>467</v>
      </c>
      <c r="C280" s="506" t="s">
        <v>475</v>
      </c>
      <c r="D280" s="571" t="s">
        <v>1435</v>
      </c>
      <c r="E280" s="572" t="s">
        <v>481</v>
      </c>
      <c r="F280" s="506" t="s">
        <v>468</v>
      </c>
      <c r="G280" s="506" t="s">
        <v>593</v>
      </c>
      <c r="H280" s="506" t="s">
        <v>1436</v>
      </c>
      <c r="I280" s="506" t="s">
        <v>1120</v>
      </c>
      <c r="J280" s="506" t="s">
        <v>595</v>
      </c>
      <c r="K280" s="506" t="s">
        <v>1121</v>
      </c>
      <c r="L280" s="507">
        <v>0</v>
      </c>
      <c r="M280" s="507">
        <v>0</v>
      </c>
      <c r="N280" s="506">
        <v>2</v>
      </c>
      <c r="O280" s="573">
        <v>0.5</v>
      </c>
      <c r="P280" s="507"/>
      <c r="Q280" s="527"/>
      <c r="R280" s="506"/>
      <c r="S280" s="527">
        <v>0</v>
      </c>
      <c r="T280" s="573"/>
      <c r="U280" s="528">
        <v>0</v>
      </c>
    </row>
    <row r="281" spans="1:21" ht="14.4" customHeight="1" x14ac:dyDescent="0.3">
      <c r="A281" s="505">
        <v>27</v>
      </c>
      <c r="B281" s="506" t="s">
        <v>467</v>
      </c>
      <c r="C281" s="506" t="s">
        <v>475</v>
      </c>
      <c r="D281" s="571" t="s">
        <v>1435</v>
      </c>
      <c r="E281" s="572" t="s">
        <v>481</v>
      </c>
      <c r="F281" s="506" t="s">
        <v>468</v>
      </c>
      <c r="G281" s="506" t="s">
        <v>593</v>
      </c>
      <c r="H281" s="506" t="s">
        <v>1436</v>
      </c>
      <c r="I281" s="506" t="s">
        <v>1122</v>
      </c>
      <c r="J281" s="506" t="s">
        <v>595</v>
      </c>
      <c r="K281" s="506" t="s">
        <v>1123</v>
      </c>
      <c r="L281" s="507">
        <v>103.67</v>
      </c>
      <c r="M281" s="507">
        <v>103.67</v>
      </c>
      <c r="N281" s="506">
        <v>1</v>
      </c>
      <c r="O281" s="573">
        <v>0.5</v>
      </c>
      <c r="P281" s="507">
        <v>103.67</v>
      </c>
      <c r="Q281" s="527">
        <v>1</v>
      </c>
      <c r="R281" s="506">
        <v>1</v>
      </c>
      <c r="S281" s="527">
        <v>1</v>
      </c>
      <c r="T281" s="573">
        <v>0.5</v>
      </c>
      <c r="U281" s="528">
        <v>1</v>
      </c>
    </row>
    <row r="282" spans="1:21" ht="14.4" customHeight="1" x14ac:dyDescent="0.3">
      <c r="A282" s="505">
        <v>27</v>
      </c>
      <c r="B282" s="506" t="s">
        <v>467</v>
      </c>
      <c r="C282" s="506" t="s">
        <v>475</v>
      </c>
      <c r="D282" s="571" t="s">
        <v>1435</v>
      </c>
      <c r="E282" s="572" t="s">
        <v>481</v>
      </c>
      <c r="F282" s="506" t="s">
        <v>468</v>
      </c>
      <c r="G282" s="506" t="s">
        <v>1124</v>
      </c>
      <c r="H282" s="506" t="s">
        <v>442</v>
      </c>
      <c r="I282" s="506" t="s">
        <v>1125</v>
      </c>
      <c r="J282" s="506" t="s">
        <v>1126</v>
      </c>
      <c r="K282" s="506" t="s">
        <v>641</v>
      </c>
      <c r="L282" s="507">
        <v>132</v>
      </c>
      <c r="M282" s="507">
        <v>396</v>
      </c>
      <c r="N282" s="506">
        <v>3</v>
      </c>
      <c r="O282" s="573">
        <v>1</v>
      </c>
      <c r="P282" s="507">
        <v>396</v>
      </c>
      <c r="Q282" s="527">
        <v>1</v>
      </c>
      <c r="R282" s="506">
        <v>3</v>
      </c>
      <c r="S282" s="527">
        <v>1</v>
      </c>
      <c r="T282" s="573">
        <v>1</v>
      </c>
      <c r="U282" s="528">
        <v>1</v>
      </c>
    </row>
    <row r="283" spans="1:21" ht="14.4" customHeight="1" x14ac:dyDescent="0.3">
      <c r="A283" s="505">
        <v>27</v>
      </c>
      <c r="B283" s="506" t="s">
        <v>467</v>
      </c>
      <c r="C283" s="506" t="s">
        <v>475</v>
      </c>
      <c r="D283" s="571" t="s">
        <v>1435</v>
      </c>
      <c r="E283" s="572" t="s">
        <v>481</v>
      </c>
      <c r="F283" s="506" t="s">
        <v>468</v>
      </c>
      <c r="G283" s="506" t="s">
        <v>493</v>
      </c>
      <c r="H283" s="506" t="s">
        <v>1436</v>
      </c>
      <c r="I283" s="506" t="s">
        <v>494</v>
      </c>
      <c r="J283" s="506" t="s">
        <v>495</v>
      </c>
      <c r="K283" s="506" t="s">
        <v>496</v>
      </c>
      <c r="L283" s="507">
        <v>47.7</v>
      </c>
      <c r="M283" s="507">
        <v>190.8</v>
      </c>
      <c r="N283" s="506">
        <v>4</v>
      </c>
      <c r="O283" s="573">
        <v>1</v>
      </c>
      <c r="P283" s="507"/>
      <c r="Q283" s="527">
        <v>0</v>
      </c>
      <c r="R283" s="506"/>
      <c r="S283" s="527">
        <v>0</v>
      </c>
      <c r="T283" s="573"/>
      <c r="U283" s="528">
        <v>0</v>
      </c>
    </row>
    <row r="284" spans="1:21" ht="14.4" customHeight="1" x14ac:dyDescent="0.3">
      <c r="A284" s="505">
        <v>27</v>
      </c>
      <c r="B284" s="506" t="s">
        <v>467</v>
      </c>
      <c r="C284" s="506" t="s">
        <v>475</v>
      </c>
      <c r="D284" s="571" t="s">
        <v>1435</v>
      </c>
      <c r="E284" s="572" t="s">
        <v>481</v>
      </c>
      <c r="F284" s="506" t="s">
        <v>468</v>
      </c>
      <c r="G284" s="506" t="s">
        <v>493</v>
      </c>
      <c r="H284" s="506" t="s">
        <v>1436</v>
      </c>
      <c r="I284" s="506" t="s">
        <v>733</v>
      </c>
      <c r="J284" s="506" t="s">
        <v>495</v>
      </c>
      <c r="K284" s="506" t="s">
        <v>649</v>
      </c>
      <c r="L284" s="507">
        <v>143.09</v>
      </c>
      <c r="M284" s="507">
        <v>143.09</v>
      </c>
      <c r="N284" s="506">
        <v>1</v>
      </c>
      <c r="O284" s="573">
        <v>1</v>
      </c>
      <c r="P284" s="507"/>
      <c r="Q284" s="527">
        <v>0</v>
      </c>
      <c r="R284" s="506"/>
      <c r="S284" s="527">
        <v>0</v>
      </c>
      <c r="T284" s="573"/>
      <c r="U284" s="528">
        <v>0</v>
      </c>
    </row>
    <row r="285" spans="1:21" ht="14.4" customHeight="1" x14ac:dyDescent="0.3">
      <c r="A285" s="505">
        <v>27</v>
      </c>
      <c r="B285" s="506" t="s">
        <v>467</v>
      </c>
      <c r="C285" s="506" t="s">
        <v>475</v>
      </c>
      <c r="D285" s="571" t="s">
        <v>1435</v>
      </c>
      <c r="E285" s="572" t="s">
        <v>481</v>
      </c>
      <c r="F285" s="506" t="s">
        <v>468</v>
      </c>
      <c r="G285" s="506" t="s">
        <v>493</v>
      </c>
      <c r="H285" s="506" t="s">
        <v>1436</v>
      </c>
      <c r="I285" s="506" t="s">
        <v>1127</v>
      </c>
      <c r="J285" s="506" t="s">
        <v>1128</v>
      </c>
      <c r="K285" s="506" t="s">
        <v>634</v>
      </c>
      <c r="L285" s="507">
        <v>286.18</v>
      </c>
      <c r="M285" s="507">
        <v>1144.72</v>
      </c>
      <c r="N285" s="506">
        <v>4</v>
      </c>
      <c r="O285" s="573">
        <v>2.5</v>
      </c>
      <c r="P285" s="507">
        <v>572.36</v>
      </c>
      <c r="Q285" s="527">
        <v>0.5</v>
      </c>
      <c r="R285" s="506">
        <v>2</v>
      </c>
      <c r="S285" s="527">
        <v>0.5</v>
      </c>
      <c r="T285" s="573">
        <v>1</v>
      </c>
      <c r="U285" s="528">
        <v>0.4</v>
      </c>
    </row>
    <row r="286" spans="1:21" ht="14.4" customHeight="1" x14ac:dyDescent="0.3">
      <c r="A286" s="505">
        <v>27</v>
      </c>
      <c r="B286" s="506" t="s">
        <v>467</v>
      </c>
      <c r="C286" s="506" t="s">
        <v>475</v>
      </c>
      <c r="D286" s="571" t="s">
        <v>1435</v>
      </c>
      <c r="E286" s="572" t="s">
        <v>481</v>
      </c>
      <c r="F286" s="506" t="s">
        <v>468</v>
      </c>
      <c r="G286" s="506" t="s">
        <v>493</v>
      </c>
      <c r="H286" s="506" t="s">
        <v>442</v>
      </c>
      <c r="I286" s="506" t="s">
        <v>1129</v>
      </c>
      <c r="J286" s="506" t="s">
        <v>1130</v>
      </c>
      <c r="K286" s="506" t="s">
        <v>1097</v>
      </c>
      <c r="L286" s="507">
        <v>47.7</v>
      </c>
      <c r="M286" s="507">
        <v>95.4</v>
      </c>
      <c r="N286" s="506">
        <v>2</v>
      </c>
      <c r="O286" s="573">
        <v>0.5</v>
      </c>
      <c r="P286" s="507">
        <v>95.4</v>
      </c>
      <c r="Q286" s="527">
        <v>1</v>
      </c>
      <c r="R286" s="506">
        <v>2</v>
      </c>
      <c r="S286" s="527">
        <v>1</v>
      </c>
      <c r="T286" s="573">
        <v>0.5</v>
      </c>
      <c r="U286" s="528">
        <v>1</v>
      </c>
    </row>
    <row r="287" spans="1:21" ht="14.4" customHeight="1" x14ac:dyDescent="0.3">
      <c r="A287" s="505">
        <v>27</v>
      </c>
      <c r="B287" s="506" t="s">
        <v>467</v>
      </c>
      <c r="C287" s="506" t="s">
        <v>475</v>
      </c>
      <c r="D287" s="571" t="s">
        <v>1435</v>
      </c>
      <c r="E287" s="572" t="s">
        <v>481</v>
      </c>
      <c r="F287" s="506" t="s">
        <v>468</v>
      </c>
      <c r="G287" s="506" t="s">
        <v>493</v>
      </c>
      <c r="H287" s="506" t="s">
        <v>442</v>
      </c>
      <c r="I287" s="506" t="s">
        <v>1131</v>
      </c>
      <c r="J287" s="506" t="s">
        <v>1130</v>
      </c>
      <c r="K287" s="506" t="s">
        <v>1132</v>
      </c>
      <c r="L287" s="507">
        <v>158.99</v>
      </c>
      <c r="M287" s="507">
        <v>158.99</v>
      </c>
      <c r="N287" s="506">
        <v>1</v>
      </c>
      <c r="O287" s="573">
        <v>0.5</v>
      </c>
      <c r="P287" s="507"/>
      <c r="Q287" s="527">
        <v>0</v>
      </c>
      <c r="R287" s="506"/>
      <c r="S287" s="527">
        <v>0</v>
      </c>
      <c r="T287" s="573"/>
      <c r="U287" s="528">
        <v>0</v>
      </c>
    </row>
    <row r="288" spans="1:21" ht="14.4" customHeight="1" x14ac:dyDescent="0.3">
      <c r="A288" s="505">
        <v>27</v>
      </c>
      <c r="B288" s="506" t="s">
        <v>467</v>
      </c>
      <c r="C288" s="506" t="s">
        <v>475</v>
      </c>
      <c r="D288" s="571" t="s">
        <v>1435</v>
      </c>
      <c r="E288" s="572" t="s">
        <v>481</v>
      </c>
      <c r="F288" s="506" t="s">
        <v>468</v>
      </c>
      <c r="G288" s="506" t="s">
        <v>493</v>
      </c>
      <c r="H288" s="506" t="s">
        <v>442</v>
      </c>
      <c r="I288" s="506" t="s">
        <v>1133</v>
      </c>
      <c r="J288" s="506" t="s">
        <v>1134</v>
      </c>
      <c r="K288" s="506" t="s">
        <v>1097</v>
      </c>
      <c r="L288" s="507">
        <v>47.7</v>
      </c>
      <c r="M288" s="507">
        <v>95.4</v>
      </c>
      <c r="N288" s="506">
        <v>2</v>
      </c>
      <c r="O288" s="573">
        <v>1</v>
      </c>
      <c r="P288" s="507"/>
      <c r="Q288" s="527">
        <v>0</v>
      </c>
      <c r="R288" s="506"/>
      <c r="S288" s="527">
        <v>0</v>
      </c>
      <c r="T288" s="573"/>
      <c r="U288" s="528">
        <v>0</v>
      </c>
    </row>
    <row r="289" spans="1:21" ht="14.4" customHeight="1" x14ac:dyDescent="0.3">
      <c r="A289" s="505">
        <v>27</v>
      </c>
      <c r="B289" s="506" t="s">
        <v>467</v>
      </c>
      <c r="C289" s="506" t="s">
        <v>475</v>
      </c>
      <c r="D289" s="571" t="s">
        <v>1435</v>
      </c>
      <c r="E289" s="572" t="s">
        <v>481</v>
      </c>
      <c r="F289" s="506" t="s">
        <v>468</v>
      </c>
      <c r="G289" s="506" t="s">
        <v>493</v>
      </c>
      <c r="H289" s="506" t="s">
        <v>442</v>
      </c>
      <c r="I289" s="506" t="s">
        <v>1135</v>
      </c>
      <c r="J289" s="506" t="s">
        <v>1134</v>
      </c>
      <c r="K289" s="506" t="s">
        <v>580</v>
      </c>
      <c r="L289" s="507">
        <v>143.09</v>
      </c>
      <c r="M289" s="507">
        <v>143.09</v>
      </c>
      <c r="N289" s="506">
        <v>1</v>
      </c>
      <c r="O289" s="573">
        <v>0.5</v>
      </c>
      <c r="P289" s="507"/>
      <c r="Q289" s="527">
        <v>0</v>
      </c>
      <c r="R289" s="506"/>
      <c r="S289" s="527">
        <v>0</v>
      </c>
      <c r="T289" s="573"/>
      <c r="U289" s="528">
        <v>0</v>
      </c>
    </row>
    <row r="290" spans="1:21" ht="14.4" customHeight="1" x14ac:dyDescent="0.3">
      <c r="A290" s="505">
        <v>27</v>
      </c>
      <c r="B290" s="506" t="s">
        <v>467</v>
      </c>
      <c r="C290" s="506" t="s">
        <v>475</v>
      </c>
      <c r="D290" s="571" t="s">
        <v>1435</v>
      </c>
      <c r="E290" s="572" t="s">
        <v>481</v>
      </c>
      <c r="F290" s="506" t="s">
        <v>468</v>
      </c>
      <c r="G290" s="506" t="s">
        <v>493</v>
      </c>
      <c r="H290" s="506" t="s">
        <v>442</v>
      </c>
      <c r="I290" s="506" t="s">
        <v>1136</v>
      </c>
      <c r="J290" s="506" t="s">
        <v>1134</v>
      </c>
      <c r="K290" s="506" t="s">
        <v>580</v>
      </c>
      <c r="L290" s="507">
        <v>143.09</v>
      </c>
      <c r="M290" s="507">
        <v>143.09</v>
      </c>
      <c r="N290" s="506">
        <v>1</v>
      </c>
      <c r="O290" s="573">
        <v>0.5</v>
      </c>
      <c r="P290" s="507">
        <v>143.09</v>
      </c>
      <c r="Q290" s="527">
        <v>1</v>
      </c>
      <c r="R290" s="506">
        <v>1</v>
      </c>
      <c r="S290" s="527">
        <v>1</v>
      </c>
      <c r="T290" s="573">
        <v>0.5</v>
      </c>
      <c r="U290" s="528">
        <v>1</v>
      </c>
    </row>
    <row r="291" spans="1:21" ht="14.4" customHeight="1" x14ac:dyDescent="0.3">
      <c r="A291" s="505">
        <v>27</v>
      </c>
      <c r="B291" s="506" t="s">
        <v>467</v>
      </c>
      <c r="C291" s="506" t="s">
        <v>475</v>
      </c>
      <c r="D291" s="571" t="s">
        <v>1435</v>
      </c>
      <c r="E291" s="572" t="s">
        <v>481</v>
      </c>
      <c r="F291" s="506" t="s">
        <v>468</v>
      </c>
      <c r="G291" s="506" t="s">
        <v>554</v>
      </c>
      <c r="H291" s="506" t="s">
        <v>1436</v>
      </c>
      <c r="I291" s="506" t="s">
        <v>1137</v>
      </c>
      <c r="J291" s="506" t="s">
        <v>556</v>
      </c>
      <c r="K291" s="506" t="s">
        <v>1138</v>
      </c>
      <c r="L291" s="507">
        <v>614.48</v>
      </c>
      <c r="M291" s="507">
        <v>614.48</v>
      </c>
      <c r="N291" s="506">
        <v>1</v>
      </c>
      <c r="O291" s="573">
        <v>1</v>
      </c>
      <c r="P291" s="507"/>
      <c r="Q291" s="527">
        <v>0</v>
      </c>
      <c r="R291" s="506"/>
      <c r="S291" s="527">
        <v>0</v>
      </c>
      <c r="T291" s="573"/>
      <c r="U291" s="528">
        <v>0</v>
      </c>
    </row>
    <row r="292" spans="1:21" ht="14.4" customHeight="1" x14ac:dyDescent="0.3">
      <c r="A292" s="505">
        <v>27</v>
      </c>
      <c r="B292" s="506" t="s">
        <v>467</v>
      </c>
      <c r="C292" s="506" t="s">
        <v>475</v>
      </c>
      <c r="D292" s="571" t="s">
        <v>1435</v>
      </c>
      <c r="E292" s="572" t="s">
        <v>481</v>
      </c>
      <c r="F292" s="506" t="s">
        <v>468</v>
      </c>
      <c r="G292" s="506" t="s">
        <v>554</v>
      </c>
      <c r="H292" s="506" t="s">
        <v>1436</v>
      </c>
      <c r="I292" s="506" t="s">
        <v>1139</v>
      </c>
      <c r="J292" s="506" t="s">
        <v>1140</v>
      </c>
      <c r="K292" s="506" t="s">
        <v>1141</v>
      </c>
      <c r="L292" s="507">
        <v>545.82000000000005</v>
      </c>
      <c r="M292" s="507">
        <v>545.82000000000005</v>
      </c>
      <c r="N292" s="506">
        <v>1</v>
      </c>
      <c r="O292" s="573">
        <v>0.5</v>
      </c>
      <c r="P292" s="507"/>
      <c r="Q292" s="527">
        <v>0</v>
      </c>
      <c r="R292" s="506"/>
      <c r="S292" s="527">
        <v>0</v>
      </c>
      <c r="T292" s="573"/>
      <c r="U292" s="528">
        <v>0</v>
      </c>
    </row>
    <row r="293" spans="1:21" ht="14.4" customHeight="1" x14ac:dyDescent="0.3">
      <c r="A293" s="505">
        <v>27</v>
      </c>
      <c r="B293" s="506" t="s">
        <v>467</v>
      </c>
      <c r="C293" s="506" t="s">
        <v>475</v>
      </c>
      <c r="D293" s="571" t="s">
        <v>1435</v>
      </c>
      <c r="E293" s="572" t="s">
        <v>481</v>
      </c>
      <c r="F293" s="506" t="s">
        <v>468</v>
      </c>
      <c r="G293" s="506" t="s">
        <v>554</v>
      </c>
      <c r="H293" s="506" t="s">
        <v>442</v>
      </c>
      <c r="I293" s="506" t="s">
        <v>1142</v>
      </c>
      <c r="J293" s="506" t="s">
        <v>1143</v>
      </c>
      <c r="K293" s="506" t="s">
        <v>1144</v>
      </c>
      <c r="L293" s="507">
        <v>135.68</v>
      </c>
      <c r="M293" s="507">
        <v>271.36</v>
      </c>
      <c r="N293" s="506">
        <v>2</v>
      </c>
      <c r="O293" s="573">
        <v>0.5</v>
      </c>
      <c r="P293" s="507">
        <v>271.36</v>
      </c>
      <c r="Q293" s="527">
        <v>1</v>
      </c>
      <c r="R293" s="506">
        <v>2</v>
      </c>
      <c r="S293" s="527">
        <v>1</v>
      </c>
      <c r="T293" s="573">
        <v>0.5</v>
      </c>
      <c r="U293" s="528">
        <v>1</v>
      </c>
    </row>
    <row r="294" spans="1:21" ht="14.4" customHeight="1" x14ac:dyDescent="0.3">
      <c r="A294" s="505">
        <v>27</v>
      </c>
      <c r="B294" s="506" t="s">
        <v>467</v>
      </c>
      <c r="C294" s="506" t="s">
        <v>475</v>
      </c>
      <c r="D294" s="571" t="s">
        <v>1435</v>
      </c>
      <c r="E294" s="572" t="s">
        <v>481</v>
      </c>
      <c r="F294" s="506" t="s">
        <v>468</v>
      </c>
      <c r="G294" s="506" t="s">
        <v>522</v>
      </c>
      <c r="H294" s="506" t="s">
        <v>1436</v>
      </c>
      <c r="I294" s="506" t="s">
        <v>1145</v>
      </c>
      <c r="J294" s="506" t="s">
        <v>524</v>
      </c>
      <c r="K294" s="506" t="s">
        <v>1146</v>
      </c>
      <c r="L294" s="507">
        <v>72.88</v>
      </c>
      <c r="M294" s="507">
        <v>364.4</v>
      </c>
      <c r="N294" s="506">
        <v>5</v>
      </c>
      <c r="O294" s="573">
        <v>2</v>
      </c>
      <c r="P294" s="507">
        <v>145.76</v>
      </c>
      <c r="Q294" s="527">
        <v>0.4</v>
      </c>
      <c r="R294" s="506">
        <v>2</v>
      </c>
      <c r="S294" s="527">
        <v>0.4</v>
      </c>
      <c r="T294" s="573">
        <v>1</v>
      </c>
      <c r="U294" s="528">
        <v>0.5</v>
      </c>
    </row>
    <row r="295" spans="1:21" ht="14.4" customHeight="1" x14ac:dyDescent="0.3">
      <c r="A295" s="505">
        <v>27</v>
      </c>
      <c r="B295" s="506" t="s">
        <v>467</v>
      </c>
      <c r="C295" s="506" t="s">
        <v>475</v>
      </c>
      <c r="D295" s="571" t="s">
        <v>1435</v>
      </c>
      <c r="E295" s="572" t="s">
        <v>481</v>
      </c>
      <c r="F295" s="506" t="s">
        <v>468</v>
      </c>
      <c r="G295" s="506" t="s">
        <v>522</v>
      </c>
      <c r="H295" s="506" t="s">
        <v>1436</v>
      </c>
      <c r="I295" s="506" t="s">
        <v>523</v>
      </c>
      <c r="J295" s="506" t="s">
        <v>524</v>
      </c>
      <c r="K295" s="506" t="s">
        <v>525</v>
      </c>
      <c r="L295" s="507">
        <v>218.62</v>
      </c>
      <c r="M295" s="507">
        <v>655.86</v>
      </c>
      <c r="N295" s="506">
        <v>3</v>
      </c>
      <c r="O295" s="573">
        <v>2</v>
      </c>
      <c r="P295" s="507">
        <v>218.62</v>
      </c>
      <c r="Q295" s="527">
        <v>0.33333333333333331</v>
      </c>
      <c r="R295" s="506">
        <v>1</v>
      </c>
      <c r="S295" s="527">
        <v>0.33333333333333331</v>
      </c>
      <c r="T295" s="573">
        <v>0.5</v>
      </c>
      <c r="U295" s="528">
        <v>0.25</v>
      </c>
    </row>
    <row r="296" spans="1:21" ht="14.4" customHeight="1" x14ac:dyDescent="0.3">
      <c r="A296" s="505">
        <v>27</v>
      </c>
      <c r="B296" s="506" t="s">
        <v>467</v>
      </c>
      <c r="C296" s="506" t="s">
        <v>475</v>
      </c>
      <c r="D296" s="571" t="s">
        <v>1435</v>
      </c>
      <c r="E296" s="572" t="s">
        <v>481</v>
      </c>
      <c r="F296" s="506" t="s">
        <v>468</v>
      </c>
      <c r="G296" s="506" t="s">
        <v>522</v>
      </c>
      <c r="H296" s="506" t="s">
        <v>1436</v>
      </c>
      <c r="I296" s="506" t="s">
        <v>1147</v>
      </c>
      <c r="J296" s="506" t="s">
        <v>1148</v>
      </c>
      <c r="K296" s="506" t="s">
        <v>1149</v>
      </c>
      <c r="L296" s="507">
        <v>72.31</v>
      </c>
      <c r="M296" s="507">
        <v>144.62</v>
      </c>
      <c r="N296" s="506">
        <v>2</v>
      </c>
      <c r="O296" s="573">
        <v>1</v>
      </c>
      <c r="P296" s="507"/>
      <c r="Q296" s="527">
        <v>0</v>
      </c>
      <c r="R296" s="506"/>
      <c r="S296" s="527">
        <v>0</v>
      </c>
      <c r="T296" s="573"/>
      <c r="U296" s="528">
        <v>0</v>
      </c>
    </row>
    <row r="297" spans="1:21" ht="14.4" customHeight="1" x14ac:dyDescent="0.3">
      <c r="A297" s="505">
        <v>27</v>
      </c>
      <c r="B297" s="506" t="s">
        <v>467</v>
      </c>
      <c r="C297" s="506" t="s">
        <v>475</v>
      </c>
      <c r="D297" s="571" t="s">
        <v>1435</v>
      </c>
      <c r="E297" s="572" t="s">
        <v>481</v>
      </c>
      <c r="F297" s="506" t="s">
        <v>468</v>
      </c>
      <c r="G297" s="506" t="s">
        <v>526</v>
      </c>
      <c r="H297" s="506" t="s">
        <v>442</v>
      </c>
      <c r="I297" s="506" t="s">
        <v>1150</v>
      </c>
      <c r="J297" s="506" t="s">
        <v>1151</v>
      </c>
      <c r="K297" s="506" t="s">
        <v>598</v>
      </c>
      <c r="L297" s="507">
        <v>320.20999999999998</v>
      </c>
      <c r="M297" s="507">
        <v>1921.2599999999998</v>
      </c>
      <c r="N297" s="506">
        <v>6</v>
      </c>
      <c r="O297" s="573">
        <v>1</v>
      </c>
      <c r="P297" s="507"/>
      <c r="Q297" s="527">
        <v>0</v>
      </c>
      <c r="R297" s="506"/>
      <c r="S297" s="527">
        <v>0</v>
      </c>
      <c r="T297" s="573"/>
      <c r="U297" s="528">
        <v>0</v>
      </c>
    </row>
    <row r="298" spans="1:21" ht="14.4" customHeight="1" x14ac:dyDescent="0.3">
      <c r="A298" s="505">
        <v>27</v>
      </c>
      <c r="B298" s="506" t="s">
        <v>467</v>
      </c>
      <c r="C298" s="506" t="s">
        <v>475</v>
      </c>
      <c r="D298" s="571" t="s">
        <v>1435</v>
      </c>
      <c r="E298" s="572" t="s">
        <v>481</v>
      </c>
      <c r="F298" s="506" t="s">
        <v>468</v>
      </c>
      <c r="G298" s="506" t="s">
        <v>526</v>
      </c>
      <c r="H298" s="506" t="s">
        <v>442</v>
      </c>
      <c r="I298" s="506" t="s">
        <v>1152</v>
      </c>
      <c r="J298" s="506" t="s">
        <v>528</v>
      </c>
      <c r="K298" s="506" t="s">
        <v>598</v>
      </c>
      <c r="L298" s="507">
        <v>320.20999999999998</v>
      </c>
      <c r="M298" s="507">
        <v>960.62999999999988</v>
      </c>
      <c r="N298" s="506">
        <v>3</v>
      </c>
      <c r="O298" s="573">
        <v>1</v>
      </c>
      <c r="P298" s="507">
        <v>640.41999999999996</v>
      </c>
      <c r="Q298" s="527">
        <v>0.66666666666666674</v>
      </c>
      <c r="R298" s="506">
        <v>2</v>
      </c>
      <c r="S298" s="527">
        <v>0.66666666666666663</v>
      </c>
      <c r="T298" s="573">
        <v>0.5</v>
      </c>
      <c r="U298" s="528">
        <v>0.5</v>
      </c>
    </row>
    <row r="299" spans="1:21" ht="14.4" customHeight="1" x14ac:dyDescent="0.3">
      <c r="A299" s="505">
        <v>27</v>
      </c>
      <c r="B299" s="506" t="s">
        <v>467</v>
      </c>
      <c r="C299" s="506" t="s">
        <v>475</v>
      </c>
      <c r="D299" s="571" t="s">
        <v>1435</v>
      </c>
      <c r="E299" s="572" t="s">
        <v>481</v>
      </c>
      <c r="F299" s="506" t="s">
        <v>468</v>
      </c>
      <c r="G299" s="506" t="s">
        <v>526</v>
      </c>
      <c r="H299" s="506" t="s">
        <v>1436</v>
      </c>
      <c r="I299" s="506" t="s">
        <v>1153</v>
      </c>
      <c r="J299" s="506" t="s">
        <v>528</v>
      </c>
      <c r="K299" s="506" t="s">
        <v>598</v>
      </c>
      <c r="L299" s="507">
        <v>320.20999999999998</v>
      </c>
      <c r="M299" s="507">
        <v>640.41999999999996</v>
      </c>
      <c r="N299" s="506">
        <v>2</v>
      </c>
      <c r="O299" s="573">
        <v>0.5</v>
      </c>
      <c r="P299" s="507"/>
      <c r="Q299" s="527">
        <v>0</v>
      </c>
      <c r="R299" s="506"/>
      <c r="S299" s="527">
        <v>0</v>
      </c>
      <c r="T299" s="573"/>
      <c r="U299" s="528">
        <v>0</v>
      </c>
    </row>
    <row r="300" spans="1:21" ht="14.4" customHeight="1" x14ac:dyDescent="0.3">
      <c r="A300" s="505">
        <v>27</v>
      </c>
      <c r="B300" s="506" t="s">
        <v>467</v>
      </c>
      <c r="C300" s="506" t="s">
        <v>475</v>
      </c>
      <c r="D300" s="571" t="s">
        <v>1435</v>
      </c>
      <c r="E300" s="572" t="s">
        <v>481</v>
      </c>
      <c r="F300" s="506" t="s">
        <v>468</v>
      </c>
      <c r="G300" s="506" t="s">
        <v>736</v>
      </c>
      <c r="H300" s="506" t="s">
        <v>1436</v>
      </c>
      <c r="I300" s="506" t="s">
        <v>737</v>
      </c>
      <c r="J300" s="506" t="s">
        <v>738</v>
      </c>
      <c r="K300" s="506" t="s">
        <v>739</v>
      </c>
      <c r="L300" s="507">
        <v>15.9</v>
      </c>
      <c r="M300" s="507">
        <v>31.8</v>
      </c>
      <c r="N300" s="506">
        <v>2</v>
      </c>
      <c r="O300" s="573">
        <v>0.5</v>
      </c>
      <c r="P300" s="507">
        <v>31.8</v>
      </c>
      <c r="Q300" s="527">
        <v>1</v>
      </c>
      <c r="R300" s="506">
        <v>2</v>
      </c>
      <c r="S300" s="527">
        <v>1</v>
      </c>
      <c r="T300" s="573">
        <v>0.5</v>
      </c>
      <c r="U300" s="528">
        <v>1</v>
      </c>
    </row>
    <row r="301" spans="1:21" ht="14.4" customHeight="1" x14ac:dyDescent="0.3">
      <c r="A301" s="505">
        <v>27</v>
      </c>
      <c r="B301" s="506" t="s">
        <v>467</v>
      </c>
      <c r="C301" s="506" t="s">
        <v>475</v>
      </c>
      <c r="D301" s="571" t="s">
        <v>1435</v>
      </c>
      <c r="E301" s="572" t="s">
        <v>481</v>
      </c>
      <c r="F301" s="506" t="s">
        <v>468</v>
      </c>
      <c r="G301" s="506" t="s">
        <v>736</v>
      </c>
      <c r="H301" s="506" t="s">
        <v>442</v>
      </c>
      <c r="I301" s="506" t="s">
        <v>1154</v>
      </c>
      <c r="J301" s="506" t="s">
        <v>738</v>
      </c>
      <c r="K301" s="506" t="s">
        <v>1155</v>
      </c>
      <c r="L301" s="507">
        <v>0</v>
      </c>
      <c r="M301" s="507">
        <v>0</v>
      </c>
      <c r="N301" s="506">
        <v>2</v>
      </c>
      <c r="O301" s="573">
        <v>0.5</v>
      </c>
      <c r="P301" s="507"/>
      <c r="Q301" s="527"/>
      <c r="R301" s="506"/>
      <c r="S301" s="527">
        <v>0</v>
      </c>
      <c r="T301" s="573"/>
      <c r="U301" s="528">
        <v>0</v>
      </c>
    </row>
    <row r="302" spans="1:21" ht="14.4" customHeight="1" x14ac:dyDescent="0.3">
      <c r="A302" s="505">
        <v>27</v>
      </c>
      <c r="B302" s="506" t="s">
        <v>467</v>
      </c>
      <c r="C302" s="506" t="s">
        <v>475</v>
      </c>
      <c r="D302" s="571" t="s">
        <v>1435</v>
      </c>
      <c r="E302" s="572" t="s">
        <v>481</v>
      </c>
      <c r="F302" s="506" t="s">
        <v>468</v>
      </c>
      <c r="G302" s="506" t="s">
        <v>736</v>
      </c>
      <c r="H302" s="506" t="s">
        <v>1436</v>
      </c>
      <c r="I302" s="506" t="s">
        <v>1156</v>
      </c>
      <c r="J302" s="506" t="s">
        <v>738</v>
      </c>
      <c r="K302" s="506" t="s">
        <v>630</v>
      </c>
      <c r="L302" s="507">
        <v>47.7</v>
      </c>
      <c r="M302" s="507">
        <v>95.4</v>
      </c>
      <c r="N302" s="506">
        <v>2</v>
      </c>
      <c r="O302" s="573">
        <v>0.5</v>
      </c>
      <c r="P302" s="507"/>
      <c r="Q302" s="527">
        <v>0</v>
      </c>
      <c r="R302" s="506"/>
      <c r="S302" s="527">
        <v>0</v>
      </c>
      <c r="T302" s="573"/>
      <c r="U302" s="528">
        <v>0</v>
      </c>
    </row>
    <row r="303" spans="1:21" ht="14.4" customHeight="1" x14ac:dyDescent="0.3">
      <c r="A303" s="505">
        <v>27</v>
      </c>
      <c r="B303" s="506" t="s">
        <v>467</v>
      </c>
      <c r="C303" s="506" t="s">
        <v>475</v>
      </c>
      <c r="D303" s="571" t="s">
        <v>1435</v>
      </c>
      <c r="E303" s="572" t="s">
        <v>481</v>
      </c>
      <c r="F303" s="506" t="s">
        <v>468</v>
      </c>
      <c r="G303" s="506" t="s">
        <v>1157</v>
      </c>
      <c r="H303" s="506" t="s">
        <v>442</v>
      </c>
      <c r="I303" s="506" t="s">
        <v>1158</v>
      </c>
      <c r="J303" s="506" t="s">
        <v>1159</v>
      </c>
      <c r="K303" s="506" t="s">
        <v>1160</v>
      </c>
      <c r="L303" s="507">
        <v>0</v>
      </c>
      <c r="M303" s="507">
        <v>0</v>
      </c>
      <c r="N303" s="506">
        <v>1</v>
      </c>
      <c r="O303" s="573">
        <v>0.5</v>
      </c>
      <c r="P303" s="507">
        <v>0</v>
      </c>
      <c r="Q303" s="527"/>
      <c r="R303" s="506">
        <v>1</v>
      </c>
      <c r="S303" s="527">
        <v>1</v>
      </c>
      <c r="T303" s="573">
        <v>0.5</v>
      </c>
      <c r="U303" s="528">
        <v>1</v>
      </c>
    </row>
    <row r="304" spans="1:21" ht="14.4" customHeight="1" x14ac:dyDescent="0.3">
      <c r="A304" s="505">
        <v>27</v>
      </c>
      <c r="B304" s="506" t="s">
        <v>467</v>
      </c>
      <c r="C304" s="506" t="s">
        <v>475</v>
      </c>
      <c r="D304" s="571" t="s">
        <v>1435</v>
      </c>
      <c r="E304" s="572" t="s">
        <v>481</v>
      </c>
      <c r="F304" s="506" t="s">
        <v>468</v>
      </c>
      <c r="G304" s="506" t="s">
        <v>740</v>
      </c>
      <c r="H304" s="506" t="s">
        <v>1436</v>
      </c>
      <c r="I304" s="506" t="s">
        <v>1161</v>
      </c>
      <c r="J304" s="506" t="s">
        <v>1162</v>
      </c>
      <c r="K304" s="506" t="s">
        <v>1163</v>
      </c>
      <c r="L304" s="507">
        <v>42.47</v>
      </c>
      <c r="M304" s="507">
        <v>84.94</v>
      </c>
      <c r="N304" s="506">
        <v>2</v>
      </c>
      <c r="O304" s="573">
        <v>0.5</v>
      </c>
      <c r="P304" s="507">
        <v>84.94</v>
      </c>
      <c r="Q304" s="527">
        <v>1</v>
      </c>
      <c r="R304" s="506">
        <v>2</v>
      </c>
      <c r="S304" s="527">
        <v>1</v>
      </c>
      <c r="T304" s="573">
        <v>0.5</v>
      </c>
      <c r="U304" s="528">
        <v>1</v>
      </c>
    </row>
    <row r="305" spans="1:21" ht="14.4" customHeight="1" x14ac:dyDescent="0.3">
      <c r="A305" s="505">
        <v>27</v>
      </c>
      <c r="B305" s="506" t="s">
        <v>467</v>
      </c>
      <c r="C305" s="506" t="s">
        <v>475</v>
      </c>
      <c r="D305" s="571" t="s">
        <v>1435</v>
      </c>
      <c r="E305" s="572" t="s">
        <v>481</v>
      </c>
      <c r="F305" s="506" t="s">
        <v>468</v>
      </c>
      <c r="G305" s="506" t="s">
        <v>740</v>
      </c>
      <c r="H305" s="506" t="s">
        <v>442</v>
      </c>
      <c r="I305" s="506" t="s">
        <v>1164</v>
      </c>
      <c r="J305" s="506" t="s">
        <v>1165</v>
      </c>
      <c r="K305" s="506" t="s">
        <v>1166</v>
      </c>
      <c r="L305" s="507">
        <v>95.63</v>
      </c>
      <c r="M305" s="507">
        <v>191.26</v>
      </c>
      <c r="N305" s="506">
        <v>2</v>
      </c>
      <c r="O305" s="573">
        <v>0.5</v>
      </c>
      <c r="P305" s="507">
        <v>191.26</v>
      </c>
      <c r="Q305" s="527">
        <v>1</v>
      </c>
      <c r="R305" s="506">
        <v>2</v>
      </c>
      <c r="S305" s="527">
        <v>1</v>
      </c>
      <c r="T305" s="573">
        <v>0.5</v>
      </c>
      <c r="U305" s="528">
        <v>1</v>
      </c>
    </row>
    <row r="306" spans="1:21" ht="14.4" customHeight="1" x14ac:dyDescent="0.3">
      <c r="A306" s="505">
        <v>27</v>
      </c>
      <c r="B306" s="506" t="s">
        <v>467</v>
      </c>
      <c r="C306" s="506" t="s">
        <v>475</v>
      </c>
      <c r="D306" s="571" t="s">
        <v>1435</v>
      </c>
      <c r="E306" s="572" t="s">
        <v>481</v>
      </c>
      <c r="F306" s="506" t="s">
        <v>468</v>
      </c>
      <c r="G306" s="506" t="s">
        <v>836</v>
      </c>
      <c r="H306" s="506" t="s">
        <v>442</v>
      </c>
      <c r="I306" s="506" t="s">
        <v>1167</v>
      </c>
      <c r="J306" s="506" t="s">
        <v>1168</v>
      </c>
      <c r="K306" s="506" t="s">
        <v>839</v>
      </c>
      <c r="L306" s="507">
        <v>316.36</v>
      </c>
      <c r="M306" s="507">
        <v>632.72</v>
      </c>
      <c r="N306" s="506">
        <v>2</v>
      </c>
      <c r="O306" s="573">
        <v>0.5</v>
      </c>
      <c r="P306" s="507">
        <v>632.72</v>
      </c>
      <c r="Q306" s="527">
        <v>1</v>
      </c>
      <c r="R306" s="506">
        <v>2</v>
      </c>
      <c r="S306" s="527">
        <v>1</v>
      </c>
      <c r="T306" s="573">
        <v>0.5</v>
      </c>
      <c r="U306" s="528">
        <v>1</v>
      </c>
    </row>
    <row r="307" spans="1:21" ht="14.4" customHeight="1" x14ac:dyDescent="0.3">
      <c r="A307" s="505">
        <v>27</v>
      </c>
      <c r="B307" s="506" t="s">
        <v>467</v>
      </c>
      <c r="C307" s="506" t="s">
        <v>475</v>
      </c>
      <c r="D307" s="571" t="s">
        <v>1435</v>
      </c>
      <c r="E307" s="572" t="s">
        <v>481</v>
      </c>
      <c r="F307" s="506" t="s">
        <v>468</v>
      </c>
      <c r="G307" s="506" t="s">
        <v>1169</v>
      </c>
      <c r="H307" s="506" t="s">
        <v>442</v>
      </c>
      <c r="I307" s="506" t="s">
        <v>1170</v>
      </c>
      <c r="J307" s="506" t="s">
        <v>1171</v>
      </c>
      <c r="K307" s="506" t="s">
        <v>1172</v>
      </c>
      <c r="L307" s="507">
        <v>6167.15</v>
      </c>
      <c r="M307" s="507">
        <v>67838.650000000009</v>
      </c>
      <c r="N307" s="506">
        <v>11</v>
      </c>
      <c r="O307" s="573">
        <v>7</v>
      </c>
      <c r="P307" s="507">
        <v>55504.350000000006</v>
      </c>
      <c r="Q307" s="527">
        <v>0.81818181818181812</v>
      </c>
      <c r="R307" s="506">
        <v>9</v>
      </c>
      <c r="S307" s="527">
        <v>0.81818181818181823</v>
      </c>
      <c r="T307" s="573">
        <v>6</v>
      </c>
      <c r="U307" s="528">
        <v>0.8571428571428571</v>
      </c>
    </row>
    <row r="308" spans="1:21" ht="14.4" customHeight="1" x14ac:dyDescent="0.3">
      <c r="A308" s="505">
        <v>27</v>
      </c>
      <c r="B308" s="506" t="s">
        <v>467</v>
      </c>
      <c r="C308" s="506" t="s">
        <v>475</v>
      </c>
      <c r="D308" s="571" t="s">
        <v>1435</v>
      </c>
      <c r="E308" s="572" t="s">
        <v>481</v>
      </c>
      <c r="F308" s="506" t="s">
        <v>468</v>
      </c>
      <c r="G308" s="506" t="s">
        <v>748</v>
      </c>
      <c r="H308" s="506" t="s">
        <v>442</v>
      </c>
      <c r="I308" s="506" t="s">
        <v>749</v>
      </c>
      <c r="J308" s="506" t="s">
        <v>750</v>
      </c>
      <c r="K308" s="506" t="s">
        <v>644</v>
      </c>
      <c r="L308" s="507">
        <v>430.05</v>
      </c>
      <c r="M308" s="507">
        <v>1720.2</v>
      </c>
      <c r="N308" s="506">
        <v>4</v>
      </c>
      <c r="O308" s="573">
        <v>3</v>
      </c>
      <c r="P308" s="507">
        <v>860.1</v>
      </c>
      <c r="Q308" s="527">
        <v>0.5</v>
      </c>
      <c r="R308" s="506">
        <v>2</v>
      </c>
      <c r="S308" s="527">
        <v>0.5</v>
      </c>
      <c r="T308" s="573">
        <v>1.5</v>
      </c>
      <c r="U308" s="528">
        <v>0.5</v>
      </c>
    </row>
    <row r="309" spans="1:21" ht="14.4" customHeight="1" x14ac:dyDescent="0.3">
      <c r="A309" s="505">
        <v>27</v>
      </c>
      <c r="B309" s="506" t="s">
        <v>467</v>
      </c>
      <c r="C309" s="506" t="s">
        <v>475</v>
      </c>
      <c r="D309" s="571" t="s">
        <v>1435</v>
      </c>
      <c r="E309" s="572" t="s">
        <v>481</v>
      </c>
      <c r="F309" s="506" t="s">
        <v>468</v>
      </c>
      <c r="G309" s="506" t="s">
        <v>748</v>
      </c>
      <c r="H309" s="506" t="s">
        <v>442</v>
      </c>
      <c r="I309" s="506" t="s">
        <v>751</v>
      </c>
      <c r="J309" s="506" t="s">
        <v>750</v>
      </c>
      <c r="K309" s="506" t="s">
        <v>646</v>
      </c>
      <c r="L309" s="507">
        <v>661.62</v>
      </c>
      <c r="M309" s="507">
        <v>1984.8600000000001</v>
      </c>
      <c r="N309" s="506">
        <v>3</v>
      </c>
      <c r="O309" s="573">
        <v>2</v>
      </c>
      <c r="P309" s="507">
        <v>1323.24</v>
      </c>
      <c r="Q309" s="527">
        <v>0.66666666666666663</v>
      </c>
      <c r="R309" s="506">
        <v>2</v>
      </c>
      <c r="S309" s="527">
        <v>0.66666666666666663</v>
      </c>
      <c r="T309" s="573">
        <v>1</v>
      </c>
      <c r="U309" s="528">
        <v>0.5</v>
      </c>
    </row>
    <row r="310" spans="1:21" ht="14.4" customHeight="1" x14ac:dyDescent="0.3">
      <c r="A310" s="505">
        <v>27</v>
      </c>
      <c r="B310" s="506" t="s">
        <v>467</v>
      </c>
      <c r="C310" s="506" t="s">
        <v>475</v>
      </c>
      <c r="D310" s="571" t="s">
        <v>1435</v>
      </c>
      <c r="E310" s="572" t="s">
        <v>481</v>
      </c>
      <c r="F310" s="506" t="s">
        <v>468</v>
      </c>
      <c r="G310" s="506" t="s">
        <v>1173</v>
      </c>
      <c r="H310" s="506" t="s">
        <v>442</v>
      </c>
      <c r="I310" s="506" t="s">
        <v>1174</v>
      </c>
      <c r="J310" s="506" t="s">
        <v>1175</v>
      </c>
      <c r="K310" s="506" t="s">
        <v>1176</v>
      </c>
      <c r="L310" s="507">
        <v>0</v>
      </c>
      <c r="M310" s="507">
        <v>0</v>
      </c>
      <c r="N310" s="506">
        <v>3</v>
      </c>
      <c r="O310" s="573">
        <v>0.5</v>
      </c>
      <c r="P310" s="507">
        <v>0</v>
      </c>
      <c r="Q310" s="527"/>
      <c r="R310" s="506">
        <v>3</v>
      </c>
      <c r="S310" s="527">
        <v>1</v>
      </c>
      <c r="T310" s="573">
        <v>0.5</v>
      </c>
      <c r="U310" s="528">
        <v>1</v>
      </c>
    </row>
    <row r="311" spans="1:21" ht="14.4" customHeight="1" x14ac:dyDescent="0.3">
      <c r="A311" s="505">
        <v>27</v>
      </c>
      <c r="B311" s="506" t="s">
        <v>467</v>
      </c>
      <c r="C311" s="506" t="s">
        <v>475</v>
      </c>
      <c r="D311" s="571" t="s">
        <v>1435</v>
      </c>
      <c r="E311" s="572" t="s">
        <v>481</v>
      </c>
      <c r="F311" s="506" t="s">
        <v>468</v>
      </c>
      <c r="G311" s="506" t="s">
        <v>1177</v>
      </c>
      <c r="H311" s="506" t="s">
        <v>442</v>
      </c>
      <c r="I311" s="506" t="s">
        <v>1178</v>
      </c>
      <c r="J311" s="506" t="s">
        <v>1179</v>
      </c>
      <c r="K311" s="506" t="s">
        <v>1180</v>
      </c>
      <c r="L311" s="507">
        <v>0</v>
      </c>
      <c r="M311" s="507">
        <v>0</v>
      </c>
      <c r="N311" s="506">
        <v>2</v>
      </c>
      <c r="O311" s="573">
        <v>0.5</v>
      </c>
      <c r="P311" s="507"/>
      <c r="Q311" s="527"/>
      <c r="R311" s="506"/>
      <c r="S311" s="527">
        <v>0</v>
      </c>
      <c r="T311" s="573"/>
      <c r="U311" s="528">
        <v>0</v>
      </c>
    </row>
    <row r="312" spans="1:21" ht="14.4" customHeight="1" x14ac:dyDescent="0.3">
      <c r="A312" s="505">
        <v>27</v>
      </c>
      <c r="B312" s="506" t="s">
        <v>467</v>
      </c>
      <c r="C312" s="506" t="s">
        <v>475</v>
      </c>
      <c r="D312" s="571" t="s">
        <v>1435</v>
      </c>
      <c r="E312" s="572" t="s">
        <v>481</v>
      </c>
      <c r="F312" s="506" t="s">
        <v>468</v>
      </c>
      <c r="G312" s="506" t="s">
        <v>599</v>
      </c>
      <c r="H312" s="506" t="s">
        <v>442</v>
      </c>
      <c r="I312" s="506" t="s">
        <v>600</v>
      </c>
      <c r="J312" s="506" t="s">
        <v>601</v>
      </c>
      <c r="K312" s="506" t="s">
        <v>602</v>
      </c>
      <c r="L312" s="507">
        <v>0</v>
      </c>
      <c r="M312" s="507">
        <v>0</v>
      </c>
      <c r="N312" s="506">
        <v>2</v>
      </c>
      <c r="O312" s="573">
        <v>0.5</v>
      </c>
      <c r="P312" s="507"/>
      <c r="Q312" s="527"/>
      <c r="R312" s="506"/>
      <c r="S312" s="527">
        <v>0</v>
      </c>
      <c r="T312" s="573"/>
      <c r="U312" s="528">
        <v>0</v>
      </c>
    </row>
    <row r="313" spans="1:21" ht="14.4" customHeight="1" x14ac:dyDescent="0.3">
      <c r="A313" s="505">
        <v>27</v>
      </c>
      <c r="B313" s="506" t="s">
        <v>467</v>
      </c>
      <c r="C313" s="506" t="s">
        <v>475</v>
      </c>
      <c r="D313" s="571" t="s">
        <v>1435</v>
      </c>
      <c r="E313" s="572" t="s">
        <v>481</v>
      </c>
      <c r="F313" s="506" t="s">
        <v>468</v>
      </c>
      <c r="G313" s="506" t="s">
        <v>1181</v>
      </c>
      <c r="H313" s="506" t="s">
        <v>442</v>
      </c>
      <c r="I313" s="506" t="s">
        <v>1182</v>
      </c>
      <c r="J313" s="506" t="s">
        <v>1183</v>
      </c>
      <c r="K313" s="506" t="s">
        <v>1184</v>
      </c>
      <c r="L313" s="507">
        <v>243.64</v>
      </c>
      <c r="M313" s="507">
        <v>487.28</v>
      </c>
      <c r="N313" s="506">
        <v>2</v>
      </c>
      <c r="O313" s="573">
        <v>0.5</v>
      </c>
      <c r="P313" s="507">
        <v>487.28</v>
      </c>
      <c r="Q313" s="527">
        <v>1</v>
      </c>
      <c r="R313" s="506">
        <v>2</v>
      </c>
      <c r="S313" s="527">
        <v>1</v>
      </c>
      <c r="T313" s="573">
        <v>0.5</v>
      </c>
      <c r="U313" s="528">
        <v>1</v>
      </c>
    </row>
    <row r="314" spans="1:21" ht="14.4" customHeight="1" x14ac:dyDescent="0.3">
      <c r="A314" s="505">
        <v>27</v>
      </c>
      <c r="B314" s="506" t="s">
        <v>467</v>
      </c>
      <c r="C314" s="506" t="s">
        <v>475</v>
      </c>
      <c r="D314" s="571" t="s">
        <v>1435</v>
      </c>
      <c r="E314" s="572" t="s">
        <v>481</v>
      </c>
      <c r="F314" s="506" t="s">
        <v>468</v>
      </c>
      <c r="G314" s="506" t="s">
        <v>1185</v>
      </c>
      <c r="H314" s="506" t="s">
        <v>1436</v>
      </c>
      <c r="I314" s="506" t="s">
        <v>1186</v>
      </c>
      <c r="J314" s="506" t="s">
        <v>1187</v>
      </c>
      <c r="K314" s="506" t="s">
        <v>1188</v>
      </c>
      <c r="L314" s="507">
        <v>0</v>
      </c>
      <c r="M314" s="507">
        <v>0</v>
      </c>
      <c r="N314" s="506">
        <v>1</v>
      </c>
      <c r="O314" s="573">
        <v>1</v>
      </c>
      <c r="P314" s="507"/>
      <c r="Q314" s="527"/>
      <c r="R314" s="506"/>
      <c r="S314" s="527">
        <v>0</v>
      </c>
      <c r="T314" s="573"/>
      <c r="U314" s="528">
        <v>0</v>
      </c>
    </row>
    <row r="315" spans="1:21" ht="14.4" customHeight="1" x14ac:dyDescent="0.3">
      <c r="A315" s="505">
        <v>27</v>
      </c>
      <c r="B315" s="506" t="s">
        <v>467</v>
      </c>
      <c r="C315" s="506" t="s">
        <v>475</v>
      </c>
      <c r="D315" s="571" t="s">
        <v>1435</v>
      </c>
      <c r="E315" s="572" t="s">
        <v>481</v>
      </c>
      <c r="F315" s="506" t="s">
        <v>468</v>
      </c>
      <c r="G315" s="506" t="s">
        <v>1189</v>
      </c>
      <c r="H315" s="506" t="s">
        <v>442</v>
      </c>
      <c r="I315" s="506" t="s">
        <v>1190</v>
      </c>
      <c r="J315" s="506" t="s">
        <v>1191</v>
      </c>
      <c r="K315" s="506" t="s">
        <v>1192</v>
      </c>
      <c r="L315" s="507">
        <v>60.07</v>
      </c>
      <c r="M315" s="507">
        <v>120.14</v>
      </c>
      <c r="N315" s="506">
        <v>2</v>
      </c>
      <c r="O315" s="573">
        <v>1.5</v>
      </c>
      <c r="P315" s="507"/>
      <c r="Q315" s="527">
        <v>0</v>
      </c>
      <c r="R315" s="506"/>
      <c r="S315" s="527">
        <v>0</v>
      </c>
      <c r="T315" s="573"/>
      <c r="U315" s="528">
        <v>0</v>
      </c>
    </row>
    <row r="316" spans="1:21" ht="14.4" customHeight="1" x14ac:dyDescent="0.3">
      <c r="A316" s="505">
        <v>27</v>
      </c>
      <c r="B316" s="506" t="s">
        <v>467</v>
      </c>
      <c r="C316" s="506" t="s">
        <v>475</v>
      </c>
      <c r="D316" s="571" t="s">
        <v>1435</v>
      </c>
      <c r="E316" s="572" t="s">
        <v>481</v>
      </c>
      <c r="F316" s="506" t="s">
        <v>468</v>
      </c>
      <c r="G316" s="506" t="s">
        <v>1189</v>
      </c>
      <c r="H316" s="506" t="s">
        <v>442</v>
      </c>
      <c r="I316" s="506" t="s">
        <v>1193</v>
      </c>
      <c r="J316" s="506" t="s">
        <v>1191</v>
      </c>
      <c r="K316" s="506" t="s">
        <v>841</v>
      </c>
      <c r="L316" s="507">
        <v>120.14</v>
      </c>
      <c r="M316" s="507">
        <v>120.14</v>
      </c>
      <c r="N316" s="506">
        <v>1</v>
      </c>
      <c r="O316" s="573">
        <v>0.5</v>
      </c>
      <c r="P316" s="507">
        <v>120.14</v>
      </c>
      <c r="Q316" s="527">
        <v>1</v>
      </c>
      <c r="R316" s="506">
        <v>1</v>
      </c>
      <c r="S316" s="527">
        <v>1</v>
      </c>
      <c r="T316" s="573">
        <v>0.5</v>
      </c>
      <c r="U316" s="528">
        <v>1</v>
      </c>
    </row>
    <row r="317" spans="1:21" ht="14.4" customHeight="1" x14ac:dyDescent="0.3">
      <c r="A317" s="505">
        <v>27</v>
      </c>
      <c r="B317" s="506" t="s">
        <v>467</v>
      </c>
      <c r="C317" s="506" t="s">
        <v>475</v>
      </c>
      <c r="D317" s="571" t="s">
        <v>1435</v>
      </c>
      <c r="E317" s="572" t="s">
        <v>481</v>
      </c>
      <c r="F317" s="506" t="s">
        <v>468</v>
      </c>
      <c r="G317" s="506" t="s">
        <v>530</v>
      </c>
      <c r="H317" s="506" t="s">
        <v>442</v>
      </c>
      <c r="I317" s="506" t="s">
        <v>531</v>
      </c>
      <c r="J317" s="506" t="s">
        <v>532</v>
      </c>
      <c r="K317" s="506" t="s">
        <v>533</v>
      </c>
      <c r="L317" s="507">
        <v>210.38</v>
      </c>
      <c r="M317" s="507">
        <v>2314.1799999999998</v>
      </c>
      <c r="N317" s="506">
        <v>11</v>
      </c>
      <c r="O317" s="573">
        <v>6.5</v>
      </c>
      <c r="P317" s="507">
        <v>841.52</v>
      </c>
      <c r="Q317" s="527">
        <v>0.36363636363636365</v>
      </c>
      <c r="R317" s="506">
        <v>4</v>
      </c>
      <c r="S317" s="527">
        <v>0.36363636363636365</v>
      </c>
      <c r="T317" s="573">
        <v>2</v>
      </c>
      <c r="U317" s="528">
        <v>0.30769230769230771</v>
      </c>
    </row>
    <row r="318" spans="1:21" ht="14.4" customHeight="1" x14ac:dyDescent="0.3">
      <c r="A318" s="505">
        <v>27</v>
      </c>
      <c r="B318" s="506" t="s">
        <v>467</v>
      </c>
      <c r="C318" s="506" t="s">
        <v>475</v>
      </c>
      <c r="D318" s="571" t="s">
        <v>1435</v>
      </c>
      <c r="E318" s="572" t="s">
        <v>481</v>
      </c>
      <c r="F318" s="506" t="s">
        <v>468</v>
      </c>
      <c r="G318" s="506" t="s">
        <v>530</v>
      </c>
      <c r="H318" s="506" t="s">
        <v>442</v>
      </c>
      <c r="I318" s="506" t="s">
        <v>1194</v>
      </c>
      <c r="J318" s="506" t="s">
        <v>532</v>
      </c>
      <c r="K318" s="506" t="s">
        <v>827</v>
      </c>
      <c r="L318" s="507">
        <v>42.08</v>
      </c>
      <c r="M318" s="507">
        <v>294.56</v>
      </c>
      <c r="N318" s="506">
        <v>7</v>
      </c>
      <c r="O318" s="573">
        <v>1</v>
      </c>
      <c r="P318" s="507">
        <v>294.56</v>
      </c>
      <c r="Q318" s="527">
        <v>1</v>
      </c>
      <c r="R318" s="506">
        <v>7</v>
      </c>
      <c r="S318" s="527">
        <v>1</v>
      </c>
      <c r="T318" s="573">
        <v>1</v>
      </c>
      <c r="U318" s="528">
        <v>1</v>
      </c>
    </row>
    <row r="319" spans="1:21" ht="14.4" customHeight="1" x14ac:dyDescent="0.3">
      <c r="A319" s="505">
        <v>27</v>
      </c>
      <c r="B319" s="506" t="s">
        <v>467</v>
      </c>
      <c r="C319" s="506" t="s">
        <v>475</v>
      </c>
      <c r="D319" s="571" t="s">
        <v>1435</v>
      </c>
      <c r="E319" s="572" t="s">
        <v>481</v>
      </c>
      <c r="F319" s="506" t="s">
        <v>468</v>
      </c>
      <c r="G319" s="506" t="s">
        <v>1195</v>
      </c>
      <c r="H319" s="506" t="s">
        <v>442</v>
      </c>
      <c r="I319" s="506" t="s">
        <v>1196</v>
      </c>
      <c r="J319" s="506" t="s">
        <v>1197</v>
      </c>
      <c r="K319" s="506" t="s">
        <v>1198</v>
      </c>
      <c r="L319" s="507">
        <v>657.67</v>
      </c>
      <c r="M319" s="507">
        <v>2630.68</v>
      </c>
      <c r="N319" s="506">
        <v>4</v>
      </c>
      <c r="O319" s="573">
        <v>0.5</v>
      </c>
      <c r="P319" s="507"/>
      <c r="Q319" s="527">
        <v>0</v>
      </c>
      <c r="R319" s="506"/>
      <c r="S319" s="527">
        <v>0</v>
      </c>
      <c r="T319" s="573"/>
      <c r="U319" s="528">
        <v>0</v>
      </c>
    </row>
    <row r="320" spans="1:21" ht="14.4" customHeight="1" x14ac:dyDescent="0.3">
      <c r="A320" s="505">
        <v>27</v>
      </c>
      <c r="B320" s="506" t="s">
        <v>467</v>
      </c>
      <c r="C320" s="506" t="s">
        <v>475</v>
      </c>
      <c r="D320" s="571" t="s">
        <v>1435</v>
      </c>
      <c r="E320" s="572" t="s">
        <v>481</v>
      </c>
      <c r="F320" s="506" t="s">
        <v>468</v>
      </c>
      <c r="G320" s="506" t="s">
        <v>1199</v>
      </c>
      <c r="H320" s="506" t="s">
        <v>1436</v>
      </c>
      <c r="I320" s="506" t="s">
        <v>1200</v>
      </c>
      <c r="J320" s="506" t="s">
        <v>1201</v>
      </c>
      <c r="K320" s="506" t="s">
        <v>1202</v>
      </c>
      <c r="L320" s="507">
        <v>300.31</v>
      </c>
      <c r="M320" s="507">
        <v>300.31</v>
      </c>
      <c r="N320" s="506">
        <v>1</v>
      </c>
      <c r="O320" s="573">
        <v>0.5</v>
      </c>
      <c r="P320" s="507"/>
      <c r="Q320" s="527">
        <v>0</v>
      </c>
      <c r="R320" s="506"/>
      <c r="S320" s="527">
        <v>0</v>
      </c>
      <c r="T320" s="573"/>
      <c r="U320" s="528">
        <v>0</v>
      </c>
    </row>
    <row r="321" spans="1:21" ht="14.4" customHeight="1" x14ac:dyDescent="0.3">
      <c r="A321" s="505">
        <v>27</v>
      </c>
      <c r="B321" s="506" t="s">
        <v>467</v>
      </c>
      <c r="C321" s="506" t="s">
        <v>475</v>
      </c>
      <c r="D321" s="571" t="s">
        <v>1435</v>
      </c>
      <c r="E321" s="572" t="s">
        <v>481</v>
      </c>
      <c r="F321" s="506" t="s">
        <v>468</v>
      </c>
      <c r="G321" s="506" t="s">
        <v>752</v>
      </c>
      <c r="H321" s="506" t="s">
        <v>442</v>
      </c>
      <c r="I321" s="506" t="s">
        <v>1203</v>
      </c>
      <c r="J321" s="506" t="s">
        <v>1204</v>
      </c>
      <c r="K321" s="506" t="s">
        <v>1205</v>
      </c>
      <c r="L321" s="507">
        <v>237.31</v>
      </c>
      <c r="M321" s="507">
        <v>237.31</v>
      </c>
      <c r="N321" s="506">
        <v>1</v>
      </c>
      <c r="O321" s="573">
        <v>0.5</v>
      </c>
      <c r="P321" s="507">
        <v>237.31</v>
      </c>
      <c r="Q321" s="527">
        <v>1</v>
      </c>
      <c r="R321" s="506">
        <v>1</v>
      </c>
      <c r="S321" s="527">
        <v>1</v>
      </c>
      <c r="T321" s="573">
        <v>0.5</v>
      </c>
      <c r="U321" s="528">
        <v>1</v>
      </c>
    </row>
    <row r="322" spans="1:21" ht="14.4" customHeight="1" x14ac:dyDescent="0.3">
      <c r="A322" s="505">
        <v>27</v>
      </c>
      <c r="B322" s="506" t="s">
        <v>467</v>
      </c>
      <c r="C322" s="506" t="s">
        <v>475</v>
      </c>
      <c r="D322" s="571" t="s">
        <v>1435</v>
      </c>
      <c r="E322" s="572" t="s">
        <v>481</v>
      </c>
      <c r="F322" s="506" t="s">
        <v>468</v>
      </c>
      <c r="G322" s="506" t="s">
        <v>752</v>
      </c>
      <c r="H322" s="506" t="s">
        <v>442</v>
      </c>
      <c r="I322" s="506" t="s">
        <v>1206</v>
      </c>
      <c r="J322" s="506" t="s">
        <v>1204</v>
      </c>
      <c r="K322" s="506" t="s">
        <v>1207</v>
      </c>
      <c r="L322" s="507">
        <v>73.83</v>
      </c>
      <c r="M322" s="507">
        <v>73.83</v>
      </c>
      <c r="N322" s="506">
        <v>1</v>
      </c>
      <c r="O322" s="573">
        <v>1</v>
      </c>
      <c r="P322" s="507">
        <v>73.83</v>
      </c>
      <c r="Q322" s="527">
        <v>1</v>
      </c>
      <c r="R322" s="506">
        <v>1</v>
      </c>
      <c r="S322" s="527">
        <v>1</v>
      </c>
      <c r="T322" s="573">
        <v>1</v>
      </c>
      <c r="U322" s="528">
        <v>1</v>
      </c>
    </row>
    <row r="323" spans="1:21" ht="14.4" customHeight="1" x14ac:dyDescent="0.3">
      <c r="A323" s="505">
        <v>27</v>
      </c>
      <c r="B323" s="506" t="s">
        <v>467</v>
      </c>
      <c r="C323" s="506" t="s">
        <v>475</v>
      </c>
      <c r="D323" s="571" t="s">
        <v>1435</v>
      </c>
      <c r="E323" s="572" t="s">
        <v>481</v>
      </c>
      <c r="F323" s="506" t="s">
        <v>468</v>
      </c>
      <c r="G323" s="506" t="s">
        <v>534</v>
      </c>
      <c r="H323" s="506" t="s">
        <v>442</v>
      </c>
      <c r="I323" s="506" t="s">
        <v>1208</v>
      </c>
      <c r="J323" s="506" t="s">
        <v>1209</v>
      </c>
      <c r="K323" s="506" t="s">
        <v>537</v>
      </c>
      <c r="L323" s="507">
        <v>167.88</v>
      </c>
      <c r="M323" s="507">
        <v>335.76</v>
      </c>
      <c r="N323" s="506">
        <v>2</v>
      </c>
      <c r="O323" s="573">
        <v>0.5</v>
      </c>
      <c r="P323" s="507">
        <v>335.76</v>
      </c>
      <c r="Q323" s="527">
        <v>1</v>
      </c>
      <c r="R323" s="506">
        <v>2</v>
      </c>
      <c r="S323" s="527">
        <v>1</v>
      </c>
      <c r="T323" s="573">
        <v>0.5</v>
      </c>
      <c r="U323" s="528">
        <v>1</v>
      </c>
    </row>
    <row r="324" spans="1:21" ht="14.4" customHeight="1" x14ac:dyDescent="0.3">
      <c r="A324" s="505">
        <v>27</v>
      </c>
      <c r="B324" s="506" t="s">
        <v>467</v>
      </c>
      <c r="C324" s="506" t="s">
        <v>475</v>
      </c>
      <c r="D324" s="571" t="s">
        <v>1435</v>
      </c>
      <c r="E324" s="572" t="s">
        <v>481</v>
      </c>
      <c r="F324" s="506" t="s">
        <v>468</v>
      </c>
      <c r="G324" s="506" t="s">
        <v>534</v>
      </c>
      <c r="H324" s="506" t="s">
        <v>442</v>
      </c>
      <c r="I324" s="506" t="s">
        <v>1210</v>
      </c>
      <c r="J324" s="506" t="s">
        <v>1209</v>
      </c>
      <c r="K324" s="506" t="s">
        <v>1211</v>
      </c>
      <c r="L324" s="507">
        <v>539.61</v>
      </c>
      <c r="M324" s="507">
        <v>539.61</v>
      </c>
      <c r="N324" s="506">
        <v>1</v>
      </c>
      <c r="O324" s="573">
        <v>1</v>
      </c>
      <c r="P324" s="507"/>
      <c r="Q324" s="527">
        <v>0</v>
      </c>
      <c r="R324" s="506"/>
      <c r="S324" s="527">
        <v>0</v>
      </c>
      <c r="T324" s="573"/>
      <c r="U324" s="528">
        <v>0</v>
      </c>
    </row>
    <row r="325" spans="1:21" ht="14.4" customHeight="1" x14ac:dyDescent="0.3">
      <c r="A325" s="505">
        <v>27</v>
      </c>
      <c r="B325" s="506" t="s">
        <v>467</v>
      </c>
      <c r="C325" s="506" t="s">
        <v>475</v>
      </c>
      <c r="D325" s="571" t="s">
        <v>1435</v>
      </c>
      <c r="E325" s="572" t="s">
        <v>481</v>
      </c>
      <c r="F325" s="506" t="s">
        <v>468</v>
      </c>
      <c r="G325" s="506" t="s">
        <v>1212</v>
      </c>
      <c r="H325" s="506" t="s">
        <v>442</v>
      </c>
      <c r="I325" s="506" t="s">
        <v>1213</v>
      </c>
      <c r="J325" s="506" t="s">
        <v>1214</v>
      </c>
      <c r="K325" s="506" t="s">
        <v>1215</v>
      </c>
      <c r="L325" s="507">
        <v>29.67</v>
      </c>
      <c r="M325" s="507">
        <v>118.68</v>
      </c>
      <c r="N325" s="506">
        <v>4</v>
      </c>
      <c r="O325" s="573">
        <v>0.5</v>
      </c>
      <c r="P325" s="507">
        <v>118.68</v>
      </c>
      <c r="Q325" s="527">
        <v>1</v>
      </c>
      <c r="R325" s="506">
        <v>4</v>
      </c>
      <c r="S325" s="527">
        <v>1</v>
      </c>
      <c r="T325" s="573">
        <v>0.5</v>
      </c>
      <c r="U325" s="528">
        <v>1</v>
      </c>
    </row>
    <row r="326" spans="1:21" ht="14.4" customHeight="1" x14ac:dyDescent="0.3">
      <c r="A326" s="505">
        <v>27</v>
      </c>
      <c r="B326" s="506" t="s">
        <v>467</v>
      </c>
      <c r="C326" s="506" t="s">
        <v>475</v>
      </c>
      <c r="D326" s="571" t="s">
        <v>1435</v>
      </c>
      <c r="E326" s="572" t="s">
        <v>481</v>
      </c>
      <c r="F326" s="506" t="s">
        <v>468</v>
      </c>
      <c r="G326" s="506" t="s">
        <v>1216</v>
      </c>
      <c r="H326" s="506" t="s">
        <v>442</v>
      </c>
      <c r="I326" s="506" t="s">
        <v>1217</v>
      </c>
      <c r="J326" s="506" t="s">
        <v>1218</v>
      </c>
      <c r="K326" s="506" t="s">
        <v>1219</v>
      </c>
      <c r="L326" s="507">
        <v>155.81</v>
      </c>
      <c r="M326" s="507">
        <v>155.81</v>
      </c>
      <c r="N326" s="506">
        <v>1</v>
      </c>
      <c r="O326" s="573">
        <v>0.5</v>
      </c>
      <c r="P326" s="507"/>
      <c r="Q326" s="527">
        <v>0</v>
      </c>
      <c r="R326" s="506"/>
      <c r="S326" s="527">
        <v>0</v>
      </c>
      <c r="T326" s="573"/>
      <c r="U326" s="528">
        <v>0</v>
      </c>
    </row>
    <row r="327" spans="1:21" ht="14.4" customHeight="1" x14ac:dyDescent="0.3">
      <c r="A327" s="505">
        <v>27</v>
      </c>
      <c r="B327" s="506" t="s">
        <v>467</v>
      </c>
      <c r="C327" s="506" t="s">
        <v>475</v>
      </c>
      <c r="D327" s="571" t="s">
        <v>1435</v>
      </c>
      <c r="E327" s="572" t="s">
        <v>481</v>
      </c>
      <c r="F327" s="506" t="s">
        <v>468</v>
      </c>
      <c r="G327" s="506" t="s">
        <v>1220</v>
      </c>
      <c r="H327" s="506" t="s">
        <v>442</v>
      </c>
      <c r="I327" s="506" t="s">
        <v>1221</v>
      </c>
      <c r="J327" s="506" t="s">
        <v>1222</v>
      </c>
      <c r="K327" s="506" t="s">
        <v>1223</v>
      </c>
      <c r="L327" s="507">
        <v>65.989999999999995</v>
      </c>
      <c r="M327" s="507">
        <v>131.97999999999999</v>
      </c>
      <c r="N327" s="506">
        <v>2</v>
      </c>
      <c r="O327" s="573">
        <v>2</v>
      </c>
      <c r="P327" s="507">
        <v>131.97999999999999</v>
      </c>
      <c r="Q327" s="527">
        <v>1</v>
      </c>
      <c r="R327" s="506">
        <v>2</v>
      </c>
      <c r="S327" s="527">
        <v>1</v>
      </c>
      <c r="T327" s="573">
        <v>2</v>
      </c>
      <c r="U327" s="528">
        <v>1</v>
      </c>
    </row>
    <row r="328" spans="1:21" ht="14.4" customHeight="1" x14ac:dyDescent="0.3">
      <c r="A328" s="505">
        <v>27</v>
      </c>
      <c r="B328" s="506" t="s">
        <v>467</v>
      </c>
      <c r="C328" s="506" t="s">
        <v>475</v>
      </c>
      <c r="D328" s="571" t="s">
        <v>1435</v>
      </c>
      <c r="E328" s="572" t="s">
        <v>481</v>
      </c>
      <c r="F328" s="506" t="s">
        <v>468</v>
      </c>
      <c r="G328" s="506" t="s">
        <v>603</v>
      </c>
      <c r="H328" s="506" t="s">
        <v>442</v>
      </c>
      <c r="I328" s="506" t="s">
        <v>604</v>
      </c>
      <c r="J328" s="506" t="s">
        <v>605</v>
      </c>
      <c r="K328" s="506" t="s">
        <v>606</v>
      </c>
      <c r="L328" s="507">
        <v>131.32</v>
      </c>
      <c r="M328" s="507">
        <v>393.96</v>
      </c>
      <c r="N328" s="506">
        <v>3</v>
      </c>
      <c r="O328" s="573">
        <v>0.5</v>
      </c>
      <c r="P328" s="507"/>
      <c r="Q328" s="527">
        <v>0</v>
      </c>
      <c r="R328" s="506"/>
      <c r="S328" s="527">
        <v>0</v>
      </c>
      <c r="T328" s="573"/>
      <c r="U328" s="528">
        <v>0</v>
      </c>
    </row>
    <row r="329" spans="1:21" ht="14.4" customHeight="1" x14ac:dyDescent="0.3">
      <c r="A329" s="505">
        <v>27</v>
      </c>
      <c r="B329" s="506" t="s">
        <v>467</v>
      </c>
      <c r="C329" s="506" t="s">
        <v>475</v>
      </c>
      <c r="D329" s="571" t="s">
        <v>1435</v>
      </c>
      <c r="E329" s="572" t="s">
        <v>481</v>
      </c>
      <c r="F329" s="506" t="s">
        <v>468</v>
      </c>
      <c r="G329" s="506" t="s">
        <v>603</v>
      </c>
      <c r="H329" s="506" t="s">
        <v>442</v>
      </c>
      <c r="I329" s="506" t="s">
        <v>1224</v>
      </c>
      <c r="J329" s="506" t="s">
        <v>1225</v>
      </c>
      <c r="K329" s="506" t="s">
        <v>1226</v>
      </c>
      <c r="L329" s="507">
        <v>131.32</v>
      </c>
      <c r="M329" s="507">
        <v>393.96</v>
      </c>
      <c r="N329" s="506">
        <v>3</v>
      </c>
      <c r="O329" s="573">
        <v>0.5</v>
      </c>
      <c r="P329" s="507"/>
      <c r="Q329" s="527">
        <v>0</v>
      </c>
      <c r="R329" s="506"/>
      <c r="S329" s="527">
        <v>0</v>
      </c>
      <c r="T329" s="573"/>
      <c r="U329" s="528">
        <v>0</v>
      </c>
    </row>
    <row r="330" spans="1:21" ht="14.4" customHeight="1" x14ac:dyDescent="0.3">
      <c r="A330" s="505">
        <v>27</v>
      </c>
      <c r="B330" s="506" t="s">
        <v>467</v>
      </c>
      <c r="C330" s="506" t="s">
        <v>475</v>
      </c>
      <c r="D330" s="571" t="s">
        <v>1435</v>
      </c>
      <c r="E330" s="572" t="s">
        <v>481</v>
      </c>
      <c r="F330" s="506" t="s">
        <v>468</v>
      </c>
      <c r="G330" s="506" t="s">
        <v>1227</v>
      </c>
      <c r="H330" s="506" t="s">
        <v>442</v>
      </c>
      <c r="I330" s="506" t="s">
        <v>1228</v>
      </c>
      <c r="J330" s="506" t="s">
        <v>1229</v>
      </c>
      <c r="K330" s="506" t="s">
        <v>1230</v>
      </c>
      <c r="L330" s="507">
        <v>36.909999999999997</v>
      </c>
      <c r="M330" s="507">
        <v>110.72999999999999</v>
      </c>
      <c r="N330" s="506">
        <v>3</v>
      </c>
      <c r="O330" s="573">
        <v>1</v>
      </c>
      <c r="P330" s="507">
        <v>110.72999999999999</v>
      </c>
      <c r="Q330" s="527">
        <v>1</v>
      </c>
      <c r="R330" s="506">
        <v>3</v>
      </c>
      <c r="S330" s="527">
        <v>1</v>
      </c>
      <c r="T330" s="573">
        <v>1</v>
      </c>
      <c r="U330" s="528">
        <v>1</v>
      </c>
    </row>
    <row r="331" spans="1:21" ht="14.4" customHeight="1" x14ac:dyDescent="0.3">
      <c r="A331" s="505">
        <v>27</v>
      </c>
      <c r="B331" s="506" t="s">
        <v>467</v>
      </c>
      <c r="C331" s="506" t="s">
        <v>475</v>
      </c>
      <c r="D331" s="571" t="s">
        <v>1435</v>
      </c>
      <c r="E331" s="572" t="s">
        <v>481</v>
      </c>
      <c r="F331" s="506" t="s">
        <v>468</v>
      </c>
      <c r="G331" s="506" t="s">
        <v>1227</v>
      </c>
      <c r="H331" s="506" t="s">
        <v>1436</v>
      </c>
      <c r="I331" s="506" t="s">
        <v>1231</v>
      </c>
      <c r="J331" s="506" t="s">
        <v>1232</v>
      </c>
      <c r="K331" s="506" t="s">
        <v>1230</v>
      </c>
      <c r="L331" s="507">
        <v>36.909999999999997</v>
      </c>
      <c r="M331" s="507">
        <v>73.819999999999993</v>
      </c>
      <c r="N331" s="506">
        <v>2</v>
      </c>
      <c r="O331" s="573">
        <v>1</v>
      </c>
      <c r="P331" s="507"/>
      <c r="Q331" s="527">
        <v>0</v>
      </c>
      <c r="R331" s="506"/>
      <c r="S331" s="527">
        <v>0</v>
      </c>
      <c r="T331" s="573"/>
      <c r="U331" s="528">
        <v>0</v>
      </c>
    </row>
    <row r="332" spans="1:21" ht="14.4" customHeight="1" x14ac:dyDescent="0.3">
      <c r="A332" s="505">
        <v>27</v>
      </c>
      <c r="B332" s="506" t="s">
        <v>467</v>
      </c>
      <c r="C332" s="506" t="s">
        <v>475</v>
      </c>
      <c r="D332" s="571" t="s">
        <v>1435</v>
      </c>
      <c r="E332" s="572" t="s">
        <v>481</v>
      </c>
      <c r="F332" s="506" t="s">
        <v>468</v>
      </c>
      <c r="G332" s="506" t="s">
        <v>1233</v>
      </c>
      <c r="H332" s="506" t="s">
        <v>1436</v>
      </c>
      <c r="I332" s="506" t="s">
        <v>1234</v>
      </c>
      <c r="J332" s="506" t="s">
        <v>1235</v>
      </c>
      <c r="K332" s="506" t="s">
        <v>1236</v>
      </c>
      <c r="L332" s="507">
        <v>124.3</v>
      </c>
      <c r="M332" s="507">
        <v>248.6</v>
      </c>
      <c r="N332" s="506">
        <v>2</v>
      </c>
      <c r="O332" s="573">
        <v>0.5</v>
      </c>
      <c r="P332" s="507">
        <v>248.6</v>
      </c>
      <c r="Q332" s="527">
        <v>1</v>
      </c>
      <c r="R332" s="506">
        <v>2</v>
      </c>
      <c r="S332" s="527">
        <v>1</v>
      </c>
      <c r="T332" s="573">
        <v>0.5</v>
      </c>
      <c r="U332" s="528">
        <v>1</v>
      </c>
    </row>
    <row r="333" spans="1:21" ht="14.4" customHeight="1" x14ac:dyDescent="0.3">
      <c r="A333" s="505">
        <v>27</v>
      </c>
      <c r="B333" s="506" t="s">
        <v>467</v>
      </c>
      <c r="C333" s="506" t="s">
        <v>475</v>
      </c>
      <c r="D333" s="571" t="s">
        <v>1435</v>
      </c>
      <c r="E333" s="572" t="s">
        <v>481</v>
      </c>
      <c r="F333" s="506" t="s">
        <v>468</v>
      </c>
      <c r="G333" s="506" t="s">
        <v>764</v>
      </c>
      <c r="H333" s="506" t="s">
        <v>442</v>
      </c>
      <c r="I333" s="506" t="s">
        <v>1237</v>
      </c>
      <c r="J333" s="506" t="s">
        <v>766</v>
      </c>
      <c r="K333" s="506" t="s">
        <v>1238</v>
      </c>
      <c r="L333" s="507">
        <v>729.09</v>
      </c>
      <c r="M333" s="507">
        <v>1458.18</v>
      </c>
      <c r="N333" s="506">
        <v>2</v>
      </c>
      <c r="O333" s="573">
        <v>1.5</v>
      </c>
      <c r="P333" s="507">
        <v>729.09</v>
      </c>
      <c r="Q333" s="527">
        <v>0.5</v>
      </c>
      <c r="R333" s="506">
        <v>1</v>
      </c>
      <c r="S333" s="527">
        <v>0.5</v>
      </c>
      <c r="T333" s="573">
        <v>1</v>
      </c>
      <c r="U333" s="528">
        <v>0.66666666666666663</v>
      </c>
    </row>
    <row r="334" spans="1:21" ht="14.4" customHeight="1" x14ac:dyDescent="0.3">
      <c r="A334" s="505">
        <v>27</v>
      </c>
      <c r="B334" s="506" t="s">
        <v>467</v>
      </c>
      <c r="C334" s="506" t="s">
        <v>475</v>
      </c>
      <c r="D334" s="571" t="s">
        <v>1435</v>
      </c>
      <c r="E334" s="572" t="s">
        <v>481</v>
      </c>
      <c r="F334" s="506" t="s">
        <v>468</v>
      </c>
      <c r="G334" s="506" t="s">
        <v>764</v>
      </c>
      <c r="H334" s="506" t="s">
        <v>1436</v>
      </c>
      <c r="I334" s="506" t="s">
        <v>1239</v>
      </c>
      <c r="J334" s="506" t="s">
        <v>1240</v>
      </c>
      <c r="K334" s="506" t="s">
        <v>767</v>
      </c>
      <c r="L334" s="507">
        <v>218.73</v>
      </c>
      <c r="M334" s="507">
        <v>218.73</v>
      </c>
      <c r="N334" s="506">
        <v>1</v>
      </c>
      <c r="O334" s="573">
        <v>1</v>
      </c>
      <c r="P334" s="507">
        <v>218.73</v>
      </c>
      <c r="Q334" s="527">
        <v>1</v>
      </c>
      <c r="R334" s="506">
        <v>1</v>
      </c>
      <c r="S334" s="527">
        <v>1</v>
      </c>
      <c r="T334" s="573">
        <v>1</v>
      </c>
      <c r="U334" s="528">
        <v>1</v>
      </c>
    </row>
    <row r="335" spans="1:21" ht="14.4" customHeight="1" x14ac:dyDescent="0.3">
      <c r="A335" s="505">
        <v>27</v>
      </c>
      <c r="B335" s="506" t="s">
        <v>467</v>
      </c>
      <c r="C335" s="506" t="s">
        <v>475</v>
      </c>
      <c r="D335" s="571" t="s">
        <v>1435</v>
      </c>
      <c r="E335" s="572" t="s">
        <v>481</v>
      </c>
      <c r="F335" s="506" t="s">
        <v>468</v>
      </c>
      <c r="G335" s="506" t="s">
        <v>764</v>
      </c>
      <c r="H335" s="506" t="s">
        <v>1436</v>
      </c>
      <c r="I335" s="506" t="s">
        <v>1241</v>
      </c>
      <c r="J335" s="506" t="s">
        <v>1240</v>
      </c>
      <c r="K335" s="506" t="s">
        <v>1238</v>
      </c>
      <c r="L335" s="507">
        <v>729.09</v>
      </c>
      <c r="M335" s="507">
        <v>729.09</v>
      </c>
      <c r="N335" s="506">
        <v>1</v>
      </c>
      <c r="O335" s="573">
        <v>1</v>
      </c>
      <c r="P335" s="507">
        <v>729.09</v>
      </c>
      <c r="Q335" s="527">
        <v>1</v>
      </c>
      <c r="R335" s="506">
        <v>1</v>
      </c>
      <c r="S335" s="527">
        <v>1</v>
      </c>
      <c r="T335" s="573">
        <v>1</v>
      </c>
      <c r="U335" s="528">
        <v>1</v>
      </c>
    </row>
    <row r="336" spans="1:21" ht="14.4" customHeight="1" x14ac:dyDescent="0.3">
      <c r="A336" s="505">
        <v>27</v>
      </c>
      <c r="B336" s="506" t="s">
        <v>467</v>
      </c>
      <c r="C336" s="506" t="s">
        <v>475</v>
      </c>
      <c r="D336" s="571" t="s">
        <v>1435</v>
      </c>
      <c r="E336" s="572" t="s">
        <v>481</v>
      </c>
      <c r="F336" s="506" t="s">
        <v>468</v>
      </c>
      <c r="G336" s="506" t="s">
        <v>1242</v>
      </c>
      <c r="H336" s="506" t="s">
        <v>1436</v>
      </c>
      <c r="I336" s="506" t="s">
        <v>1243</v>
      </c>
      <c r="J336" s="506" t="s">
        <v>1244</v>
      </c>
      <c r="K336" s="506" t="s">
        <v>1245</v>
      </c>
      <c r="L336" s="507">
        <v>184.74</v>
      </c>
      <c r="M336" s="507">
        <v>369.48</v>
      </c>
      <c r="N336" s="506">
        <v>2</v>
      </c>
      <c r="O336" s="573">
        <v>1</v>
      </c>
      <c r="P336" s="507">
        <v>184.74</v>
      </c>
      <c r="Q336" s="527">
        <v>0.5</v>
      </c>
      <c r="R336" s="506">
        <v>1</v>
      </c>
      <c r="S336" s="527">
        <v>0.5</v>
      </c>
      <c r="T336" s="573">
        <v>0.5</v>
      </c>
      <c r="U336" s="528">
        <v>0.5</v>
      </c>
    </row>
    <row r="337" spans="1:21" ht="14.4" customHeight="1" x14ac:dyDescent="0.3">
      <c r="A337" s="505">
        <v>27</v>
      </c>
      <c r="B337" s="506" t="s">
        <v>467</v>
      </c>
      <c r="C337" s="506" t="s">
        <v>475</v>
      </c>
      <c r="D337" s="571" t="s">
        <v>1435</v>
      </c>
      <c r="E337" s="572" t="s">
        <v>481</v>
      </c>
      <c r="F337" s="506" t="s">
        <v>468</v>
      </c>
      <c r="G337" s="506" t="s">
        <v>542</v>
      </c>
      <c r="H337" s="506" t="s">
        <v>1436</v>
      </c>
      <c r="I337" s="506" t="s">
        <v>1246</v>
      </c>
      <c r="J337" s="506" t="s">
        <v>544</v>
      </c>
      <c r="K337" s="506" t="s">
        <v>1247</v>
      </c>
      <c r="L337" s="507">
        <v>0</v>
      </c>
      <c r="M337" s="507">
        <v>0</v>
      </c>
      <c r="N337" s="506">
        <v>3</v>
      </c>
      <c r="O337" s="573">
        <v>2</v>
      </c>
      <c r="P337" s="507">
        <v>0</v>
      </c>
      <c r="Q337" s="527"/>
      <c r="R337" s="506">
        <v>2</v>
      </c>
      <c r="S337" s="527">
        <v>0.66666666666666663</v>
      </c>
      <c r="T337" s="573">
        <v>1</v>
      </c>
      <c r="U337" s="528">
        <v>0.5</v>
      </c>
    </row>
    <row r="338" spans="1:21" ht="14.4" customHeight="1" x14ac:dyDescent="0.3">
      <c r="A338" s="505">
        <v>27</v>
      </c>
      <c r="B338" s="506" t="s">
        <v>467</v>
      </c>
      <c r="C338" s="506" t="s">
        <v>475</v>
      </c>
      <c r="D338" s="571" t="s">
        <v>1435</v>
      </c>
      <c r="E338" s="572" t="s">
        <v>481</v>
      </c>
      <c r="F338" s="506" t="s">
        <v>468</v>
      </c>
      <c r="G338" s="506" t="s">
        <v>542</v>
      </c>
      <c r="H338" s="506" t="s">
        <v>442</v>
      </c>
      <c r="I338" s="506" t="s">
        <v>1248</v>
      </c>
      <c r="J338" s="506" t="s">
        <v>544</v>
      </c>
      <c r="K338" s="506" t="s">
        <v>639</v>
      </c>
      <c r="L338" s="507">
        <v>0</v>
      </c>
      <c r="M338" s="507">
        <v>0</v>
      </c>
      <c r="N338" s="506">
        <v>2</v>
      </c>
      <c r="O338" s="573">
        <v>1</v>
      </c>
      <c r="P338" s="507">
        <v>0</v>
      </c>
      <c r="Q338" s="527"/>
      <c r="R338" s="506">
        <v>2</v>
      </c>
      <c r="S338" s="527">
        <v>1</v>
      </c>
      <c r="T338" s="573">
        <v>1</v>
      </c>
      <c r="U338" s="528">
        <v>1</v>
      </c>
    </row>
    <row r="339" spans="1:21" ht="14.4" customHeight="1" x14ac:dyDescent="0.3">
      <c r="A339" s="505">
        <v>27</v>
      </c>
      <c r="B339" s="506" t="s">
        <v>467</v>
      </c>
      <c r="C339" s="506" t="s">
        <v>475</v>
      </c>
      <c r="D339" s="571" t="s">
        <v>1435</v>
      </c>
      <c r="E339" s="572" t="s">
        <v>481</v>
      </c>
      <c r="F339" s="506" t="s">
        <v>468</v>
      </c>
      <c r="G339" s="506" t="s">
        <v>542</v>
      </c>
      <c r="H339" s="506" t="s">
        <v>442</v>
      </c>
      <c r="I339" s="506" t="s">
        <v>1249</v>
      </c>
      <c r="J339" s="506" t="s">
        <v>1250</v>
      </c>
      <c r="K339" s="506" t="s">
        <v>1251</v>
      </c>
      <c r="L339" s="507">
        <v>0</v>
      </c>
      <c r="M339" s="507">
        <v>0</v>
      </c>
      <c r="N339" s="506">
        <v>1</v>
      </c>
      <c r="O339" s="573">
        <v>1</v>
      </c>
      <c r="P339" s="507"/>
      <c r="Q339" s="527"/>
      <c r="R339" s="506"/>
      <c r="S339" s="527">
        <v>0</v>
      </c>
      <c r="T339" s="573"/>
      <c r="U339" s="528">
        <v>0</v>
      </c>
    </row>
    <row r="340" spans="1:21" ht="14.4" customHeight="1" x14ac:dyDescent="0.3">
      <c r="A340" s="505">
        <v>27</v>
      </c>
      <c r="B340" s="506" t="s">
        <v>467</v>
      </c>
      <c r="C340" s="506" t="s">
        <v>475</v>
      </c>
      <c r="D340" s="571" t="s">
        <v>1435</v>
      </c>
      <c r="E340" s="572" t="s">
        <v>481</v>
      </c>
      <c r="F340" s="506" t="s">
        <v>468</v>
      </c>
      <c r="G340" s="506" t="s">
        <v>607</v>
      </c>
      <c r="H340" s="506" t="s">
        <v>1436</v>
      </c>
      <c r="I340" s="506" t="s">
        <v>1252</v>
      </c>
      <c r="J340" s="506" t="s">
        <v>609</v>
      </c>
      <c r="K340" s="506" t="s">
        <v>1253</v>
      </c>
      <c r="L340" s="507">
        <v>5286.12</v>
      </c>
      <c r="M340" s="507">
        <v>5286.12</v>
      </c>
      <c r="N340" s="506">
        <v>1</v>
      </c>
      <c r="O340" s="573">
        <v>1</v>
      </c>
      <c r="P340" s="507">
        <v>5286.12</v>
      </c>
      <c r="Q340" s="527">
        <v>1</v>
      </c>
      <c r="R340" s="506">
        <v>1</v>
      </c>
      <c r="S340" s="527">
        <v>1</v>
      </c>
      <c r="T340" s="573">
        <v>1</v>
      </c>
      <c r="U340" s="528">
        <v>1</v>
      </c>
    </row>
    <row r="341" spans="1:21" ht="14.4" customHeight="1" x14ac:dyDescent="0.3">
      <c r="A341" s="505">
        <v>27</v>
      </c>
      <c r="B341" s="506" t="s">
        <v>467</v>
      </c>
      <c r="C341" s="506" t="s">
        <v>475</v>
      </c>
      <c r="D341" s="571" t="s">
        <v>1435</v>
      </c>
      <c r="E341" s="572" t="s">
        <v>481</v>
      </c>
      <c r="F341" s="506" t="s">
        <v>468</v>
      </c>
      <c r="G341" s="506" t="s">
        <v>772</v>
      </c>
      <c r="H341" s="506" t="s">
        <v>442</v>
      </c>
      <c r="I341" s="506" t="s">
        <v>773</v>
      </c>
      <c r="J341" s="506" t="s">
        <v>774</v>
      </c>
      <c r="K341" s="506" t="s">
        <v>775</v>
      </c>
      <c r="L341" s="507">
        <v>203.9</v>
      </c>
      <c r="M341" s="507">
        <v>203.9</v>
      </c>
      <c r="N341" s="506">
        <v>1</v>
      </c>
      <c r="O341" s="573">
        <v>0.5</v>
      </c>
      <c r="P341" s="507">
        <v>203.9</v>
      </c>
      <c r="Q341" s="527">
        <v>1</v>
      </c>
      <c r="R341" s="506">
        <v>1</v>
      </c>
      <c r="S341" s="527">
        <v>1</v>
      </c>
      <c r="T341" s="573">
        <v>0.5</v>
      </c>
      <c r="U341" s="528">
        <v>1</v>
      </c>
    </row>
    <row r="342" spans="1:21" ht="14.4" customHeight="1" x14ac:dyDescent="0.3">
      <c r="A342" s="505">
        <v>27</v>
      </c>
      <c r="B342" s="506" t="s">
        <v>467</v>
      </c>
      <c r="C342" s="506" t="s">
        <v>475</v>
      </c>
      <c r="D342" s="571" t="s">
        <v>1435</v>
      </c>
      <c r="E342" s="572" t="s">
        <v>481</v>
      </c>
      <c r="F342" s="506" t="s">
        <v>468</v>
      </c>
      <c r="G342" s="506" t="s">
        <v>550</v>
      </c>
      <c r="H342" s="506" t="s">
        <v>1436</v>
      </c>
      <c r="I342" s="506" t="s">
        <v>780</v>
      </c>
      <c r="J342" s="506" t="s">
        <v>552</v>
      </c>
      <c r="K342" s="506" t="s">
        <v>781</v>
      </c>
      <c r="L342" s="507">
        <v>544.38</v>
      </c>
      <c r="M342" s="507">
        <v>1088.76</v>
      </c>
      <c r="N342" s="506">
        <v>2</v>
      </c>
      <c r="O342" s="573">
        <v>2</v>
      </c>
      <c r="P342" s="507">
        <v>1088.76</v>
      </c>
      <c r="Q342" s="527">
        <v>1</v>
      </c>
      <c r="R342" s="506">
        <v>2</v>
      </c>
      <c r="S342" s="527">
        <v>1</v>
      </c>
      <c r="T342" s="573">
        <v>2</v>
      </c>
      <c r="U342" s="528">
        <v>1</v>
      </c>
    </row>
    <row r="343" spans="1:21" ht="14.4" customHeight="1" x14ac:dyDescent="0.3">
      <c r="A343" s="505">
        <v>27</v>
      </c>
      <c r="B343" s="506" t="s">
        <v>467</v>
      </c>
      <c r="C343" s="506" t="s">
        <v>475</v>
      </c>
      <c r="D343" s="571" t="s">
        <v>1435</v>
      </c>
      <c r="E343" s="572" t="s">
        <v>481</v>
      </c>
      <c r="F343" s="506" t="s">
        <v>468</v>
      </c>
      <c r="G343" s="506" t="s">
        <v>550</v>
      </c>
      <c r="H343" s="506" t="s">
        <v>1436</v>
      </c>
      <c r="I343" s="506" t="s">
        <v>611</v>
      </c>
      <c r="J343" s="506" t="s">
        <v>552</v>
      </c>
      <c r="K343" s="506" t="s">
        <v>612</v>
      </c>
      <c r="L343" s="507">
        <v>109.17</v>
      </c>
      <c r="M343" s="507">
        <v>218.34</v>
      </c>
      <c r="N343" s="506">
        <v>2</v>
      </c>
      <c r="O343" s="573">
        <v>0.5</v>
      </c>
      <c r="P343" s="507">
        <v>218.34</v>
      </c>
      <c r="Q343" s="527">
        <v>1</v>
      </c>
      <c r="R343" s="506">
        <v>2</v>
      </c>
      <c r="S343" s="527">
        <v>1</v>
      </c>
      <c r="T343" s="573">
        <v>0.5</v>
      </c>
      <c r="U343" s="528">
        <v>1</v>
      </c>
    </row>
    <row r="344" spans="1:21" ht="14.4" customHeight="1" x14ac:dyDescent="0.3">
      <c r="A344" s="505">
        <v>27</v>
      </c>
      <c r="B344" s="506" t="s">
        <v>467</v>
      </c>
      <c r="C344" s="506" t="s">
        <v>475</v>
      </c>
      <c r="D344" s="571" t="s">
        <v>1435</v>
      </c>
      <c r="E344" s="572" t="s">
        <v>481</v>
      </c>
      <c r="F344" s="506" t="s">
        <v>468</v>
      </c>
      <c r="G344" s="506" t="s">
        <v>550</v>
      </c>
      <c r="H344" s="506" t="s">
        <v>1436</v>
      </c>
      <c r="I344" s="506" t="s">
        <v>551</v>
      </c>
      <c r="J344" s="506" t="s">
        <v>552</v>
      </c>
      <c r="K344" s="506" t="s">
        <v>553</v>
      </c>
      <c r="L344" s="507">
        <v>327.49</v>
      </c>
      <c r="M344" s="507">
        <v>654.98</v>
      </c>
      <c r="N344" s="506">
        <v>2</v>
      </c>
      <c r="O344" s="573">
        <v>1.5</v>
      </c>
      <c r="P344" s="507"/>
      <c r="Q344" s="527">
        <v>0</v>
      </c>
      <c r="R344" s="506"/>
      <c r="S344" s="527">
        <v>0</v>
      </c>
      <c r="T344" s="573"/>
      <c r="U344" s="528">
        <v>0</v>
      </c>
    </row>
    <row r="345" spans="1:21" ht="14.4" customHeight="1" x14ac:dyDescent="0.3">
      <c r="A345" s="505">
        <v>27</v>
      </c>
      <c r="B345" s="506" t="s">
        <v>467</v>
      </c>
      <c r="C345" s="506" t="s">
        <v>475</v>
      </c>
      <c r="D345" s="571" t="s">
        <v>1435</v>
      </c>
      <c r="E345" s="572" t="s">
        <v>481</v>
      </c>
      <c r="F345" s="506" t="s">
        <v>468</v>
      </c>
      <c r="G345" s="506" t="s">
        <v>1254</v>
      </c>
      <c r="H345" s="506" t="s">
        <v>442</v>
      </c>
      <c r="I345" s="506" t="s">
        <v>1255</v>
      </c>
      <c r="J345" s="506" t="s">
        <v>1256</v>
      </c>
      <c r="K345" s="506" t="s">
        <v>1257</v>
      </c>
      <c r="L345" s="507">
        <v>260.81</v>
      </c>
      <c r="M345" s="507">
        <v>782.43000000000006</v>
      </c>
      <c r="N345" s="506">
        <v>3</v>
      </c>
      <c r="O345" s="573">
        <v>0.5</v>
      </c>
      <c r="P345" s="507">
        <v>782.43000000000006</v>
      </c>
      <c r="Q345" s="527">
        <v>1</v>
      </c>
      <c r="R345" s="506">
        <v>3</v>
      </c>
      <c r="S345" s="527">
        <v>1</v>
      </c>
      <c r="T345" s="573">
        <v>0.5</v>
      </c>
      <c r="U345" s="528">
        <v>1</v>
      </c>
    </row>
    <row r="346" spans="1:21" ht="14.4" customHeight="1" x14ac:dyDescent="0.3">
      <c r="A346" s="505">
        <v>27</v>
      </c>
      <c r="B346" s="506" t="s">
        <v>467</v>
      </c>
      <c r="C346" s="506" t="s">
        <v>475</v>
      </c>
      <c r="D346" s="571" t="s">
        <v>1435</v>
      </c>
      <c r="E346" s="572" t="s">
        <v>481</v>
      </c>
      <c r="F346" s="506" t="s">
        <v>468</v>
      </c>
      <c r="G346" s="506" t="s">
        <v>1258</v>
      </c>
      <c r="H346" s="506" t="s">
        <v>442</v>
      </c>
      <c r="I346" s="506" t="s">
        <v>1259</v>
      </c>
      <c r="J346" s="506" t="s">
        <v>1260</v>
      </c>
      <c r="K346" s="506" t="s">
        <v>1261</v>
      </c>
      <c r="L346" s="507">
        <v>1258.6099999999999</v>
      </c>
      <c r="M346" s="507">
        <v>3775.83</v>
      </c>
      <c r="N346" s="506">
        <v>3</v>
      </c>
      <c r="O346" s="573">
        <v>0.5</v>
      </c>
      <c r="P346" s="507"/>
      <c r="Q346" s="527">
        <v>0</v>
      </c>
      <c r="R346" s="506"/>
      <c r="S346" s="527">
        <v>0</v>
      </c>
      <c r="T346" s="573"/>
      <c r="U346" s="528">
        <v>0</v>
      </c>
    </row>
    <row r="347" spans="1:21" ht="14.4" customHeight="1" x14ac:dyDescent="0.3">
      <c r="A347" s="505">
        <v>27</v>
      </c>
      <c r="B347" s="506" t="s">
        <v>467</v>
      </c>
      <c r="C347" s="506" t="s">
        <v>475</v>
      </c>
      <c r="D347" s="571" t="s">
        <v>1435</v>
      </c>
      <c r="E347" s="572" t="s">
        <v>481</v>
      </c>
      <c r="F347" s="506" t="s">
        <v>468</v>
      </c>
      <c r="G347" s="506" t="s">
        <v>1262</v>
      </c>
      <c r="H347" s="506" t="s">
        <v>442</v>
      </c>
      <c r="I347" s="506" t="s">
        <v>1263</v>
      </c>
      <c r="J347" s="506" t="s">
        <v>1264</v>
      </c>
      <c r="K347" s="506" t="s">
        <v>1265</v>
      </c>
      <c r="L347" s="507">
        <v>50.32</v>
      </c>
      <c r="M347" s="507">
        <v>50.32</v>
      </c>
      <c r="N347" s="506">
        <v>1</v>
      </c>
      <c r="O347" s="573">
        <v>1</v>
      </c>
      <c r="P347" s="507">
        <v>50.32</v>
      </c>
      <c r="Q347" s="527">
        <v>1</v>
      </c>
      <c r="R347" s="506">
        <v>1</v>
      </c>
      <c r="S347" s="527">
        <v>1</v>
      </c>
      <c r="T347" s="573">
        <v>1</v>
      </c>
      <c r="U347" s="528">
        <v>1</v>
      </c>
    </row>
    <row r="348" spans="1:21" ht="14.4" customHeight="1" x14ac:dyDescent="0.3">
      <c r="A348" s="505">
        <v>27</v>
      </c>
      <c r="B348" s="506" t="s">
        <v>467</v>
      </c>
      <c r="C348" s="506" t="s">
        <v>475</v>
      </c>
      <c r="D348" s="571" t="s">
        <v>1435</v>
      </c>
      <c r="E348" s="572" t="s">
        <v>481</v>
      </c>
      <c r="F348" s="506" t="s">
        <v>468</v>
      </c>
      <c r="G348" s="506" t="s">
        <v>1266</v>
      </c>
      <c r="H348" s="506" t="s">
        <v>442</v>
      </c>
      <c r="I348" s="506" t="s">
        <v>1267</v>
      </c>
      <c r="J348" s="506" t="s">
        <v>1268</v>
      </c>
      <c r="K348" s="506" t="s">
        <v>1269</v>
      </c>
      <c r="L348" s="507">
        <v>6141.8</v>
      </c>
      <c r="M348" s="507">
        <v>12283.6</v>
      </c>
      <c r="N348" s="506">
        <v>2</v>
      </c>
      <c r="O348" s="573">
        <v>2</v>
      </c>
      <c r="P348" s="507">
        <v>6141.8</v>
      </c>
      <c r="Q348" s="527">
        <v>0.5</v>
      </c>
      <c r="R348" s="506">
        <v>1</v>
      </c>
      <c r="S348" s="527">
        <v>0.5</v>
      </c>
      <c r="T348" s="573">
        <v>1</v>
      </c>
      <c r="U348" s="528">
        <v>0.5</v>
      </c>
    </row>
    <row r="349" spans="1:21" ht="14.4" customHeight="1" x14ac:dyDescent="0.3">
      <c r="A349" s="505">
        <v>27</v>
      </c>
      <c r="B349" s="506" t="s">
        <v>467</v>
      </c>
      <c r="C349" s="506" t="s">
        <v>475</v>
      </c>
      <c r="D349" s="571" t="s">
        <v>1435</v>
      </c>
      <c r="E349" s="572" t="s">
        <v>481</v>
      </c>
      <c r="F349" s="506" t="s">
        <v>468</v>
      </c>
      <c r="G349" s="506" t="s">
        <v>558</v>
      </c>
      <c r="H349" s="506" t="s">
        <v>442</v>
      </c>
      <c r="I349" s="506" t="s">
        <v>786</v>
      </c>
      <c r="J349" s="506" t="s">
        <v>560</v>
      </c>
      <c r="K349" s="506" t="s">
        <v>787</v>
      </c>
      <c r="L349" s="507">
        <v>154.36000000000001</v>
      </c>
      <c r="M349" s="507">
        <v>154.36000000000001</v>
      </c>
      <c r="N349" s="506">
        <v>1</v>
      </c>
      <c r="O349" s="573">
        <v>1</v>
      </c>
      <c r="P349" s="507">
        <v>154.36000000000001</v>
      </c>
      <c r="Q349" s="527">
        <v>1</v>
      </c>
      <c r="R349" s="506">
        <v>1</v>
      </c>
      <c r="S349" s="527">
        <v>1</v>
      </c>
      <c r="T349" s="573">
        <v>1</v>
      </c>
      <c r="U349" s="528">
        <v>1</v>
      </c>
    </row>
    <row r="350" spans="1:21" ht="14.4" customHeight="1" x14ac:dyDescent="0.3">
      <c r="A350" s="505">
        <v>27</v>
      </c>
      <c r="B350" s="506" t="s">
        <v>467</v>
      </c>
      <c r="C350" s="506" t="s">
        <v>475</v>
      </c>
      <c r="D350" s="571" t="s">
        <v>1435</v>
      </c>
      <c r="E350" s="572" t="s">
        <v>481</v>
      </c>
      <c r="F350" s="506" t="s">
        <v>468</v>
      </c>
      <c r="G350" s="506" t="s">
        <v>558</v>
      </c>
      <c r="H350" s="506" t="s">
        <v>442</v>
      </c>
      <c r="I350" s="506" t="s">
        <v>1270</v>
      </c>
      <c r="J350" s="506" t="s">
        <v>1271</v>
      </c>
      <c r="K350" s="506" t="s">
        <v>1272</v>
      </c>
      <c r="L350" s="507">
        <v>154.36000000000001</v>
      </c>
      <c r="M350" s="507">
        <v>154.36000000000001</v>
      </c>
      <c r="N350" s="506">
        <v>1</v>
      </c>
      <c r="O350" s="573">
        <v>1</v>
      </c>
      <c r="P350" s="507"/>
      <c r="Q350" s="527">
        <v>0</v>
      </c>
      <c r="R350" s="506"/>
      <c r="S350" s="527">
        <v>0</v>
      </c>
      <c r="T350" s="573"/>
      <c r="U350" s="528">
        <v>0</v>
      </c>
    </row>
    <row r="351" spans="1:21" ht="14.4" customHeight="1" x14ac:dyDescent="0.3">
      <c r="A351" s="505">
        <v>27</v>
      </c>
      <c r="B351" s="506" t="s">
        <v>467</v>
      </c>
      <c r="C351" s="506" t="s">
        <v>475</v>
      </c>
      <c r="D351" s="571" t="s">
        <v>1435</v>
      </c>
      <c r="E351" s="572" t="s">
        <v>481</v>
      </c>
      <c r="F351" s="506" t="s">
        <v>468</v>
      </c>
      <c r="G351" s="506" t="s">
        <v>1273</v>
      </c>
      <c r="H351" s="506" t="s">
        <v>1436</v>
      </c>
      <c r="I351" s="506" t="s">
        <v>1274</v>
      </c>
      <c r="J351" s="506" t="s">
        <v>1275</v>
      </c>
      <c r="K351" s="506" t="s">
        <v>1276</v>
      </c>
      <c r="L351" s="507">
        <v>0</v>
      </c>
      <c r="M351" s="507">
        <v>0</v>
      </c>
      <c r="N351" s="506">
        <v>1</v>
      </c>
      <c r="O351" s="573">
        <v>1</v>
      </c>
      <c r="P351" s="507">
        <v>0</v>
      </c>
      <c r="Q351" s="527"/>
      <c r="R351" s="506">
        <v>1</v>
      </c>
      <c r="S351" s="527">
        <v>1</v>
      </c>
      <c r="T351" s="573">
        <v>1</v>
      </c>
      <c r="U351" s="528">
        <v>1</v>
      </c>
    </row>
    <row r="352" spans="1:21" ht="14.4" customHeight="1" x14ac:dyDescent="0.3">
      <c r="A352" s="505">
        <v>27</v>
      </c>
      <c r="B352" s="506" t="s">
        <v>467</v>
      </c>
      <c r="C352" s="506" t="s">
        <v>475</v>
      </c>
      <c r="D352" s="571" t="s">
        <v>1435</v>
      </c>
      <c r="E352" s="572" t="s">
        <v>481</v>
      </c>
      <c r="F352" s="506" t="s">
        <v>469</v>
      </c>
      <c r="G352" s="506" t="s">
        <v>1277</v>
      </c>
      <c r="H352" s="506" t="s">
        <v>442</v>
      </c>
      <c r="I352" s="506" t="s">
        <v>1278</v>
      </c>
      <c r="J352" s="506" t="s">
        <v>1279</v>
      </c>
      <c r="K352" s="506"/>
      <c r="L352" s="507">
        <v>0</v>
      </c>
      <c r="M352" s="507">
        <v>0</v>
      </c>
      <c r="N352" s="506">
        <v>2</v>
      </c>
      <c r="O352" s="573">
        <v>2</v>
      </c>
      <c r="P352" s="507">
        <v>0</v>
      </c>
      <c r="Q352" s="527"/>
      <c r="R352" s="506">
        <v>2</v>
      </c>
      <c r="S352" s="527">
        <v>1</v>
      </c>
      <c r="T352" s="573">
        <v>2</v>
      </c>
      <c r="U352" s="528">
        <v>1</v>
      </c>
    </row>
    <row r="353" spans="1:21" ht="14.4" customHeight="1" x14ac:dyDescent="0.3">
      <c r="A353" s="505">
        <v>27</v>
      </c>
      <c r="B353" s="506" t="s">
        <v>467</v>
      </c>
      <c r="C353" s="506" t="s">
        <v>475</v>
      </c>
      <c r="D353" s="571" t="s">
        <v>1435</v>
      </c>
      <c r="E353" s="572" t="s">
        <v>481</v>
      </c>
      <c r="F353" s="506" t="s">
        <v>469</v>
      </c>
      <c r="G353" s="506" t="s">
        <v>1277</v>
      </c>
      <c r="H353" s="506" t="s">
        <v>442</v>
      </c>
      <c r="I353" s="506" t="s">
        <v>1280</v>
      </c>
      <c r="J353" s="506" t="s">
        <v>1279</v>
      </c>
      <c r="K353" s="506"/>
      <c r="L353" s="507">
        <v>0</v>
      </c>
      <c r="M353" s="507">
        <v>0</v>
      </c>
      <c r="N353" s="506">
        <v>1</v>
      </c>
      <c r="O353" s="573">
        <v>1</v>
      </c>
      <c r="P353" s="507">
        <v>0</v>
      </c>
      <c r="Q353" s="527"/>
      <c r="R353" s="506">
        <v>1</v>
      </c>
      <c r="S353" s="527">
        <v>1</v>
      </c>
      <c r="T353" s="573">
        <v>1</v>
      </c>
      <c r="U353" s="528">
        <v>1</v>
      </c>
    </row>
    <row r="354" spans="1:21" ht="14.4" customHeight="1" x14ac:dyDescent="0.3">
      <c r="A354" s="505">
        <v>27</v>
      </c>
      <c r="B354" s="506" t="s">
        <v>467</v>
      </c>
      <c r="C354" s="506" t="s">
        <v>475</v>
      </c>
      <c r="D354" s="571" t="s">
        <v>1435</v>
      </c>
      <c r="E354" s="572" t="s">
        <v>481</v>
      </c>
      <c r="F354" s="506" t="s">
        <v>469</v>
      </c>
      <c r="G354" s="506" t="s">
        <v>1277</v>
      </c>
      <c r="H354" s="506" t="s">
        <v>442</v>
      </c>
      <c r="I354" s="506" t="s">
        <v>1281</v>
      </c>
      <c r="J354" s="506" t="s">
        <v>1279</v>
      </c>
      <c r="K354" s="506"/>
      <c r="L354" s="507">
        <v>0</v>
      </c>
      <c r="M354" s="507">
        <v>0</v>
      </c>
      <c r="N354" s="506">
        <v>1</v>
      </c>
      <c r="O354" s="573">
        <v>1</v>
      </c>
      <c r="P354" s="507">
        <v>0</v>
      </c>
      <c r="Q354" s="527"/>
      <c r="R354" s="506">
        <v>1</v>
      </c>
      <c r="S354" s="527">
        <v>1</v>
      </c>
      <c r="T354" s="573">
        <v>1</v>
      </c>
      <c r="U354" s="528">
        <v>1</v>
      </c>
    </row>
    <row r="355" spans="1:21" ht="14.4" customHeight="1" x14ac:dyDescent="0.3">
      <c r="A355" s="505">
        <v>27</v>
      </c>
      <c r="B355" s="506" t="s">
        <v>467</v>
      </c>
      <c r="C355" s="506" t="s">
        <v>475</v>
      </c>
      <c r="D355" s="571" t="s">
        <v>1435</v>
      </c>
      <c r="E355" s="572" t="s">
        <v>481</v>
      </c>
      <c r="F355" s="506" t="s">
        <v>470</v>
      </c>
      <c r="G355" s="506" t="s">
        <v>1282</v>
      </c>
      <c r="H355" s="506" t="s">
        <v>442</v>
      </c>
      <c r="I355" s="506" t="s">
        <v>1283</v>
      </c>
      <c r="J355" s="506" t="s">
        <v>1284</v>
      </c>
      <c r="K355" s="506" t="s">
        <v>1285</v>
      </c>
      <c r="L355" s="507">
        <v>410</v>
      </c>
      <c r="M355" s="507">
        <v>410</v>
      </c>
      <c r="N355" s="506">
        <v>1</v>
      </c>
      <c r="O355" s="573">
        <v>1</v>
      </c>
      <c r="P355" s="507">
        <v>410</v>
      </c>
      <c r="Q355" s="527">
        <v>1</v>
      </c>
      <c r="R355" s="506">
        <v>1</v>
      </c>
      <c r="S355" s="527">
        <v>1</v>
      </c>
      <c r="T355" s="573">
        <v>1</v>
      </c>
      <c r="U355" s="528">
        <v>1</v>
      </c>
    </row>
    <row r="356" spans="1:21" ht="14.4" customHeight="1" x14ac:dyDescent="0.3">
      <c r="A356" s="505">
        <v>27</v>
      </c>
      <c r="B356" s="506" t="s">
        <v>467</v>
      </c>
      <c r="C356" s="506" t="s">
        <v>475</v>
      </c>
      <c r="D356" s="571" t="s">
        <v>1435</v>
      </c>
      <c r="E356" s="572" t="s">
        <v>481</v>
      </c>
      <c r="F356" s="506" t="s">
        <v>470</v>
      </c>
      <c r="G356" s="506" t="s">
        <v>1282</v>
      </c>
      <c r="H356" s="506" t="s">
        <v>442</v>
      </c>
      <c r="I356" s="506" t="s">
        <v>1286</v>
      </c>
      <c r="J356" s="506" t="s">
        <v>1284</v>
      </c>
      <c r="K356" s="506" t="s">
        <v>1287</v>
      </c>
      <c r="L356" s="507">
        <v>410</v>
      </c>
      <c r="M356" s="507">
        <v>820</v>
      </c>
      <c r="N356" s="506">
        <v>2</v>
      </c>
      <c r="O356" s="573">
        <v>2</v>
      </c>
      <c r="P356" s="507">
        <v>820</v>
      </c>
      <c r="Q356" s="527">
        <v>1</v>
      </c>
      <c r="R356" s="506">
        <v>2</v>
      </c>
      <c r="S356" s="527">
        <v>1</v>
      </c>
      <c r="T356" s="573">
        <v>2</v>
      </c>
      <c r="U356" s="528">
        <v>1</v>
      </c>
    </row>
    <row r="357" spans="1:21" ht="14.4" customHeight="1" x14ac:dyDescent="0.3">
      <c r="A357" s="505">
        <v>27</v>
      </c>
      <c r="B357" s="506" t="s">
        <v>467</v>
      </c>
      <c r="C357" s="506" t="s">
        <v>475</v>
      </c>
      <c r="D357" s="571" t="s">
        <v>1435</v>
      </c>
      <c r="E357" s="572" t="s">
        <v>481</v>
      </c>
      <c r="F357" s="506" t="s">
        <v>470</v>
      </c>
      <c r="G357" s="506" t="s">
        <v>1282</v>
      </c>
      <c r="H357" s="506" t="s">
        <v>442</v>
      </c>
      <c r="I357" s="506" t="s">
        <v>1288</v>
      </c>
      <c r="J357" s="506" t="s">
        <v>1289</v>
      </c>
      <c r="K357" s="506" t="s">
        <v>1290</v>
      </c>
      <c r="L357" s="507">
        <v>600</v>
      </c>
      <c r="M357" s="507">
        <v>600</v>
      </c>
      <c r="N357" s="506">
        <v>1</v>
      </c>
      <c r="O357" s="573">
        <v>1</v>
      </c>
      <c r="P357" s="507"/>
      <c r="Q357" s="527">
        <v>0</v>
      </c>
      <c r="R357" s="506"/>
      <c r="S357" s="527">
        <v>0</v>
      </c>
      <c r="T357" s="573"/>
      <c r="U357" s="528">
        <v>0</v>
      </c>
    </row>
    <row r="358" spans="1:21" ht="14.4" customHeight="1" x14ac:dyDescent="0.3">
      <c r="A358" s="505">
        <v>27</v>
      </c>
      <c r="B358" s="506" t="s">
        <v>467</v>
      </c>
      <c r="C358" s="506" t="s">
        <v>475</v>
      </c>
      <c r="D358" s="571" t="s">
        <v>1435</v>
      </c>
      <c r="E358" s="572" t="s">
        <v>486</v>
      </c>
      <c r="F358" s="506" t="s">
        <v>468</v>
      </c>
      <c r="G358" s="506" t="s">
        <v>617</v>
      </c>
      <c r="H358" s="506" t="s">
        <v>442</v>
      </c>
      <c r="I358" s="506" t="s">
        <v>848</v>
      </c>
      <c r="J358" s="506" t="s">
        <v>849</v>
      </c>
      <c r="K358" s="506" t="s">
        <v>620</v>
      </c>
      <c r="L358" s="507">
        <v>35.11</v>
      </c>
      <c r="M358" s="507">
        <v>105.33</v>
      </c>
      <c r="N358" s="506">
        <v>3</v>
      </c>
      <c r="O358" s="573">
        <v>0.5</v>
      </c>
      <c r="P358" s="507">
        <v>105.33</v>
      </c>
      <c r="Q358" s="527">
        <v>1</v>
      </c>
      <c r="R358" s="506">
        <v>3</v>
      </c>
      <c r="S358" s="527">
        <v>1</v>
      </c>
      <c r="T358" s="573">
        <v>0.5</v>
      </c>
      <c r="U358" s="528">
        <v>1</v>
      </c>
    </row>
    <row r="359" spans="1:21" ht="14.4" customHeight="1" x14ac:dyDescent="0.3">
      <c r="A359" s="505">
        <v>27</v>
      </c>
      <c r="B359" s="506" t="s">
        <v>467</v>
      </c>
      <c r="C359" s="506" t="s">
        <v>475</v>
      </c>
      <c r="D359" s="571" t="s">
        <v>1435</v>
      </c>
      <c r="E359" s="572" t="s">
        <v>486</v>
      </c>
      <c r="F359" s="506" t="s">
        <v>468</v>
      </c>
      <c r="G359" s="506" t="s">
        <v>617</v>
      </c>
      <c r="H359" s="506" t="s">
        <v>442</v>
      </c>
      <c r="I359" s="506" t="s">
        <v>618</v>
      </c>
      <c r="J359" s="506" t="s">
        <v>619</v>
      </c>
      <c r="K359" s="506" t="s">
        <v>620</v>
      </c>
      <c r="L359" s="507">
        <v>35.11</v>
      </c>
      <c r="M359" s="507">
        <v>386.21000000000004</v>
      </c>
      <c r="N359" s="506">
        <v>11</v>
      </c>
      <c r="O359" s="573">
        <v>2.5</v>
      </c>
      <c r="P359" s="507"/>
      <c r="Q359" s="527">
        <v>0</v>
      </c>
      <c r="R359" s="506"/>
      <c r="S359" s="527">
        <v>0</v>
      </c>
      <c r="T359" s="573"/>
      <c r="U359" s="528">
        <v>0</v>
      </c>
    </row>
    <row r="360" spans="1:21" ht="14.4" customHeight="1" x14ac:dyDescent="0.3">
      <c r="A360" s="505">
        <v>27</v>
      </c>
      <c r="B360" s="506" t="s">
        <v>467</v>
      </c>
      <c r="C360" s="506" t="s">
        <v>475</v>
      </c>
      <c r="D360" s="571" t="s">
        <v>1435</v>
      </c>
      <c r="E360" s="572" t="s">
        <v>486</v>
      </c>
      <c r="F360" s="506" t="s">
        <v>468</v>
      </c>
      <c r="G360" s="506" t="s">
        <v>562</v>
      </c>
      <c r="H360" s="506" t="s">
        <v>442</v>
      </c>
      <c r="I360" s="506" t="s">
        <v>850</v>
      </c>
      <c r="J360" s="506" t="s">
        <v>851</v>
      </c>
      <c r="K360" s="506" t="s">
        <v>514</v>
      </c>
      <c r="L360" s="507">
        <v>0</v>
      </c>
      <c r="M360" s="507">
        <v>0</v>
      </c>
      <c r="N360" s="506">
        <v>1</v>
      </c>
      <c r="O360" s="573">
        <v>0.5</v>
      </c>
      <c r="P360" s="507">
        <v>0</v>
      </c>
      <c r="Q360" s="527"/>
      <c r="R360" s="506">
        <v>1</v>
      </c>
      <c r="S360" s="527">
        <v>1</v>
      </c>
      <c r="T360" s="573">
        <v>0.5</v>
      </c>
      <c r="U360" s="528">
        <v>1</v>
      </c>
    </row>
    <row r="361" spans="1:21" ht="14.4" customHeight="1" x14ac:dyDescent="0.3">
      <c r="A361" s="505">
        <v>27</v>
      </c>
      <c r="B361" s="506" t="s">
        <v>467</v>
      </c>
      <c r="C361" s="506" t="s">
        <v>475</v>
      </c>
      <c r="D361" s="571" t="s">
        <v>1435</v>
      </c>
      <c r="E361" s="572" t="s">
        <v>486</v>
      </c>
      <c r="F361" s="506" t="s">
        <v>468</v>
      </c>
      <c r="G361" s="506" t="s">
        <v>562</v>
      </c>
      <c r="H361" s="506" t="s">
        <v>1436</v>
      </c>
      <c r="I361" s="506" t="s">
        <v>563</v>
      </c>
      <c r="J361" s="506" t="s">
        <v>564</v>
      </c>
      <c r="K361" s="506" t="s">
        <v>514</v>
      </c>
      <c r="L361" s="507">
        <v>72.55</v>
      </c>
      <c r="M361" s="507">
        <v>435.29999999999995</v>
      </c>
      <c r="N361" s="506">
        <v>6</v>
      </c>
      <c r="O361" s="573">
        <v>3</v>
      </c>
      <c r="P361" s="507">
        <v>217.64999999999998</v>
      </c>
      <c r="Q361" s="527">
        <v>0.5</v>
      </c>
      <c r="R361" s="506">
        <v>3</v>
      </c>
      <c r="S361" s="527">
        <v>0.5</v>
      </c>
      <c r="T361" s="573">
        <v>1.5</v>
      </c>
      <c r="U361" s="528">
        <v>0.5</v>
      </c>
    </row>
    <row r="362" spans="1:21" ht="14.4" customHeight="1" x14ac:dyDescent="0.3">
      <c r="A362" s="505">
        <v>27</v>
      </c>
      <c r="B362" s="506" t="s">
        <v>467</v>
      </c>
      <c r="C362" s="506" t="s">
        <v>475</v>
      </c>
      <c r="D362" s="571" t="s">
        <v>1435</v>
      </c>
      <c r="E362" s="572" t="s">
        <v>486</v>
      </c>
      <c r="F362" s="506" t="s">
        <v>468</v>
      </c>
      <c r="G362" s="506" t="s">
        <v>562</v>
      </c>
      <c r="H362" s="506" t="s">
        <v>1436</v>
      </c>
      <c r="I362" s="506" t="s">
        <v>1291</v>
      </c>
      <c r="J362" s="506" t="s">
        <v>564</v>
      </c>
      <c r="K362" s="506" t="s">
        <v>1292</v>
      </c>
      <c r="L362" s="507">
        <v>21.76</v>
      </c>
      <c r="M362" s="507">
        <v>130.56</v>
      </c>
      <c r="N362" s="506">
        <v>6</v>
      </c>
      <c r="O362" s="573">
        <v>1.5</v>
      </c>
      <c r="P362" s="507"/>
      <c r="Q362" s="527">
        <v>0</v>
      </c>
      <c r="R362" s="506"/>
      <c r="S362" s="527">
        <v>0</v>
      </c>
      <c r="T362" s="573"/>
      <c r="U362" s="528">
        <v>0</v>
      </c>
    </row>
    <row r="363" spans="1:21" ht="14.4" customHeight="1" x14ac:dyDescent="0.3">
      <c r="A363" s="505">
        <v>27</v>
      </c>
      <c r="B363" s="506" t="s">
        <v>467</v>
      </c>
      <c r="C363" s="506" t="s">
        <v>475</v>
      </c>
      <c r="D363" s="571" t="s">
        <v>1435</v>
      </c>
      <c r="E363" s="572" t="s">
        <v>486</v>
      </c>
      <c r="F363" s="506" t="s">
        <v>468</v>
      </c>
      <c r="G363" s="506" t="s">
        <v>624</v>
      </c>
      <c r="H363" s="506" t="s">
        <v>1436</v>
      </c>
      <c r="I363" s="506" t="s">
        <v>625</v>
      </c>
      <c r="J363" s="506" t="s">
        <v>626</v>
      </c>
      <c r="K363" s="506" t="s">
        <v>627</v>
      </c>
      <c r="L363" s="507">
        <v>72</v>
      </c>
      <c r="M363" s="507">
        <v>216</v>
      </c>
      <c r="N363" s="506">
        <v>3</v>
      </c>
      <c r="O363" s="573">
        <v>0.5</v>
      </c>
      <c r="P363" s="507">
        <v>216</v>
      </c>
      <c r="Q363" s="527">
        <v>1</v>
      </c>
      <c r="R363" s="506">
        <v>3</v>
      </c>
      <c r="S363" s="527">
        <v>1</v>
      </c>
      <c r="T363" s="573">
        <v>0.5</v>
      </c>
      <c r="U363" s="528">
        <v>1</v>
      </c>
    </row>
    <row r="364" spans="1:21" ht="14.4" customHeight="1" x14ac:dyDescent="0.3">
      <c r="A364" s="505">
        <v>27</v>
      </c>
      <c r="B364" s="506" t="s">
        <v>467</v>
      </c>
      <c r="C364" s="506" t="s">
        <v>475</v>
      </c>
      <c r="D364" s="571" t="s">
        <v>1435</v>
      </c>
      <c r="E364" s="572" t="s">
        <v>486</v>
      </c>
      <c r="F364" s="506" t="s">
        <v>468</v>
      </c>
      <c r="G364" s="506" t="s">
        <v>497</v>
      </c>
      <c r="H364" s="506" t="s">
        <v>442</v>
      </c>
      <c r="I364" s="506" t="s">
        <v>1293</v>
      </c>
      <c r="J364" s="506" t="s">
        <v>499</v>
      </c>
      <c r="K364" s="506" t="s">
        <v>630</v>
      </c>
      <c r="L364" s="507">
        <v>31.09</v>
      </c>
      <c r="M364" s="507">
        <v>62.18</v>
      </c>
      <c r="N364" s="506">
        <v>2</v>
      </c>
      <c r="O364" s="573">
        <v>0.5</v>
      </c>
      <c r="P364" s="507">
        <v>62.18</v>
      </c>
      <c r="Q364" s="527">
        <v>1</v>
      </c>
      <c r="R364" s="506">
        <v>2</v>
      </c>
      <c r="S364" s="527">
        <v>1</v>
      </c>
      <c r="T364" s="573">
        <v>0.5</v>
      </c>
      <c r="U364" s="528">
        <v>1</v>
      </c>
    </row>
    <row r="365" spans="1:21" ht="14.4" customHeight="1" x14ac:dyDescent="0.3">
      <c r="A365" s="505">
        <v>27</v>
      </c>
      <c r="B365" s="506" t="s">
        <v>467</v>
      </c>
      <c r="C365" s="506" t="s">
        <v>475</v>
      </c>
      <c r="D365" s="571" t="s">
        <v>1435</v>
      </c>
      <c r="E365" s="572" t="s">
        <v>486</v>
      </c>
      <c r="F365" s="506" t="s">
        <v>468</v>
      </c>
      <c r="G365" s="506" t="s">
        <v>497</v>
      </c>
      <c r="H365" s="506" t="s">
        <v>1436</v>
      </c>
      <c r="I365" s="506" t="s">
        <v>501</v>
      </c>
      <c r="J365" s="506" t="s">
        <v>502</v>
      </c>
      <c r="K365" s="506" t="s">
        <v>503</v>
      </c>
      <c r="L365" s="507">
        <v>93.27</v>
      </c>
      <c r="M365" s="507">
        <v>93.27</v>
      </c>
      <c r="N365" s="506">
        <v>1</v>
      </c>
      <c r="O365" s="573">
        <v>0.5</v>
      </c>
      <c r="P365" s="507">
        <v>93.27</v>
      </c>
      <c r="Q365" s="527">
        <v>1</v>
      </c>
      <c r="R365" s="506">
        <v>1</v>
      </c>
      <c r="S365" s="527">
        <v>1</v>
      </c>
      <c r="T365" s="573">
        <v>0.5</v>
      </c>
      <c r="U365" s="528">
        <v>1</v>
      </c>
    </row>
    <row r="366" spans="1:21" ht="14.4" customHeight="1" x14ac:dyDescent="0.3">
      <c r="A366" s="505">
        <v>27</v>
      </c>
      <c r="B366" s="506" t="s">
        <v>467</v>
      </c>
      <c r="C366" s="506" t="s">
        <v>475</v>
      </c>
      <c r="D366" s="571" t="s">
        <v>1435</v>
      </c>
      <c r="E366" s="572" t="s">
        <v>486</v>
      </c>
      <c r="F366" s="506" t="s">
        <v>468</v>
      </c>
      <c r="G366" s="506" t="s">
        <v>497</v>
      </c>
      <c r="H366" s="506" t="s">
        <v>1436</v>
      </c>
      <c r="I366" s="506" t="s">
        <v>504</v>
      </c>
      <c r="J366" s="506" t="s">
        <v>505</v>
      </c>
      <c r="K366" s="506" t="s">
        <v>506</v>
      </c>
      <c r="L366" s="507">
        <v>186.55</v>
      </c>
      <c r="M366" s="507">
        <v>186.55</v>
      </c>
      <c r="N366" s="506">
        <v>1</v>
      </c>
      <c r="O366" s="573">
        <v>0.5</v>
      </c>
      <c r="P366" s="507">
        <v>186.55</v>
      </c>
      <c r="Q366" s="527">
        <v>1</v>
      </c>
      <c r="R366" s="506">
        <v>1</v>
      </c>
      <c r="S366" s="527">
        <v>1</v>
      </c>
      <c r="T366" s="573">
        <v>0.5</v>
      </c>
      <c r="U366" s="528">
        <v>1</v>
      </c>
    </row>
    <row r="367" spans="1:21" ht="14.4" customHeight="1" x14ac:dyDescent="0.3">
      <c r="A367" s="505">
        <v>27</v>
      </c>
      <c r="B367" s="506" t="s">
        <v>467</v>
      </c>
      <c r="C367" s="506" t="s">
        <v>475</v>
      </c>
      <c r="D367" s="571" t="s">
        <v>1435</v>
      </c>
      <c r="E367" s="572" t="s">
        <v>486</v>
      </c>
      <c r="F367" s="506" t="s">
        <v>468</v>
      </c>
      <c r="G367" s="506" t="s">
        <v>497</v>
      </c>
      <c r="H367" s="506" t="s">
        <v>1436</v>
      </c>
      <c r="I367" s="506" t="s">
        <v>1294</v>
      </c>
      <c r="J367" s="506" t="s">
        <v>505</v>
      </c>
      <c r="K367" s="506" t="s">
        <v>1295</v>
      </c>
      <c r="L367" s="507">
        <v>62.18</v>
      </c>
      <c r="M367" s="507">
        <v>124.36</v>
      </c>
      <c r="N367" s="506">
        <v>2</v>
      </c>
      <c r="O367" s="573">
        <v>0.5</v>
      </c>
      <c r="P367" s="507">
        <v>124.36</v>
      </c>
      <c r="Q367" s="527">
        <v>1</v>
      </c>
      <c r="R367" s="506">
        <v>2</v>
      </c>
      <c r="S367" s="527">
        <v>1</v>
      </c>
      <c r="T367" s="573">
        <v>0.5</v>
      </c>
      <c r="U367" s="528">
        <v>1</v>
      </c>
    </row>
    <row r="368" spans="1:21" ht="14.4" customHeight="1" x14ac:dyDescent="0.3">
      <c r="A368" s="505">
        <v>27</v>
      </c>
      <c r="B368" s="506" t="s">
        <v>467</v>
      </c>
      <c r="C368" s="506" t="s">
        <v>475</v>
      </c>
      <c r="D368" s="571" t="s">
        <v>1435</v>
      </c>
      <c r="E368" s="572" t="s">
        <v>486</v>
      </c>
      <c r="F368" s="506" t="s">
        <v>468</v>
      </c>
      <c r="G368" s="506" t="s">
        <v>497</v>
      </c>
      <c r="H368" s="506" t="s">
        <v>442</v>
      </c>
      <c r="I368" s="506" t="s">
        <v>1296</v>
      </c>
      <c r="J368" s="506" t="s">
        <v>629</v>
      </c>
      <c r="K368" s="506" t="s">
        <v>1297</v>
      </c>
      <c r="L368" s="507">
        <v>207.27</v>
      </c>
      <c r="M368" s="507">
        <v>207.27</v>
      </c>
      <c r="N368" s="506">
        <v>1</v>
      </c>
      <c r="O368" s="573">
        <v>0.5</v>
      </c>
      <c r="P368" s="507"/>
      <c r="Q368" s="527">
        <v>0</v>
      </c>
      <c r="R368" s="506"/>
      <c r="S368" s="527">
        <v>0</v>
      </c>
      <c r="T368" s="573"/>
      <c r="U368" s="528">
        <v>0</v>
      </c>
    </row>
    <row r="369" spans="1:21" ht="14.4" customHeight="1" x14ac:dyDescent="0.3">
      <c r="A369" s="505">
        <v>27</v>
      </c>
      <c r="B369" s="506" t="s">
        <v>467</v>
      </c>
      <c r="C369" s="506" t="s">
        <v>475</v>
      </c>
      <c r="D369" s="571" t="s">
        <v>1435</v>
      </c>
      <c r="E369" s="572" t="s">
        <v>486</v>
      </c>
      <c r="F369" s="506" t="s">
        <v>468</v>
      </c>
      <c r="G369" s="506" t="s">
        <v>631</v>
      </c>
      <c r="H369" s="506" t="s">
        <v>1436</v>
      </c>
      <c r="I369" s="506" t="s">
        <v>1298</v>
      </c>
      <c r="J369" s="506" t="s">
        <v>638</v>
      </c>
      <c r="K369" s="506" t="s">
        <v>877</v>
      </c>
      <c r="L369" s="507">
        <v>278.63</v>
      </c>
      <c r="M369" s="507">
        <v>835.89</v>
      </c>
      <c r="N369" s="506">
        <v>3</v>
      </c>
      <c r="O369" s="573">
        <v>1</v>
      </c>
      <c r="P369" s="507"/>
      <c r="Q369" s="527">
        <v>0</v>
      </c>
      <c r="R369" s="506"/>
      <c r="S369" s="527">
        <v>0</v>
      </c>
      <c r="T369" s="573"/>
      <c r="U369" s="528">
        <v>0</v>
      </c>
    </row>
    <row r="370" spans="1:21" ht="14.4" customHeight="1" x14ac:dyDescent="0.3">
      <c r="A370" s="505">
        <v>27</v>
      </c>
      <c r="B370" s="506" t="s">
        <v>467</v>
      </c>
      <c r="C370" s="506" t="s">
        <v>475</v>
      </c>
      <c r="D370" s="571" t="s">
        <v>1435</v>
      </c>
      <c r="E370" s="572" t="s">
        <v>486</v>
      </c>
      <c r="F370" s="506" t="s">
        <v>468</v>
      </c>
      <c r="G370" s="506" t="s">
        <v>631</v>
      </c>
      <c r="H370" s="506" t="s">
        <v>442</v>
      </c>
      <c r="I370" s="506" t="s">
        <v>632</v>
      </c>
      <c r="J370" s="506" t="s">
        <v>633</v>
      </c>
      <c r="K370" s="506" t="s">
        <v>634</v>
      </c>
      <c r="L370" s="507">
        <v>0</v>
      </c>
      <c r="M370" s="507">
        <v>0</v>
      </c>
      <c r="N370" s="506">
        <v>2</v>
      </c>
      <c r="O370" s="573">
        <v>1</v>
      </c>
      <c r="P370" s="507"/>
      <c r="Q370" s="527"/>
      <c r="R370" s="506"/>
      <c r="S370" s="527">
        <v>0</v>
      </c>
      <c r="T370" s="573"/>
      <c r="U370" s="528">
        <v>0</v>
      </c>
    </row>
    <row r="371" spans="1:21" ht="14.4" customHeight="1" x14ac:dyDescent="0.3">
      <c r="A371" s="505">
        <v>27</v>
      </c>
      <c r="B371" s="506" t="s">
        <v>467</v>
      </c>
      <c r="C371" s="506" t="s">
        <v>475</v>
      </c>
      <c r="D371" s="571" t="s">
        <v>1435</v>
      </c>
      <c r="E371" s="572" t="s">
        <v>486</v>
      </c>
      <c r="F371" s="506" t="s">
        <v>468</v>
      </c>
      <c r="G371" s="506" t="s">
        <v>631</v>
      </c>
      <c r="H371" s="506" t="s">
        <v>1436</v>
      </c>
      <c r="I371" s="506" t="s">
        <v>635</v>
      </c>
      <c r="J371" s="506" t="s">
        <v>636</v>
      </c>
      <c r="K371" s="506" t="s">
        <v>634</v>
      </c>
      <c r="L371" s="507">
        <v>139.77000000000001</v>
      </c>
      <c r="M371" s="507">
        <v>279.54000000000002</v>
      </c>
      <c r="N371" s="506">
        <v>2</v>
      </c>
      <c r="O371" s="573">
        <v>1.5</v>
      </c>
      <c r="P371" s="507">
        <v>139.77000000000001</v>
      </c>
      <c r="Q371" s="527">
        <v>0.5</v>
      </c>
      <c r="R371" s="506">
        <v>1</v>
      </c>
      <c r="S371" s="527">
        <v>0.5</v>
      </c>
      <c r="T371" s="573">
        <v>1</v>
      </c>
      <c r="U371" s="528">
        <v>0.66666666666666663</v>
      </c>
    </row>
    <row r="372" spans="1:21" ht="14.4" customHeight="1" x14ac:dyDescent="0.3">
      <c r="A372" s="505">
        <v>27</v>
      </c>
      <c r="B372" s="506" t="s">
        <v>467</v>
      </c>
      <c r="C372" s="506" t="s">
        <v>475</v>
      </c>
      <c r="D372" s="571" t="s">
        <v>1435</v>
      </c>
      <c r="E372" s="572" t="s">
        <v>486</v>
      </c>
      <c r="F372" s="506" t="s">
        <v>468</v>
      </c>
      <c r="G372" s="506" t="s">
        <v>631</v>
      </c>
      <c r="H372" s="506" t="s">
        <v>1436</v>
      </c>
      <c r="I372" s="506" t="s">
        <v>788</v>
      </c>
      <c r="J372" s="506" t="s">
        <v>636</v>
      </c>
      <c r="K372" s="506" t="s">
        <v>644</v>
      </c>
      <c r="L372" s="507">
        <v>279.52999999999997</v>
      </c>
      <c r="M372" s="507">
        <v>1397.6499999999999</v>
      </c>
      <c r="N372" s="506">
        <v>5</v>
      </c>
      <c r="O372" s="573">
        <v>4.5</v>
      </c>
      <c r="P372" s="507">
        <v>838.58999999999992</v>
      </c>
      <c r="Q372" s="527">
        <v>0.6</v>
      </c>
      <c r="R372" s="506">
        <v>3</v>
      </c>
      <c r="S372" s="527">
        <v>0.6</v>
      </c>
      <c r="T372" s="573">
        <v>3</v>
      </c>
      <c r="U372" s="528">
        <v>0.66666666666666663</v>
      </c>
    </row>
    <row r="373" spans="1:21" ht="14.4" customHeight="1" x14ac:dyDescent="0.3">
      <c r="A373" s="505">
        <v>27</v>
      </c>
      <c r="B373" s="506" t="s">
        <v>467</v>
      </c>
      <c r="C373" s="506" t="s">
        <v>475</v>
      </c>
      <c r="D373" s="571" t="s">
        <v>1435</v>
      </c>
      <c r="E373" s="572" t="s">
        <v>486</v>
      </c>
      <c r="F373" s="506" t="s">
        <v>468</v>
      </c>
      <c r="G373" s="506" t="s">
        <v>631</v>
      </c>
      <c r="H373" s="506" t="s">
        <v>442</v>
      </c>
      <c r="I373" s="506" t="s">
        <v>637</v>
      </c>
      <c r="J373" s="506" t="s">
        <v>638</v>
      </c>
      <c r="K373" s="506" t="s">
        <v>639</v>
      </c>
      <c r="L373" s="507">
        <v>58.85</v>
      </c>
      <c r="M373" s="507">
        <v>176.55</v>
      </c>
      <c r="N373" s="506">
        <v>3</v>
      </c>
      <c r="O373" s="573">
        <v>0.5</v>
      </c>
      <c r="P373" s="507">
        <v>176.55</v>
      </c>
      <c r="Q373" s="527">
        <v>1</v>
      </c>
      <c r="R373" s="506">
        <v>3</v>
      </c>
      <c r="S373" s="527">
        <v>1</v>
      </c>
      <c r="T373" s="573">
        <v>0.5</v>
      </c>
      <c r="U373" s="528">
        <v>1</v>
      </c>
    </row>
    <row r="374" spans="1:21" ht="14.4" customHeight="1" x14ac:dyDescent="0.3">
      <c r="A374" s="505">
        <v>27</v>
      </c>
      <c r="B374" s="506" t="s">
        <v>467</v>
      </c>
      <c r="C374" s="506" t="s">
        <v>475</v>
      </c>
      <c r="D374" s="571" t="s">
        <v>1435</v>
      </c>
      <c r="E374" s="572" t="s">
        <v>486</v>
      </c>
      <c r="F374" s="506" t="s">
        <v>468</v>
      </c>
      <c r="G374" s="506" t="s">
        <v>631</v>
      </c>
      <c r="H374" s="506" t="s">
        <v>442</v>
      </c>
      <c r="I374" s="506" t="s">
        <v>1299</v>
      </c>
      <c r="J374" s="506" t="s">
        <v>638</v>
      </c>
      <c r="K374" s="506" t="s">
        <v>1251</v>
      </c>
      <c r="L374" s="507">
        <v>196.2</v>
      </c>
      <c r="M374" s="507">
        <v>1177.2</v>
      </c>
      <c r="N374" s="506">
        <v>6</v>
      </c>
      <c r="O374" s="573">
        <v>3.5</v>
      </c>
      <c r="P374" s="507">
        <v>981</v>
      </c>
      <c r="Q374" s="527">
        <v>0.83333333333333326</v>
      </c>
      <c r="R374" s="506">
        <v>5</v>
      </c>
      <c r="S374" s="527">
        <v>0.83333333333333337</v>
      </c>
      <c r="T374" s="573">
        <v>3</v>
      </c>
      <c r="U374" s="528">
        <v>0.8571428571428571</v>
      </c>
    </row>
    <row r="375" spans="1:21" ht="14.4" customHeight="1" x14ac:dyDescent="0.3">
      <c r="A375" s="505">
        <v>27</v>
      </c>
      <c r="B375" s="506" t="s">
        <v>467</v>
      </c>
      <c r="C375" s="506" t="s">
        <v>475</v>
      </c>
      <c r="D375" s="571" t="s">
        <v>1435</v>
      </c>
      <c r="E375" s="572" t="s">
        <v>486</v>
      </c>
      <c r="F375" s="506" t="s">
        <v>468</v>
      </c>
      <c r="G375" s="506" t="s">
        <v>631</v>
      </c>
      <c r="H375" s="506" t="s">
        <v>442</v>
      </c>
      <c r="I375" s="506" t="s">
        <v>640</v>
      </c>
      <c r="J375" s="506" t="s">
        <v>638</v>
      </c>
      <c r="K375" s="506" t="s">
        <v>641</v>
      </c>
      <c r="L375" s="507">
        <v>117.71</v>
      </c>
      <c r="M375" s="507">
        <v>706.26</v>
      </c>
      <c r="N375" s="506">
        <v>6</v>
      </c>
      <c r="O375" s="573">
        <v>1</v>
      </c>
      <c r="P375" s="507">
        <v>353.13</v>
      </c>
      <c r="Q375" s="527">
        <v>0.5</v>
      </c>
      <c r="R375" s="506">
        <v>3</v>
      </c>
      <c r="S375" s="527">
        <v>0.5</v>
      </c>
      <c r="T375" s="573">
        <v>0.5</v>
      </c>
      <c r="U375" s="528">
        <v>0.5</v>
      </c>
    </row>
    <row r="376" spans="1:21" ht="14.4" customHeight="1" x14ac:dyDescent="0.3">
      <c r="A376" s="505">
        <v>27</v>
      </c>
      <c r="B376" s="506" t="s">
        <v>467</v>
      </c>
      <c r="C376" s="506" t="s">
        <v>475</v>
      </c>
      <c r="D376" s="571" t="s">
        <v>1435</v>
      </c>
      <c r="E376" s="572" t="s">
        <v>486</v>
      </c>
      <c r="F376" s="506" t="s">
        <v>468</v>
      </c>
      <c r="G376" s="506" t="s">
        <v>631</v>
      </c>
      <c r="H376" s="506" t="s">
        <v>442</v>
      </c>
      <c r="I376" s="506" t="s">
        <v>871</v>
      </c>
      <c r="J376" s="506" t="s">
        <v>638</v>
      </c>
      <c r="K376" s="506" t="s">
        <v>872</v>
      </c>
      <c r="L376" s="507">
        <v>392.41</v>
      </c>
      <c r="M376" s="507">
        <v>2354.46</v>
      </c>
      <c r="N376" s="506">
        <v>6</v>
      </c>
      <c r="O376" s="573">
        <v>3.5</v>
      </c>
      <c r="P376" s="507">
        <v>1177.23</v>
      </c>
      <c r="Q376" s="527">
        <v>0.5</v>
      </c>
      <c r="R376" s="506">
        <v>3</v>
      </c>
      <c r="S376" s="527">
        <v>0.5</v>
      </c>
      <c r="T376" s="573">
        <v>1.5</v>
      </c>
      <c r="U376" s="528">
        <v>0.42857142857142855</v>
      </c>
    </row>
    <row r="377" spans="1:21" ht="14.4" customHeight="1" x14ac:dyDescent="0.3">
      <c r="A377" s="505">
        <v>27</v>
      </c>
      <c r="B377" s="506" t="s">
        <v>467</v>
      </c>
      <c r="C377" s="506" t="s">
        <v>475</v>
      </c>
      <c r="D377" s="571" t="s">
        <v>1435</v>
      </c>
      <c r="E377" s="572" t="s">
        <v>486</v>
      </c>
      <c r="F377" s="506" t="s">
        <v>468</v>
      </c>
      <c r="G377" s="506" t="s">
        <v>631</v>
      </c>
      <c r="H377" s="506" t="s">
        <v>442</v>
      </c>
      <c r="I377" s="506" t="s">
        <v>873</v>
      </c>
      <c r="J377" s="506" t="s">
        <v>638</v>
      </c>
      <c r="K377" s="506" t="s">
        <v>874</v>
      </c>
      <c r="L377" s="507">
        <v>181.11</v>
      </c>
      <c r="M377" s="507">
        <v>543.33000000000004</v>
      </c>
      <c r="N377" s="506">
        <v>3</v>
      </c>
      <c r="O377" s="573">
        <v>0.5</v>
      </c>
      <c r="P377" s="507"/>
      <c r="Q377" s="527">
        <v>0</v>
      </c>
      <c r="R377" s="506"/>
      <c r="S377" s="527">
        <v>0</v>
      </c>
      <c r="T377" s="573"/>
      <c r="U377" s="528">
        <v>0</v>
      </c>
    </row>
    <row r="378" spans="1:21" ht="14.4" customHeight="1" x14ac:dyDescent="0.3">
      <c r="A378" s="505">
        <v>27</v>
      </c>
      <c r="B378" s="506" t="s">
        <v>467</v>
      </c>
      <c r="C378" s="506" t="s">
        <v>475</v>
      </c>
      <c r="D378" s="571" t="s">
        <v>1435</v>
      </c>
      <c r="E378" s="572" t="s">
        <v>486</v>
      </c>
      <c r="F378" s="506" t="s">
        <v>468</v>
      </c>
      <c r="G378" s="506" t="s">
        <v>631</v>
      </c>
      <c r="H378" s="506" t="s">
        <v>1436</v>
      </c>
      <c r="I378" s="506" t="s">
        <v>1300</v>
      </c>
      <c r="J378" s="506" t="s">
        <v>636</v>
      </c>
      <c r="K378" s="506" t="s">
        <v>641</v>
      </c>
      <c r="L378" s="507">
        <v>93.18</v>
      </c>
      <c r="M378" s="507">
        <v>465.90000000000003</v>
      </c>
      <c r="N378" s="506">
        <v>5</v>
      </c>
      <c r="O378" s="573">
        <v>1.5</v>
      </c>
      <c r="P378" s="507">
        <v>279.54000000000002</v>
      </c>
      <c r="Q378" s="527">
        <v>0.6</v>
      </c>
      <c r="R378" s="506">
        <v>3</v>
      </c>
      <c r="S378" s="527">
        <v>0.6</v>
      </c>
      <c r="T378" s="573">
        <v>0.5</v>
      </c>
      <c r="U378" s="528">
        <v>0.33333333333333331</v>
      </c>
    </row>
    <row r="379" spans="1:21" ht="14.4" customHeight="1" x14ac:dyDescent="0.3">
      <c r="A379" s="505">
        <v>27</v>
      </c>
      <c r="B379" s="506" t="s">
        <v>467</v>
      </c>
      <c r="C379" s="506" t="s">
        <v>475</v>
      </c>
      <c r="D379" s="571" t="s">
        <v>1435</v>
      </c>
      <c r="E379" s="572" t="s">
        <v>486</v>
      </c>
      <c r="F379" s="506" t="s">
        <v>468</v>
      </c>
      <c r="G379" s="506" t="s">
        <v>1301</v>
      </c>
      <c r="H379" s="506" t="s">
        <v>1436</v>
      </c>
      <c r="I379" s="506" t="s">
        <v>1302</v>
      </c>
      <c r="J379" s="506" t="s">
        <v>1303</v>
      </c>
      <c r="K379" s="506" t="s">
        <v>1304</v>
      </c>
      <c r="L379" s="507">
        <v>229.38</v>
      </c>
      <c r="M379" s="507">
        <v>458.76</v>
      </c>
      <c r="N379" s="506">
        <v>2</v>
      </c>
      <c r="O379" s="573">
        <v>1</v>
      </c>
      <c r="P379" s="507"/>
      <c r="Q379" s="527">
        <v>0</v>
      </c>
      <c r="R379" s="506"/>
      <c r="S379" s="527">
        <v>0</v>
      </c>
      <c r="T379" s="573"/>
      <c r="U379" s="528">
        <v>0</v>
      </c>
    </row>
    <row r="380" spans="1:21" ht="14.4" customHeight="1" x14ac:dyDescent="0.3">
      <c r="A380" s="505">
        <v>27</v>
      </c>
      <c r="B380" s="506" t="s">
        <v>467</v>
      </c>
      <c r="C380" s="506" t="s">
        <v>475</v>
      </c>
      <c r="D380" s="571" t="s">
        <v>1435</v>
      </c>
      <c r="E380" s="572" t="s">
        <v>486</v>
      </c>
      <c r="F380" s="506" t="s">
        <v>468</v>
      </c>
      <c r="G380" s="506" t="s">
        <v>565</v>
      </c>
      <c r="H380" s="506" t="s">
        <v>442</v>
      </c>
      <c r="I380" s="506" t="s">
        <v>1305</v>
      </c>
      <c r="J380" s="506" t="s">
        <v>567</v>
      </c>
      <c r="K380" s="506" t="s">
        <v>1306</v>
      </c>
      <c r="L380" s="507">
        <v>32.76</v>
      </c>
      <c r="M380" s="507">
        <v>196.56</v>
      </c>
      <c r="N380" s="506">
        <v>6</v>
      </c>
      <c r="O380" s="573">
        <v>1</v>
      </c>
      <c r="P380" s="507">
        <v>98.28</v>
      </c>
      <c r="Q380" s="527">
        <v>0.5</v>
      </c>
      <c r="R380" s="506">
        <v>3</v>
      </c>
      <c r="S380" s="527">
        <v>0.5</v>
      </c>
      <c r="T380" s="573">
        <v>0.5</v>
      </c>
      <c r="U380" s="528">
        <v>0.5</v>
      </c>
    </row>
    <row r="381" spans="1:21" ht="14.4" customHeight="1" x14ac:dyDescent="0.3">
      <c r="A381" s="505">
        <v>27</v>
      </c>
      <c r="B381" s="506" t="s">
        <v>467</v>
      </c>
      <c r="C381" s="506" t="s">
        <v>475</v>
      </c>
      <c r="D381" s="571" t="s">
        <v>1435</v>
      </c>
      <c r="E381" s="572" t="s">
        <v>486</v>
      </c>
      <c r="F381" s="506" t="s">
        <v>468</v>
      </c>
      <c r="G381" s="506" t="s">
        <v>565</v>
      </c>
      <c r="H381" s="506" t="s">
        <v>442</v>
      </c>
      <c r="I381" s="506" t="s">
        <v>900</v>
      </c>
      <c r="J381" s="506" t="s">
        <v>901</v>
      </c>
      <c r="K381" s="506" t="s">
        <v>496</v>
      </c>
      <c r="L381" s="507">
        <v>35.11</v>
      </c>
      <c r="M381" s="507">
        <v>315.99</v>
      </c>
      <c r="N381" s="506">
        <v>9</v>
      </c>
      <c r="O381" s="573">
        <v>4</v>
      </c>
      <c r="P381" s="507">
        <v>105.33</v>
      </c>
      <c r="Q381" s="527">
        <v>0.33333333333333331</v>
      </c>
      <c r="R381" s="506">
        <v>3</v>
      </c>
      <c r="S381" s="527">
        <v>0.33333333333333331</v>
      </c>
      <c r="T381" s="573">
        <v>2</v>
      </c>
      <c r="U381" s="528">
        <v>0.5</v>
      </c>
    </row>
    <row r="382" spans="1:21" ht="14.4" customHeight="1" x14ac:dyDescent="0.3">
      <c r="A382" s="505">
        <v>27</v>
      </c>
      <c r="B382" s="506" t="s">
        <v>467</v>
      </c>
      <c r="C382" s="506" t="s">
        <v>475</v>
      </c>
      <c r="D382" s="571" t="s">
        <v>1435</v>
      </c>
      <c r="E382" s="572" t="s">
        <v>486</v>
      </c>
      <c r="F382" s="506" t="s">
        <v>468</v>
      </c>
      <c r="G382" s="506" t="s">
        <v>565</v>
      </c>
      <c r="H382" s="506" t="s">
        <v>1436</v>
      </c>
      <c r="I382" s="506" t="s">
        <v>818</v>
      </c>
      <c r="J382" s="506" t="s">
        <v>651</v>
      </c>
      <c r="K382" s="506" t="s">
        <v>819</v>
      </c>
      <c r="L382" s="507">
        <v>117.03</v>
      </c>
      <c r="M382" s="507">
        <v>117.03</v>
      </c>
      <c r="N382" s="506">
        <v>1</v>
      </c>
      <c r="O382" s="573">
        <v>0.5</v>
      </c>
      <c r="P382" s="507">
        <v>117.03</v>
      </c>
      <c r="Q382" s="527">
        <v>1</v>
      </c>
      <c r="R382" s="506">
        <v>1</v>
      </c>
      <c r="S382" s="527">
        <v>1</v>
      </c>
      <c r="T382" s="573">
        <v>0.5</v>
      </c>
      <c r="U382" s="528">
        <v>1</v>
      </c>
    </row>
    <row r="383" spans="1:21" ht="14.4" customHeight="1" x14ac:dyDescent="0.3">
      <c r="A383" s="505">
        <v>27</v>
      </c>
      <c r="B383" s="506" t="s">
        <v>467</v>
      </c>
      <c r="C383" s="506" t="s">
        <v>475</v>
      </c>
      <c r="D383" s="571" t="s">
        <v>1435</v>
      </c>
      <c r="E383" s="572" t="s">
        <v>486</v>
      </c>
      <c r="F383" s="506" t="s">
        <v>468</v>
      </c>
      <c r="G383" s="506" t="s">
        <v>565</v>
      </c>
      <c r="H383" s="506" t="s">
        <v>1436</v>
      </c>
      <c r="I383" s="506" t="s">
        <v>1307</v>
      </c>
      <c r="J383" s="506" t="s">
        <v>651</v>
      </c>
      <c r="K383" s="506" t="s">
        <v>1308</v>
      </c>
      <c r="L383" s="507">
        <v>17.559999999999999</v>
      </c>
      <c r="M383" s="507">
        <v>122.91999999999999</v>
      </c>
      <c r="N383" s="506">
        <v>7</v>
      </c>
      <c r="O383" s="573">
        <v>2</v>
      </c>
      <c r="P383" s="507">
        <v>52.679999999999993</v>
      </c>
      <c r="Q383" s="527">
        <v>0.42857142857142855</v>
      </c>
      <c r="R383" s="506">
        <v>3</v>
      </c>
      <c r="S383" s="527">
        <v>0.42857142857142855</v>
      </c>
      <c r="T383" s="573">
        <v>0.5</v>
      </c>
      <c r="U383" s="528">
        <v>0.25</v>
      </c>
    </row>
    <row r="384" spans="1:21" ht="14.4" customHeight="1" x14ac:dyDescent="0.3">
      <c r="A384" s="505">
        <v>27</v>
      </c>
      <c r="B384" s="506" t="s">
        <v>467</v>
      </c>
      <c r="C384" s="506" t="s">
        <v>475</v>
      </c>
      <c r="D384" s="571" t="s">
        <v>1435</v>
      </c>
      <c r="E384" s="572" t="s">
        <v>486</v>
      </c>
      <c r="F384" s="506" t="s">
        <v>468</v>
      </c>
      <c r="G384" s="506" t="s">
        <v>565</v>
      </c>
      <c r="H384" s="506" t="s">
        <v>1436</v>
      </c>
      <c r="I384" s="506" t="s">
        <v>650</v>
      </c>
      <c r="J384" s="506" t="s">
        <v>651</v>
      </c>
      <c r="K384" s="506" t="s">
        <v>496</v>
      </c>
      <c r="L384" s="507">
        <v>35.11</v>
      </c>
      <c r="M384" s="507">
        <v>140.44</v>
      </c>
      <c r="N384" s="506">
        <v>4</v>
      </c>
      <c r="O384" s="573">
        <v>1</v>
      </c>
      <c r="P384" s="507">
        <v>105.33</v>
      </c>
      <c r="Q384" s="527">
        <v>0.75</v>
      </c>
      <c r="R384" s="506">
        <v>3</v>
      </c>
      <c r="S384" s="527">
        <v>0.75</v>
      </c>
      <c r="T384" s="573">
        <v>0.5</v>
      </c>
      <c r="U384" s="528">
        <v>0.5</v>
      </c>
    </row>
    <row r="385" spans="1:21" ht="14.4" customHeight="1" x14ac:dyDescent="0.3">
      <c r="A385" s="505">
        <v>27</v>
      </c>
      <c r="B385" s="506" t="s">
        <v>467</v>
      </c>
      <c r="C385" s="506" t="s">
        <v>475</v>
      </c>
      <c r="D385" s="571" t="s">
        <v>1435</v>
      </c>
      <c r="E385" s="572" t="s">
        <v>486</v>
      </c>
      <c r="F385" s="506" t="s">
        <v>468</v>
      </c>
      <c r="G385" s="506" t="s">
        <v>565</v>
      </c>
      <c r="H385" s="506" t="s">
        <v>442</v>
      </c>
      <c r="I385" s="506" t="s">
        <v>1309</v>
      </c>
      <c r="J385" s="506" t="s">
        <v>901</v>
      </c>
      <c r="K385" s="506" t="s">
        <v>819</v>
      </c>
      <c r="L385" s="507">
        <v>117.03</v>
      </c>
      <c r="M385" s="507">
        <v>117.03</v>
      </c>
      <c r="N385" s="506">
        <v>1</v>
      </c>
      <c r="O385" s="573">
        <v>1</v>
      </c>
      <c r="P385" s="507">
        <v>117.03</v>
      </c>
      <c r="Q385" s="527">
        <v>1</v>
      </c>
      <c r="R385" s="506">
        <v>1</v>
      </c>
      <c r="S385" s="527">
        <v>1</v>
      </c>
      <c r="T385" s="573">
        <v>1</v>
      </c>
      <c r="U385" s="528">
        <v>1</v>
      </c>
    </row>
    <row r="386" spans="1:21" ht="14.4" customHeight="1" x14ac:dyDescent="0.3">
      <c r="A386" s="505">
        <v>27</v>
      </c>
      <c r="B386" s="506" t="s">
        <v>467</v>
      </c>
      <c r="C386" s="506" t="s">
        <v>475</v>
      </c>
      <c r="D386" s="571" t="s">
        <v>1435</v>
      </c>
      <c r="E386" s="572" t="s">
        <v>486</v>
      </c>
      <c r="F386" s="506" t="s">
        <v>468</v>
      </c>
      <c r="G386" s="506" t="s">
        <v>652</v>
      </c>
      <c r="H386" s="506" t="s">
        <v>1436</v>
      </c>
      <c r="I386" s="506" t="s">
        <v>653</v>
      </c>
      <c r="J386" s="506" t="s">
        <v>654</v>
      </c>
      <c r="K386" s="506" t="s">
        <v>639</v>
      </c>
      <c r="L386" s="507">
        <v>65.989999999999995</v>
      </c>
      <c r="M386" s="507">
        <v>197.96999999999997</v>
      </c>
      <c r="N386" s="506">
        <v>3</v>
      </c>
      <c r="O386" s="573">
        <v>0.5</v>
      </c>
      <c r="P386" s="507">
        <v>197.96999999999997</v>
      </c>
      <c r="Q386" s="527">
        <v>1</v>
      </c>
      <c r="R386" s="506">
        <v>3</v>
      </c>
      <c r="S386" s="527">
        <v>1</v>
      </c>
      <c r="T386" s="573">
        <v>0.5</v>
      </c>
      <c r="U386" s="528">
        <v>1</v>
      </c>
    </row>
    <row r="387" spans="1:21" ht="14.4" customHeight="1" x14ac:dyDescent="0.3">
      <c r="A387" s="505">
        <v>27</v>
      </c>
      <c r="B387" s="506" t="s">
        <v>467</v>
      </c>
      <c r="C387" s="506" t="s">
        <v>475</v>
      </c>
      <c r="D387" s="571" t="s">
        <v>1435</v>
      </c>
      <c r="E387" s="572" t="s">
        <v>486</v>
      </c>
      <c r="F387" s="506" t="s">
        <v>468</v>
      </c>
      <c r="G387" s="506" t="s">
        <v>507</v>
      </c>
      <c r="H387" s="506" t="s">
        <v>442</v>
      </c>
      <c r="I387" s="506" t="s">
        <v>508</v>
      </c>
      <c r="J387" s="506" t="s">
        <v>509</v>
      </c>
      <c r="K387" s="506" t="s">
        <v>510</v>
      </c>
      <c r="L387" s="507">
        <v>1887.9</v>
      </c>
      <c r="M387" s="507">
        <v>41533.800000000003</v>
      </c>
      <c r="N387" s="506">
        <v>22</v>
      </c>
      <c r="O387" s="573">
        <v>6</v>
      </c>
      <c r="P387" s="507">
        <v>37758</v>
      </c>
      <c r="Q387" s="527">
        <v>0.90909090909090906</v>
      </c>
      <c r="R387" s="506">
        <v>20</v>
      </c>
      <c r="S387" s="527">
        <v>0.90909090909090906</v>
      </c>
      <c r="T387" s="573">
        <v>5</v>
      </c>
      <c r="U387" s="528">
        <v>0.83333333333333337</v>
      </c>
    </row>
    <row r="388" spans="1:21" ht="14.4" customHeight="1" x14ac:dyDescent="0.3">
      <c r="A388" s="505">
        <v>27</v>
      </c>
      <c r="B388" s="506" t="s">
        <v>467</v>
      </c>
      <c r="C388" s="506" t="s">
        <v>475</v>
      </c>
      <c r="D388" s="571" t="s">
        <v>1435</v>
      </c>
      <c r="E388" s="572" t="s">
        <v>486</v>
      </c>
      <c r="F388" s="506" t="s">
        <v>468</v>
      </c>
      <c r="G388" s="506" t="s">
        <v>507</v>
      </c>
      <c r="H388" s="506" t="s">
        <v>442</v>
      </c>
      <c r="I388" s="506" t="s">
        <v>655</v>
      </c>
      <c r="J388" s="506" t="s">
        <v>509</v>
      </c>
      <c r="K388" s="506" t="s">
        <v>656</v>
      </c>
      <c r="L388" s="507">
        <v>1544.99</v>
      </c>
      <c r="M388" s="507">
        <v>4634.97</v>
      </c>
      <c r="N388" s="506">
        <v>3</v>
      </c>
      <c r="O388" s="573">
        <v>0.5</v>
      </c>
      <c r="P388" s="507">
        <v>4634.97</v>
      </c>
      <c r="Q388" s="527">
        <v>1</v>
      </c>
      <c r="R388" s="506">
        <v>3</v>
      </c>
      <c r="S388" s="527">
        <v>1</v>
      </c>
      <c r="T388" s="573">
        <v>0.5</v>
      </c>
      <c r="U388" s="528">
        <v>1</v>
      </c>
    </row>
    <row r="389" spans="1:21" ht="14.4" customHeight="1" x14ac:dyDescent="0.3">
      <c r="A389" s="505">
        <v>27</v>
      </c>
      <c r="B389" s="506" t="s">
        <v>467</v>
      </c>
      <c r="C389" s="506" t="s">
        <v>475</v>
      </c>
      <c r="D389" s="571" t="s">
        <v>1435</v>
      </c>
      <c r="E389" s="572" t="s">
        <v>486</v>
      </c>
      <c r="F389" s="506" t="s">
        <v>468</v>
      </c>
      <c r="G389" s="506" t="s">
        <v>507</v>
      </c>
      <c r="H389" s="506" t="s">
        <v>442</v>
      </c>
      <c r="I389" s="506" t="s">
        <v>1310</v>
      </c>
      <c r="J389" s="506" t="s">
        <v>509</v>
      </c>
      <c r="K389" s="506" t="s">
        <v>1311</v>
      </c>
      <c r="L389" s="507">
        <v>0</v>
      </c>
      <c r="M389" s="507">
        <v>0</v>
      </c>
      <c r="N389" s="506">
        <v>3</v>
      </c>
      <c r="O389" s="573">
        <v>0.5</v>
      </c>
      <c r="P389" s="507">
        <v>0</v>
      </c>
      <c r="Q389" s="527"/>
      <c r="R389" s="506">
        <v>3</v>
      </c>
      <c r="S389" s="527">
        <v>1</v>
      </c>
      <c r="T389" s="573">
        <v>0.5</v>
      </c>
      <c r="U389" s="528">
        <v>1</v>
      </c>
    </row>
    <row r="390" spans="1:21" ht="14.4" customHeight="1" x14ac:dyDescent="0.3">
      <c r="A390" s="505">
        <v>27</v>
      </c>
      <c r="B390" s="506" t="s">
        <v>467</v>
      </c>
      <c r="C390" s="506" t="s">
        <v>475</v>
      </c>
      <c r="D390" s="571" t="s">
        <v>1435</v>
      </c>
      <c r="E390" s="572" t="s">
        <v>486</v>
      </c>
      <c r="F390" s="506" t="s">
        <v>468</v>
      </c>
      <c r="G390" s="506" t="s">
        <v>917</v>
      </c>
      <c r="H390" s="506" t="s">
        <v>442</v>
      </c>
      <c r="I390" s="506" t="s">
        <v>1312</v>
      </c>
      <c r="J390" s="506" t="s">
        <v>1313</v>
      </c>
      <c r="K390" s="506" t="s">
        <v>857</v>
      </c>
      <c r="L390" s="507">
        <v>47.46</v>
      </c>
      <c r="M390" s="507">
        <v>284.76</v>
      </c>
      <c r="N390" s="506">
        <v>6</v>
      </c>
      <c r="O390" s="573">
        <v>1</v>
      </c>
      <c r="P390" s="507">
        <v>142.38</v>
      </c>
      <c r="Q390" s="527">
        <v>0.5</v>
      </c>
      <c r="R390" s="506">
        <v>3</v>
      </c>
      <c r="S390" s="527">
        <v>0.5</v>
      </c>
      <c r="T390" s="573">
        <v>0.5</v>
      </c>
      <c r="U390" s="528">
        <v>0.5</v>
      </c>
    </row>
    <row r="391" spans="1:21" ht="14.4" customHeight="1" x14ac:dyDescent="0.3">
      <c r="A391" s="505">
        <v>27</v>
      </c>
      <c r="B391" s="506" t="s">
        <v>467</v>
      </c>
      <c r="C391" s="506" t="s">
        <v>475</v>
      </c>
      <c r="D391" s="571" t="s">
        <v>1435</v>
      </c>
      <c r="E391" s="572" t="s">
        <v>486</v>
      </c>
      <c r="F391" s="506" t="s">
        <v>468</v>
      </c>
      <c r="G391" s="506" t="s">
        <v>917</v>
      </c>
      <c r="H391" s="506" t="s">
        <v>442</v>
      </c>
      <c r="I391" s="506" t="s">
        <v>918</v>
      </c>
      <c r="J391" s="506" t="s">
        <v>919</v>
      </c>
      <c r="K391" s="506" t="s">
        <v>920</v>
      </c>
      <c r="L391" s="507">
        <v>23.72</v>
      </c>
      <c r="M391" s="507">
        <v>71.16</v>
      </c>
      <c r="N391" s="506">
        <v>3</v>
      </c>
      <c r="O391" s="573">
        <v>0.5</v>
      </c>
      <c r="P391" s="507"/>
      <c r="Q391" s="527">
        <v>0</v>
      </c>
      <c r="R391" s="506"/>
      <c r="S391" s="527">
        <v>0</v>
      </c>
      <c r="T391" s="573"/>
      <c r="U391" s="528">
        <v>0</v>
      </c>
    </row>
    <row r="392" spans="1:21" ht="14.4" customHeight="1" x14ac:dyDescent="0.3">
      <c r="A392" s="505">
        <v>27</v>
      </c>
      <c r="B392" s="506" t="s">
        <v>467</v>
      </c>
      <c r="C392" s="506" t="s">
        <v>475</v>
      </c>
      <c r="D392" s="571" t="s">
        <v>1435</v>
      </c>
      <c r="E392" s="572" t="s">
        <v>486</v>
      </c>
      <c r="F392" s="506" t="s">
        <v>468</v>
      </c>
      <c r="G392" s="506" t="s">
        <v>573</v>
      </c>
      <c r="H392" s="506" t="s">
        <v>442</v>
      </c>
      <c r="I392" s="506" t="s">
        <v>1314</v>
      </c>
      <c r="J392" s="506" t="s">
        <v>575</v>
      </c>
      <c r="K392" s="506" t="s">
        <v>930</v>
      </c>
      <c r="L392" s="507">
        <v>91.11</v>
      </c>
      <c r="M392" s="507">
        <v>182.22</v>
      </c>
      <c r="N392" s="506">
        <v>2</v>
      </c>
      <c r="O392" s="573">
        <v>0.5</v>
      </c>
      <c r="P392" s="507"/>
      <c r="Q392" s="527">
        <v>0</v>
      </c>
      <c r="R392" s="506"/>
      <c r="S392" s="527">
        <v>0</v>
      </c>
      <c r="T392" s="573"/>
      <c r="U392" s="528">
        <v>0</v>
      </c>
    </row>
    <row r="393" spans="1:21" ht="14.4" customHeight="1" x14ac:dyDescent="0.3">
      <c r="A393" s="505">
        <v>27</v>
      </c>
      <c r="B393" s="506" t="s">
        <v>467</v>
      </c>
      <c r="C393" s="506" t="s">
        <v>475</v>
      </c>
      <c r="D393" s="571" t="s">
        <v>1435</v>
      </c>
      <c r="E393" s="572" t="s">
        <v>486</v>
      </c>
      <c r="F393" s="506" t="s">
        <v>468</v>
      </c>
      <c r="G393" s="506" t="s">
        <v>573</v>
      </c>
      <c r="H393" s="506" t="s">
        <v>442</v>
      </c>
      <c r="I393" s="506" t="s">
        <v>574</v>
      </c>
      <c r="J393" s="506" t="s">
        <v>575</v>
      </c>
      <c r="K393" s="506" t="s">
        <v>576</v>
      </c>
      <c r="L393" s="507">
        <v>182.22</v>
      </c>
      <c r="M393" s="507">
        <v>364.44</v>
      </c>
      <c r="N393" s="506">
        <v>2</v>
      </c>
      <c r="O393" s="573">
        <v>1</v>
      </c>
      <c r="P393" s="507">
        <v>364.44</v>
      </c>
      <c r="Q393" s="527">
        <v>1</v>
      </c>
      <c r="R393" s="506">
        <v>2</v>
      </c>
      <c r="S393" s="527">
        <v>1</v>
      </c>
      <c r="T393" s="573">
        <v>1</v>
      </c>
      <c r="U393" s="528">
        <v>1</v>
      </c>
    </row>
    <row r="394" spans="1:21" ht="14.4" customHeight="1" x14ac:dyDescent="0.3">
      <c r="A394" s="505">
        <v>27</v>
      </c>
      <c r="B394" s="506" t="s">
        <v>467</v>
      </c>
      <c r="C394" s="506" t="s">
        <v>475</v>
      </c>
      <c r="D394" s="571" t="s">
        <v>1435</v>
      </c>
      <c r="E394" s="572" t="s">
        <v>486</v>
      </c>
      <c r="F394" s="506" t="s">
        <v>468</v>
      </c>
      <c r="G394" s="506" t="s">
        <v>944</v>
      </c>
      <c r="H394" s="506" t="s">
        <v>442</v>
      </c>
      <c r="I394" s="506" t="s">
        <v>945</v>
      </c>
      <c r="J394" s="506" t="s">
        <v>946</v>
      </c>
      <c r="K394" s="506" t="s">
        <v>947</v>
      </c>
      <c r="L394" s="507">
        <v>3480.65</v>
      </c>
      <c r="M394" s="507">
        <v>3480.65</v>
      </c>
      <c r="N394" s="506">
        <v>1</v>
      </c>
      <c r="O394" s="573">
        <v>0.5</v>
      </c>
      <c r="P394" s="507"/>
      <c r="Q394" s="527">
        <v>0</v>
      </c>
      <c r="R394" s="506"/>
      <c r="S394" s="527">
        <v>0</v>
      </c>
      <c r="T394" s="573"/>
      <c r="U394" s="528">
        <v>0</v>
      </c>
    </row>
    <row r="395" spans="1:21" ht="14.4" customHeight="1" x14ac:dyDescent="0.3">
      <c r="A395" s="505">
        <v>27</v>
      </c>
      <c r="B395" s="506" t="s">
        <v>467</v>
      </c>
      <c r="C395" s="506" t="s">
        <v>475</v>
      </c>
      <c r="D395" s="571" t="s">
        <v>1435</v>
      </c>
      <c r="E395" s="572" t="s">
        <v>486</v>
      </c>
      <c r="F395" s="506" t="s">
        <v>468</v>
      </c>
      <c r="G395" s="506" t="s">
        <v>820</v>
      </c>
      <c r="H395" s="506" t="s">
        <v>442</v>
      </c>
      <c r="I395" s="506" t="s">
        <v>948</v>
      </c>
      <c r="J395" s="506" t="s">
        <v>822</v>
      </c>
      <c r="K395" s="506" t="s">
        <v>823</v>
      </c>
      <c r="L395" s="507">
        <v>556.04</v>
      </c>
      <c r="M395" s="507">
        <v>556.04</v>
      </c>
      <c r="N395" s="506">
        <v>1</v>
      </c>
      <c r="O395" s="573">
        <v>0.5</v>
      </c>
      <c r="P395" s="507">
        <v>556.04</v>
      </c>
      <c r="Q395" s="527">
        <v>1</v>
      </c>
      <c r="R395" s="506">
        <v>1</v>
      </c>
      <c r="S395" s="527">
        <v>1</v>
      </c>
      <c r="T395" s="573">
        <v>0.5</v>
      </c>
      <c r="U395" s="528">
        <v>1</v>
      </c>
    </row>
    <row r="396" spans="1:21" ht="14.4" customHeight="1" x14ac:dyDescent="0.3">
      <c r="A396" s="505">
        <v>27</v>
      </c>
      <c r="B396" s="506" t="s">
        <v>467</v>
      </c>
      <c r="C396" s="506" t="s">
        <v>475</v>
      </c>
      <c r="D396" s="571" t="s">
        <v>1435</v>
      </c>
      <c r="E396" s="572" t="s">
        <v>486</v>
      </c>
      <c r="F396" s="506" t="s">
        <v>468</v>
      </c>
      <c r="G396" s="506" t="s">
        <v>820</v>
      </c>
      <c r="H396" s="506" t="s">
        <v>1436</v>
      </c>
      <c r="I396" s="506" t="s">
        <v>821</v>
      </c>
      <c r="J396" s="506" t="s">
        <v>822</v>
      </c>
      <c r="K396" s="506" t="s">
        <v>823</v>
      </c>
      <c r="L396" s="507">
        <v>556.04</v>
      </c>
      <c r="M396" s="507">
        <v>1668.12</v>
      </c>
      <c r="N396" s="506">
        <v>3</v>
      </c>
      <c r="O396" s="573">
        <v>2</v>
      </c>
      <c r="P396" s="507">
        <v>1112.08</v>
      </c>
      <c r="Q396" s="527">
        <v>0.66666666666666663</v>
      </c>
      <c r="R396" s="506">
        <v>2</v>
      </c>
      <c r="S396" s="527">
        <v>0.66666666666666663</v>
      </c>
      <c r="T396" s="573">
        <v>1.5</v>
      </c>
      <c r="U396" s="528">
        <v>0.75</v>
      </c>
    </row>
    <row r="397" spans="1:21" ht="14.4" customHeight="1" x14ac:dyDescent="0.3">
      <c r="A397" s="505">
        <v>27</v>
      </c>
      <c r="B397" s="506" t="s">
        <v>467</v>
      </c>
      <c r="C397" s="506" t="s">
        <v>475</v>
      </c>
      <c r="D397" s="571" t="s">
        <v>1435</v>
      </c>
      <c r="E397" s="572" t="s">
        <v>486</v>
      </c>
      <c r="F397" s="506" t="s">
        <v>468</v>
      </c>
      <c r="G397" s="506" t="s">
        <v>820</v>
      </c>
      <c r="H397" s="506" t="s">
        <v>1436</v>
      </c>
      <c r="I397" s="506" t="s">
        <v>949</v>
      </c>
      <c r="J397" s="506" t="s">
        <v>822</v>
      </c>
      <c r="K397" s="506" t="s">
        <v>950</v>
      </c>
      <c r="L397" s="507">
        <v>185.34</v>
      </c>
      <c r="M397" s="507">
        <v>926.7</v>
      </c>
      <c r="N397" s="506">
        <v>5</v>
      </c>
      <c r="O397" s="573">
        <v>1.5</v>
      </c>
      <c r="P397" s="507">
        <v>926.7</v>
      </c>
      <c r="Q397" s="527">
        <v>1</v>
      </c>
      <c r="R397" s="506">
        <v>5</v>
      </c>
      <c r="S397" s="527">
        <v>1</v>
      </c>
      <c r="T397" s="573">
        <v>1.5</v>
      </c>
      <c r="U397" s="528">
        <v>1</v>
      </c>
    </row>
    <row r="398" spans="1:21" ht="14.4" customHeight="1" x14ac:dyDescent="0.3">
      <c r="A398" s="505">
        <v>27</v>
      </c>
      <c r="B398" s="506" t="s">
        <v>467</v>
      </c>
      <c r="C398" s="506" t="s">
        <v>475</v>
      </c>
      <c r="D398" s="571" t="s">
        <v>1435</v>
      </c>
      <c r="E398" s="572" t="s">
        <v>486</v>
      </c>
      <c r="F398" s="506" t="s">
        <v>468</v>
      </c>
      <c r="G398" s="506" t="s">
        <v>660</v>
      </c>
      <c r="H398" s="506" t="s">
        <v>1436</v>
      </c>
      <c r="I398" s="506" t="s">
        <v>1315</v>
      </c>
      <c r="J398" s="506" t="s">
        <v>952</v>
      </c>
      <c r="K398" s="506" t="s">
        <v>1316</v>
      </c>
      <c r="L398" s="507">
        <v>85.02</v>
      </c>
      <c r="M398" s="507">
        <v>85.02</v>
      </c>
      <c r="N398" s="506">
        <v>1</v>
      </c>
      <c r="O398" s="573">
        <v>0.5</v>
      </c>
      <c r="P398" s="507">
        <v>85.02</v>
      </c>
      <c r="Q398" s="527">
        <v>1</v>
      </c>
      <c r="R398" s="506">
        <v>1</v>
      </c>
      <c r="S398" s="527">
        <v>1</v>
      </c>
      <c r="T398" s="573">
        <v>0.5</v>
      </c>
      <c r="U398" s="528">
        <v>1</v>
      </c>
    </row>
    <row r="399" spans="1:21" ht="14.4" customHeight="1" x14ac:dyDescent="0.3">
      <c r="A399" s="505">
        <v>27</v>
      </c>
      <c r="B399" s="506" t="s">
        <v>467</v>
      </c>
      <c r="C399" s="506" t="s">
        <v>475</v>
      </c>
      <c r="D399" s="571" t="s">
        <v>1435</v>
      </c>
      <c r="E399" s="572" t="s">
        <v>486</v>
      </c>
      <c r="F399" s="506" t="s">
        <v>468</v>
      </c>
      <c r="G399" s="506" t="s">
        <v>664</v>
      </c>
      <c r="H399" s="506" t="s">
        <v>442</v>
      </c>
      <c r="I399" s="506" t="s">
        <v>665</v>
      </c>
      <c r="J399" s="506" t="s">
        <v>666</v>
      </c>
      <c r="K399" s="506" t="s">
        <v>667</v>
      </c>
      <c r="L399" s="507">
        <v>107.27</v>
      </c>
      <c r="M399" s="507">
        <v>2789.02</v>
      </c>
      <c r="N399" s="506">
        <v>26</v>
      </c>
      <c r="O399" s="573">
        <v>6.5</v>
      </c>
      <c r="P399" s="507">
        <v>1501.78</v>
      </c>
      <c r="Q399" s="527">
        <v>0.53846153846153844</v>
      </c>
      <c r="R399" s="506">
        <v>14</v>
      </c>
      <c r="S399" s="527">
        <v>0.53846153846153844</v>
      </c>
      <c r="T399" s="573">
        <v>3</v>
      </c>
      <c r="U399" s="528">
        <v>0.46153846153846156</v>
      </c>
    </row>
    <row r="400" spans="1:21" ht="14.4" customHeight="1" x14ac:dyDescent="0.3">
      <c r="A400" s="505">
        <v>27</v>
      </c>
      <c r="B400" s="506" t="s">
        <v>467</v>
      </c>
      <c r="C400" s="506" t="s">
        <v>475</v>
      </c>
      <c r="D400" s="571" t="s">
        <v>1435</v>
      </c>
      <c r="E400" s="572" t="s">
        <v>486</v>
      </c>
      <c r="F400" s="506" t="s">
        <v>468</v>
      </c>
      <c r="G400" s="506" t="s">
        <v>664</v>
      </c>
      <c r="H400" s="506" t="s">
        <v>442</v>
      </c>
      <c r="I400" s="506" t="s">
        <v>966</v>
      </c>
      <c r="J400" s="506" t="s">
        <v>666</v>
      </c>
      <c r="K400" s="506" t="s">
        <v>667</v>
      </c>
      <c r="L400" s="507">
        <v>107.27</v>
      </c>
      <c r="M400" s="507">
        <v>321.81</v>
      </c>
      <c r="N400" s="506">
        <v>3</v>
      </c>
      <c r="O400" s="573">
        <v>0.5</v>
      </c>
      <c r="P400" s="507"/>
      <c r="Q400" s="527">
        <v>0</v>
      </c>
      <c r="R400" s="506"/>
      <c r="S400" s="527">
        <v>0</v>
      </c>
      <c r="T400" s="573"/>
      <c r="U400" s="528">
        <v>0</v>
      </c>
    </row>
    <row r="401" spans="1:21" ht="14.4" customHeight="1" x14ac:dyDescent="0.3">
      <c r="A401" s="505">
        <v>27</v>
      </c>
      <c r="B401" s="506" t="s">
        <v>467</v>
      </c>
      <c r="C401" s="506" t="s">
        <v>475</v>
      </c>
      <c r="D401" s="571" t="s">
        <v>1435</v>
      </c>
      <c r="E401" s="572" t="s">
        <v>486</v>
      </c>
      <c r="F401" s="506" t="s">
        <v>468</v>
      </c>
      <c r="G401" s="506" t="s">
        <v>824</v>
      </c>
      <c r="H401" s="506" t="s">
        <v>442</v>
      </c>
      <c r="I401" s="506" t="s">
        <v>825</v>
      </c>
      <c r="J401" s="506" t="s">
        <v>826</v>
      </c>
      <c r="K401" s="506" t="s">
        <v>827</v>
      </c>
      <c r="L401" s="507">
        <v>32.81</v>
      </c>
      <c r="M401" s="507">
        <v>164.05</v>
      </c>
      <c r="N401" s="506">
        <v>5</v>
      </c>
      <c r="O401" s="573">
        <v>0.5</v>
      </c>
      <c r="P401" s="507">
        <v>164.05</v>
      </c>
      <c r="Q401" s="527">
        <v>1</v>
      </c>
      <c r="R401" s="506">
        <v>5</v>
      </c>
      <c r="S401" s="527">
        <v>1</v>
      </c>
      <c r="T401" s="573">
        <v>0.5</v>
      </c>
      <c r="U401" s="528">
        <v>1</v>
      </c>
    </row>
    <row r="402" spans="1:21" ht="14.4" customHeight="1" x14ac:dyDescent="0.3">
      <c r="A402" s="505">
        <v>27</v>
      </c>
      <c r="B402" s="506" t="s">
        <v>467</v>
      </c>
      <c r="C402" s="506" t="s">
        <v>475</v>
      </c>
      <c r="D402" s="571" t="s">
        <v>1435</v>
      </c>
      <c r="E402" s="572" t="s">
        <v>486</v>
      </c>
      <c r="F402" s="506" t="s">
        <v>468</v>
      </c>
      <c r="G402" s="506" t="s">
        <v>974</v>
      </c>
      <c r="H402" s="506" t="s">
        <v>442</v>
      </c>
      <c r="I402" s="506" t="s">
        <v>975</v>
      </c>
      <c r="J402" s="506" t="s">
        <v>976</v>
      </c>
      <c r="K402" s="506" t="s">
        <v>977</v>
      </c>
      <c r="L402" s="507">
        <v>33</v>
      </c>
      <c r="M402" s="507">
        <v>99</v>
      </c>
      <c r="N402" s="506">
        <v>3</v>
      </c>
      <c r="O402" s="573">
        <v>0.5</v>
      </c>
      <c r="P402" s="507"/>
      <c r="Q402" s="527">
        <v>0</v>
      </c>
      <c r="R402" s="506"/>
      <c r="S402" s="527">
        <v>0</v>
      </c>
      <c r="T402" s="573"/>
      <c r="U402" s="528">
        <v>0</v>
      </c>
    </row>
    <row r="403" spans="1:21" ht="14.4" customHeight="1" x14ac:dyDescent="0.3">
      <c r="A403" s="505">
        <v>27</v>
      </c>
      <c r="B403" s="506" t="s">
        <v>467</v>
      </c>
      <c r="C403" s="506" t="s">
        <v>475</v>
      </c>
      <c r="D403" s="571" t="s">
        <v>1435</v>
      </c>
      <c r="E403" s="572" t="s">
        <v>486</v>
      </c>
      <c r="F403" s="506" t="s">
        <v>468</v>
      </c>
      <c r="G403" s="506" t="s">
        <v>974</v>
      </c>
      <c r="H403" s="506" t="s">
        <v>442</v>
      </c>
      <c r="I403" s="506" t="s">
        <v>1317</v>
      </c>
      <c r="J403" s="506" t="s">
        <v>1318</v>
      </c>
      <c r="K403" s="506" t="s">
        <v>1319</v>
      </c>
      <c r="L403" s="507">
        <v>75.05</v>
      </c>
      <c r="M403" s="507">
        <v>300.2</v>
      </c>
      <c r="N403" s="506">
        <v>4</v>
      </c>
      <c r="O403" s="573">
        <v>1</v>
      </c>
      <c r="P403" s="507"/>
      <c r="Q403" s="527">
        <v>0</v>
      </c>
      <c r="R403" s="506"/>
      <c r="S403" s="527">
        <v>0</v>
      </c>
      <c r="T403" s="573"/>
      <c r="U403" s="528">
        <v>0</v>
      </c>
    </row>
    <row r="404" spans="1:21" ht="14.4" customHeight="1" x14ac:dyDescent="0.3">
      <c r="A404" s="505">
        <v>27</v>
      </c>
      <c r="B404" s="506" t="s">
        <v>467</v>
      </c>
      <c r="C404" s="506" t="s">
        <v>475</v>
      </c>
      <c r="D404" s="571" t="s">
        <v>1435</v>
      </c>
      <c r="E404" s="572" t="s">
        <v>486</v>
      </c>
      <c r="F404" s="506" t="s">
        <v>468</v>
      </c>
      <c r="G404" s="506" t="s">
        <v>668</v>
      </c>
      <c r="H404" s="506" t="s">
        <v>442</v>
      </c>
      <c r="I404" s="506" t="s">
        <v>986</v>
      </c>
      <c r="J404" s="506" t="s">
        <v>670</v>
      </c>
      <c r="K404" s="506" t="s">
        <v>987</v>
      </c>
      <c r="L404" s="507">
        <v>164.01</v>
      </c>
      <c r="M404" s="507">
        <v>328.02</v>
      </c>
      <c r="N404" s="506">
        <v>2</v>
      </c>
      <c r="O404" s="573">
        <v>1</v>
      </c>
      <c r="P404" s="507">
        <v>164.01</v>
      </c>
      <c r="Q404" s="527">
        <v>0.5</v>
      </c>
      <c r="R404" s="506">
        <v>1</v>
      </c>
      <c r="S404" s="527">
        <v>0.5</v>
      </c>
      <c r="T404" s="573">
        <v>0.5</v>
      </c>
      <c r="U404" s="528">
        <v>0.5</v>
      </c>
    </row>
    <row r="405" spans="1:21" ht="14.4" customHeight="1" x14ac:dyDescent="0.3">
      <c r="A405" s="505">
        <v>27</v>
      </c>
      <c r="B405" s="506" t="s">
        <v>467</v>
      </c>
      <c r="C405" s="506" t="s">
        <v>475</v>
      </c>
      <c r="D405" s="571" t="s">
        <v>1435</v>
      </c>
      <c r="E405" s="572" t="s">
        <v>486</v>
      </c>
      <c r="F405" s="506" t="s">
        <v>468</v>
      </c>
      <c r="G405" s="506" t="s">
        <v>668</v>
      </c>
      <c r="H405" s="506" t="s">
        <v>442</v>
      </c>
      <c r="I405" s="506" t="s">
        <v>669</v>
      </c>
      <c r="J405" s="506" t="s">
        <v>670</v>
      </c>
      <c r="K405" s="506" t="s">
        <v>671</v>
      </c>
      <c r="L405" s="507">
        <v>49.2</v>
      </c>
      <c r="M405" s="507">
        <v>98.4</v>
      </c>
      <c r="N405" s="506">
        <v>2</v>
      </c>
      <c r="O405" s="573">
        <v>1</v>
      </c>
      <c r="P405" s="507"/>
      <c r="Q405" s="527">
        <v>0</v>
      </c>
      <c r="R405" s="506"/>
      <c r="S405" s="527">
        <v>0</v>
      </c>
      <c r="T405" s="573"/>
      <c r="U405" s="528">
        <v>0</v>
      </c>
    </row>
    <row r="406" spans="1:21" ht="14.4" customHeight="1" x14ac:dyDescent="0.3">
      <c r="A406" s="505">
        <v>27</v>
      </c>
      <c r="B406" s="506" t="s">
        <v>467</v>
      </c>
      <c r="C406" s="506" t="s">
        <v>475</v>
      </c>
      <c r="D406" s="571" t="s">
        <v>1435</v>
      </c>
      <c r="E406" s="572" t="s">
        <v>486</v>
      </c>
      <c r="F406" s="506" t="s">
        <v>468</v>
      </c>
      <c r="G406" s="506" t="s">
        <v>668</v>
      </c>
      <c r="H406" s="506" t="s">
        <v>442</v>
      </c>
      <c r="I406" s="506" t="s">
        <v>1320</v>
      </c>
      <c r="J406" s="506" t="s">
        <v>1321</v>
      </c>
      <c r="K406" s="506" t="s">
        <v>1322</v>
      </c>
      <c r="L406" s="507">
        <v>49.2</v>
      </c>
      <c r="M406" s="507">
        <v>295.20000000000005</v>
      </c>
      <c r="N406" s="506">
        <v>6</v>
      </c>
      <c r="O406" s="573">
        <v>1</v>
      </c>
      <c r="P406" s="507">
        <v>295.20000000000005</v>
      </c>
      <c r="Q406" s="527">
        <v>1</v>
      </c>
      <c r="R406" s="506">
        <v>6</v>
      </c>
      <c r="S406" s="527">
        <v>1</v>
      </c>
      <c r="T406" s="573">
        <v>1</v>
      </c>
      <c r="U406" s="528">
        <v>1</v>
      </c>
    </row>
    <row r="407" spans="1:21" ht="14.4" customHeight="1" x14ac:dyDescent="0.3">
      <c r="A407" s="505">
        <v>27</v>
      </c>
      <c r="B407" s="506" t="s">
        <v>467</v>
      </c>
      <c r="C407" s="506" t="s">
        <v>475</v>
      </c>
      <c r="D407" s="571" t="s">
        <v>1435</v>
      </c>
      <c r="E407" s="572" t="s">
        <v>486</v>
      </c>
      <c r="F407" s="506" t="s">
        <v>468</v>
      </c>
      <c r="G407" s="506" t="s">
        <v>668</v>
      </c>
      <c r="H407" s="506" t="s">
        <v>442</v>
      </c>
      <c r="I407" s="506" t="s">
        <v>1323</v>
      </c>
      <c r="J407" s="506" t="s">
        <v>1324</v>
      </c>
      <c r="K407" s="506" t="s">
        <v>1322</v>
      </c>
      <c r="L407" s="507">
        <v>49.2</v>
      </c>
      <c r="M407" s="507">
        <v>147.60000000000002</v>
      </c>
      <c r="N407" s="506">
        <v>3</v>
      </c>
      <c r="O407" s="573">
        <v>0.5</v>
      </c>
      <c r="P407" s="507">
        <v>147.60000000000002</v>
      </c>
      <c r="Q407" s="527">
        <v>1</v>
      </c>
      <c r="R407" s="506">
        <v>3</v>
      </c>
      <c r="S407" s="527">
        <v>1</v>
      </c>
      <c r="T407" s="573">
        <v>0.5</v>
      </c>
      <c r="U407" s="528">
        <v>1</v>
      </c>
    </row>
    <row r="408" spans="1:21" ht="14.4" customHeight="1" x14ac:dyDescent="0.3">
      <c r="A408" s="505">
        <v>27</v>
      </c>
      <c r="B408" s="506" t="s">
        <v>467</v>
      </c>
      <c r="C408" s="506" t="s">
        <v>475</v>
      </c>
      <c r="D408" s="571" t="s">
        <v>1435</v>
      </c>
      <c r="E408" s="572" t="s">
        <v>486</v>
      </c>
      <c r="F408" s="506" t="s">
        <v>468</v>
      </c>
      <c r="G408" s="506" t="s">
        <v>672</v>
      </c>
      <c r="H408" s="506" t="s">
        <v>442</v>
      </c>
      <c r="I408" s="506" t="s">
        <v>673</v>
      </c>
      <c r="J408" s="506" t="s">
        <v>674</v>
      </c>
      <c r="K408" s="506" t="s">
        <v>675</v>
      </c>
      <c r="L408" s="507">
        <v>66.37</v>
      </c>
      <c r="M408" s="507">
        <v>66.37</v>
      </c>
      <c r="N408" s="506">
        <v>1</v>
      </c>
      <c r="O408" s="573">
        <v>1</v>
      </c>
      <c r="P408" s="507">
        <v>66.37</v>
      </c>
      <c r="Q408" s="527">
        <v>1</v>
      </c>
      <c r="R408" s="506">
        <v>1</v>
      </c>
      <c r="S408" s="527">
        <v>1</v>
      </c>
      <c r="T408" s="573">
        <v>1</v>
      </c>
      <c r="U408" s="528">
        <v>1</v>
      </c>
    </row>
    <row r="409" spans="1:21" ht="14.4" customHeight="1" x14ac:dyDescent="0.3">
      <c r="A409" s="505">
        <v>27</v>
      </c>
      <c r="B409" s="506" t="s">
        <v>467</v>
      </c>
      <c r="C409" s="506" t="s">
        <v>475</v>
      </c>
      <c r="D409" s="571" t="s">
        <v>1435</v>
      </c>
      <c r="E409" s="572" t="s">
        <v>486</v>
      </c>
      <c r="F409" s="506" t="s">
        <v>468</v>
      </c>
      <c r="G409" s="506" t="s">
        <v>1325</v>
      </c>
      <c r="H409" s="506" t="s">
        <v>1436</v>
      </c>
      <c r="I409" s="506" t="s">
        <v>1326</v>
      </c>
      <c r="J409" s="506" t="s">
        <v>1327</v>
      </c>
      <c r="K409" s="506" t="s">
        <v>1328</v>
      </c>
      <c r="L409" s="507">
        <v>982.84</v>
      </c>
      <c r="M409" s="507">
        <v>1965.68</v>
      </c>
      <c r="N409" s="506">
        <v>2</v>
      </c>
      <c r="O409" s="573">
        <v>1</v>
      </c>
      <c r="P409" s="507">
        <v>1965.68</v>
      </c>
      <c r="Q409" s="527">
        <v>1</v>
      </c>
      <c r="R409" s="506">
        <v>2</v>
      </c>
      <c r="S409" s="527">
        <v>1</v>
      </c>
      <c r="T409" s="573">
        <v>1</v>
      </c>
      <c r="U409" s="528">
        <v>1</v>
      </c>
    </row>
    <row r="410" spans="1:21" ht="14.4" customHeight="1" x14ac:dyDescent="0.3">
      <c r="A410" s="505">
        <v>27</v>
      </c>
      <c r="B410" s="506" t="s">
        <v>467</v>
      </c>
      <c r="C410" s="506" t="s">
        <v>475</v>
      </c>
      <c r="D410" s="571" t="s">
        <v>1435</v>
      </c>
      <c r="E410" s="572" t="s">
        <v>486</v>
      </c>
      <c r="F410" s="506" t="s">
        <v>468</v>
      </c>
      <c r="G410" s="506" t="s">
        <v>680</v>
      </c>
      <c r="H410" s="506" t="s">
        <v>1436</v>
      </c>
      <c r="I410" s="506" t="s">
        <v>681</v>
      </c>
      <c r="J410" s="506" t="s">
        <v>682</v>
      </c>
      <c r="K410" s="506" t="s">
        <v>683</v>
      </c>
      <c r="L410" s="507">
        <v>8.7899999999999991</v>
      </c>
      <c r="M410" s="507">
        <v>52.739999999999995</v>
      </c>
      <c r="N410" s="506">
        <v>6</v>
      </c>
      <c r="O410" s="573">
        <v>0.5</v>
      </c>
      <c r="P410" s="507">
        <v>52.739999999999995</v>
      </c>
      <c r="Q410" s="527">
        <v>1</v>
      </c>
      <c r="R410" s="506">
        <v>6</v>
      </c>
      <c r="S410" s="527">
        <v>1</v>
      </c>
      <c r="T410" s="573">
        <v>0.5</v>
      </c>
      <c r="U410" s="528">
        <v>1</v>
      </c>
    </row>
    <row r="411" spans="1:21" ht="14.4" customHeight="1" x14ac:dyDescent="0.3">
      <c r="A411" s="505">
        <v>27</v>
      </c>
      <c r="B411" s="506" t="s">
        <v>467</v>
      </c>
      <c r="C411" s="506" t="s">
        <v>475</v>
      </c>
      <c r="D411" s="571" t="s">
        <v>1435</v>
      </c>
      <c r="E411" s="572" t="s">
        <v>486</v>
      </c>
      <c r="F411" s="506" t="s">
        <v>468</v>
      </c>
      <c r="G411" s="506" t="s">
        <v>680</v>
      </c>
      <c r="H411" s="506" t="s">
        <v>1436</v>
      </c>
      <c r="I411" s="506" t="s">
        <v>1005</v>
      </c>
      <c r="J411" s="506" t="s">
        <v>682</v>
      </c>
      <c r="K411" s="506" t="s">
        <v>1006</v>
      </c>
      <c r="L411" s="507">
        <v>29.27</v>
      </c>
      <c r="M411" s="507">
        <v>58.54</v>
      </c>
      <c r="N411" s="506">
        <v>2</v>
      </c>
      <c r="O411" s="573">
        <v>0.5</v>
      </c>
      <c r="P411" s="507"/>
      <c r="Q411" s="527">
        <v>0</v>
      </c>
      <c r="R411" s="506"/>
      <c r="S411" s="527">
        <v>0</v>
      </c>
      <c r="T411" s="573"/>
      <c r="U411" s="528">
        <v>0</v>
      </c>
    </row>
    <row r="412" spans="1:21" ht="14.4" customHeight="1" x14ac:dyDescent="0.3">
      <c r="A412" s="505">
        <v>27</v>
      </c>
      <c r="B412" s="506" t="s">
        <v>467</v>
      </c>
      <c r="C412" s="506" t="s">
        <v>475</v>
      </c>
      <c r="D412" s="571" t="s">
        <v>1435</v>
      </c>
      <c r="E412" s="572" t="s">
        <v>486</v>
      </c>
      <c r="F412" s="506" t="s">
        <v>468</v>
      </c>
      <c r="G412" s="506" t="s">
        <v>680</v>
      </c>
      <c r="H412" s="506" t="s">
        <v>442</v>
      </c>
      <c r="I412" s="506" t="s">
        <v>1329</v>
      </c>
      <c r="J412" s="506" t="s">
        <v>1008</v>
      </c>
      <c r="K412" s="506" t="s">
        <v>683</v>
      </c>
      <c r="L412" s="507">
        <v>8.7899999999999991</v>
      </c>
      <c r="M412" s="507">
        <v>52.739999999999995</v>
      </c>
      <c r="N412" s="506">
        <v>6</v>
      </c>
      <c r="O412" s="573">
        <v>1</v>
      </c>
      <c r="P412" s="507">
        <v>52.739999999999995</v>
      </c>
      <c r="Q412" s="527">
        <v>1</v>
      </c>
      <c r="R412" s="506">
        <v>6</v>
      </c>
      <c r="S412" s="527">
        <v>1</v>
      </c>
      <c r="T412" s="573">
        <v>1</v>
      </c>
      <c r="U412" s="528">
        <v>1</v>
      </c>
    </row>
    <row r="413" spans="1:21" ht="14.4" customHeight="1" x14ac:dyDescent="0.3">
      <c r="A413" s="505">
        <v>27</v>
      </c>
      <c r="B413" s="506" t="s">
        <v>467</v>
      </c>
      <c r="C413" s="506" t="s">
        <v>475</v>
      </c>
      <c r="D413" s="571" t="s">
        <v>1435</v>
      </c>
      <c r="E413" s="572" t="s">
        <v>486</v>
      </c>
      <c r="F413" s="506" t="s">
        <v>468</v>
      </c>
      <c r="G413" s="506" t="s">
        <v>1010</v>
      </c>
      <c r="H413" s="506" t="s">
        <v>1436</v>
      </c>
      <c r="I413" s="506" t="s">
        <v>1330</v>
      </c>
      <c r="J413" s="506" t="s">
        <v>1331</v>
      </c>
      <c r="K413" s="506" t="s">
        <v>1332</v>
      </c>
      <c r="L413" s="507">
        <v>93.43</v>
      </c>
      <c r="M413" s="507">
        <v>840.87000000000012</v>
      </c>
      <c r="N413" s="506">
        <v>9</v>
      </c>
      <c r="O413" s="573">
        <v>1.5</v>
      </c>
      <c r="P413" s="507"/>
      <c r="Q413" s="527">
        <v>0</v>
      </c>
      <c r="R413" s="506"/>
      <c r="S413" s="527">
        <v>0</v>
      </c>
      <c r="T413" s="573"/>
      <c r="U413" s="528">
        <v>0</v>
      </c>
    </row>
    <row r="414" spans="1:21" ht="14.4" customHeight="1" x14ac:dyDescent="0.3">
      <c r="A414" s="505">
        <v>27</v>
      </c>
      <c r="B414" s="506" t="s">
        <v>467</v>
      </c>
      <c r="C414" s="506" t="s">
        <v>475</v>
      </c>
      <c r="D414" s="571" t="s">
        <v>1435</v>
      </c>
      <c r="E414" s="572" t="s">
        <v>486</v>
      </c>
      <c r="F414" s="506" t="s">
        <v>468</v>
      </c>
      <c r="G414" s="506" t="s">
        <v>511</v>
      </c>
      <c r="H414" s="506" t="s">
        <v>442</v>
      </c>
      <c r="I414" s="506" t="s">
        <v>688</v>
      </c>
      <c r="J414" s="506" t="s">
        <v>689</v>
      </c>
      <c r="K414" s="506" t="s">
        <v>690</v>
      </c>
      <c r="L414" s="507">
        <v>58.63</v>
      </c>
      <c r="M414" s="507">
        <v>58.63</v>
      </c>
      <c r="N414" s="506">
        <v>1</v>
      </c>
      <c r="O414" s="573">
        <v>0.5</v>
      </c>
      <c r="P414" s="507">
        <v>58.63</v>
      </c>
      <c r="Q414" s="527">
        <v>1</v>
      </c>
      <c r="R414" s="506">
        <v>1</v>
      </c>
      <c r="S414" s="527">
        <v>1</v>
      </c>
      <c r="T414" s="573">
        <v>0.5</v>
      </c>
      <c r="U414" s="528">
        <v>1</v>
      </c>
    </row>
    <row r="415" spans="1:21" ht="14.4" customHeight="1" x14ac:dyDescent="0.3">
      <c r="A415" s="505">
        <v>27</v>
      </c>
      <c r="B415" s="506" t="s">
        <v>467</v>
      </c>
      <c r="C415" s="506" t="s">
        <v>475</v>
      </c>
      <c r="D415" s="571" t="s">
        <v>1435</v>
      </c>
      <c r="E415" s="572" t="s">
        <v>486</v>
      </c>
      <c r="F415" s="506" t="s">
        <v>468</v>
      </c>
      <c r="G415" s="506" t="s">
        <v>511</v>
      </c>
      <c r="H415" s="506" t="s">
        <v>442</v>
      </c>
      <c r="I415" s="506" t="s">
        <v>691</v>
      </c>
      <c r="J415" s="506" t="s">
        <v>692</v>
      </c>
      <c r="K415" s="506" t="s">
        <v>693</v>
      </c>
      <c r="L415" s="507">
        <v>58.62</v>
      </c>
      <c r="M415" s="507">
        <v>175.85999999999999</v>
      </c>
      <c r="N415" s="506">
        <v>3</v>
      </c>
      <c r="O415" s="573">
        <v>2</v>
      </c>
      <c r="P415" s="507">
        <v>117.24</v>
      </c>
      <c r="Q415" s="527">
        <v>0.66666666666666674</v>
      </c>
      <c r="R415" s="506">
        <v>2</v>
      </c>
      <c r="S415" s="527">
        <v>0.66666666666666663</v>
      </c>
      <c r="T415" s="573">
        <v>1.5</v>
      </c>
      <c r="U415" s="528">
        <v>0.75</v>
      </c>
    </row>
    <row r="416" spans="1:21" ht="14.4" customHeight="1" x14ac:dyDescent="0.3">
      <c r="A416" s="505">
        <v>27</v>
      </c>
      <c r="B416" s="506" t="s">
        <v>467</v>
      </c>
      <c r="C416" s="506" t="s">
        <v>475</v>
      </c>
      <c r="D416" s="571" t="s">
        <v>1435</v>
      </c>
      <c r="E416" s="572" t="s">
        <v>486</v>
      </c>
      <c r="F416" s="506" t="s">
        <v>468</v>
      </c>
      <c r="G416" s="506" t="s">
        <v>511</v>
      </c>
      <c r="H416" s="506" t="s">
        <v>442</v>
      </c>
      <c r="I416" s="506" t="s">
        <v>512</v>
      </c>
      <c r="J416" s="506" t="s">
        <v>513</v>
      </c>
      <c r="K416" s="506" t="s">
        <v>514</v>
      </c>
      <c r="L416" s="507">
        <v>58.62</v>
      </c>
      <c r="M416" s="507">
        <v>468.95999999999992</v>
      </c>
      <c r="N416" s="506">
        <v>8</v>
      </c>
      <c r="O416" s="573">
        <v>5</v>
      </c>
      <c r="P416" s="507">
        <v>175.85999999999999</v>
      </c>
      <c r="Q416" s="527">
        <v>0.37500000000000006</v>
      </c>
      <c r="R416" s="506">
        <v>3</v>
      </c>
      <c r="S416" s="527">
        <v>0.375</v>
      </c>
      <c r="T416" s="573">
        <v>1.5</v>
      </c>
      <c r="U416" s="528">
        <v>0.3</v>
      </c>
    </row>
    <row r="417" spans="1:21" ht="14.4" customHeight="1" x14ac:dyDescent="0.3">
      <c r="A417" s="505">
        <v>27</v>
      </c>
      <c r="B417" s="506" t="s">
        <v>467</v>
      </c>
      <c r="C417" s="506" t="s">
        <v>475</v>
      </c>
      <c r="D417" s="571" t="s">
        <v>1435</v>
      </c>
      <c r="E417" s="572" t="s">
        <v>486</v>
      </c>
      <c r="F417" s="506" t="s">
        <v>468</v>
      </c>
      <c r="G417" s="506" t="s">
        <v>1333</v>
      </c>
      <c r="H417" s="506" t="s">
        <v>442</v>
      </c>
      <c r="I417" s="506" t="s">
        <v>1334</v>
      </c>
      <c r="J417" s="506" t="s">
        <v>1335</v>
      </c>
      <c r="K417" s="506" t="s">
        <v>1336</v>
      </c>
      <c r="L417" s="507">
        <v>0</v>
      </c>
      <c r="M417" s="507">
        <v>0</v>
      </c>
      <c r="N417" s="506">
        <v>3</v>
      </c>
      <c r="O417" s="573">
        <v>0.5</v>
      </c>
      <c r="P417" s="507"/>
      <c r="Q417" s="527"/>
      <c r="R417" s="506"/>
      <c r="S417" s="527">
        <v>0</v>
      </c>
      <c r="T417" s="573"/>
      <c r="U417" s="528">
        <v>0</v>
      </c>
    </row>
    <row r="418" spans="1:21" ht="14.4" customHeight="1" x14ac:dyDescent="0.3">
      <c r="A418" s="505">
        <v>27</v>
      </c>
      <c r="B418" s="506" t="s">
        <v>467</v>
      </c>
      <c r="C418" s="506" t="s">
        <v>475</v>
      </c>
      <c r="D418" s="571" t="s">
        <v>1435</v>
      </c>
      <c r="E418" s="572" t="s">
        <v>486</v>
      </c>
      <c r="F418" s="506" t="s">
        <v>468</v>
      </c>
      <c r="G418" s="506" t="s">
        <v>694</v>
      </c>
      <c r="H418" s="506" t="s">
        <v>1436</v>
      </c>
      <c r="I418" s="506" t="s">
        <v>1056</v>
      </c>
      <c r="J418" s="506" t="s">
        <v>1057</v>
      </c>
      <c r="K418" s="506" t="s">
        <v>1058</v>
      </c>
      <c r="L418" s="507">
        <v>118.65</v>
      </c>
      <c r="M418" s="507">
        <v>118.65</v>
      </c>
      <c r="N418" s="506">
        <v>1</v>
      </c>
      <c r="O418" s="573">
        <v>0.5</v>
      </c>
      <c r="P418" s="507">
        <v>118.65</v>
      </c>
      <c r="Q418" s="527">
        <v>1</v>
      </c>
      <c r="R418" s="506">
        <v>1</v>
      </c>
      <c r="S418" s="527">
        <v>1</v>
      </c>
      <c r="T418" s="573">
        <v>0.5</v>
      </c>
      <c r="U418" s="528">
        <v>1</v>
      </c>
    </row>
    <row r="419" spans="1:21" ht="14.4" customHeight="1" x14ac:dyDescent="0.3">
      <c r="A419" s="505">
        <v>27</v>
      </c>
      <c r="B419" s="506" t="s">
        <v>467</v>
      </c>
      <c r="C419" s="506" t="s">
        <v>475</v>
      </c>
      <c r="D419" s="571" t="s">
        <v>1435</v>
      </c>
      <c r="E419" s="572" t="s">
        <v>486</v>
      </c>
      <c r="F419" s="506" t="s">
        <v>468</v>
      </c>
      <c r="G419" s="506" t="s">
        <v>793</v>
      </c>
      <c r="H419" s="506" t="s">
        <v>1436</v>
      </c>
      <c r="I419" s="506" t="s">
        <v>794</v>
      </c>
      <c r="J419" s="506" t="s">
        <v>795</v>
      </c>
      <c r="K419" s="506" t="s">
        <v>796</v>
      </c>
      <c r="L419" s="507">
        <v>77.790000000000006</v>
      </c>
      <c r="M419" s="507">
        <v>155.58000000000001</v>
      </c>
      <c r="N419" s="506">
        <v>2</v>
      </c>
      <c r="O419" s="573">
        <v>1.5</v>
      </c>
      <c r="P419" s="507">
        <v>155.58000000000001</v>
      </c>
      <c r="Q419" s="527">
        <v>1</v>
      </c>
      <c r="R419" s="506">
        <v>2</v>
      </c>
      <c r="S419" s="527">
        <v>1</v>
      </c>
      <c r="T419" s="573">
        <v>1.5</v>
      </c>
      <c r="U419" s="528">
        <v>1</v>
      </c>
    </row>
    <row r="420" spans="1:21" ht="14.4" customHeight="1" x14ac:dyDescent="0.3">
      <c r="A420" s="505">
        <v>27</v>
      </c>
      <c r="B420" s="506" t="s">
        <v>467</v>
      </c>
      <c r="C420" s="506" t="s">
        <v>475</v>
      </c>
      <c r="D420" s="571" t="s">
        <v>1435</v>
      </c>
      <c r="E420" s="572" t="s">
        <v>486</v>
      </c>
      <c r="F420" s="506" t="s">
        <v>468</v>
      </c>
      <c r="G420" s="506" t="s">
        <v>1070</v>
      </c>
      <c r="H420" s="506" t="s">
        <v>1436</v>
      </c>
      <c r="I420" s="506" t="s">
        <v>1337</v>
      </c>
      <c r="J420" s="506" t="s">
        <v>1338</v>
      </c>
      <c r="K420" s="506" t="s">
        <v>1339</v>
      </c>
      <c r="L420" s="507">
        <v>86.43</v>
      </c>
      <c r="M420" s="507">
        <v>172.86</v>
      </c>
      <c r="N420" s="506">
        <v>2</v>
      </c>
      <c r="O420" s="573">
        <v>0.5</v>
      </c>
      <c r="P420" s="507">
        <v>172.86</v>
      </c>
      <c r="Q420" s="527">
        <v>1</v>
      </c>
      <c r="R420" s="506">
        <v>2</v>
      </c>
      <c r="S420" s="527">
        <v>1</v>
      </c>
      <c r="T420" s="573">
        <v>0.5</v>
      </c>
      <c r="U420" s="528">
        <v>1</v>
      </c>
    </row>
    <row r="421" spans="1:21" ht="14.4" customHeight="1" x14ac:dyDescent="0.3">
      <c r="A421" s="505">
        <v>27</v>
      </c>
      <c r="B421" s="506" t="s">
        <v>467</v>
      </c>
      <c r="C421" s="506" t="s">
        <v>475</v>
      </c>
      <c r="D421" s="571" t="s">
        <v>1435</v>
      </c>
      <c r="E421" s="572" t="s">
        <v>486</v>
      </c>
      <c r="F421" s="506" t="s">
        <v>468</v>
      </c>
      <c r="G421" s="506" t="s">
        <v>1070</v>
      </c>
      <c r="H421" s="506" t="s">
        <v>1436</v>
      </c>
      <c r="I421" s="506" t="s">
        <v>1340</v>
      </c>
      <c r="J421" s="506" t="s">
        <v>1338</v>
      </c>
      <c r="K421" s="506" t="s">
        <v>1341</v>
      </c>
      <c r="L421" s="507">
        <v>43.21</v>
      </c>
      <c r="M421" s="507">
        <v>129.63</v>
      </c>
      <c r="N421" s="506">
        <v>3</v>
      </c>
      <c r="O421" s="573">
        <v>0.5</v>
      </c>
      <c r="P421" s="507"/>
      <c r="Q421" s="527">
        <v>0</v>
      </c>
      <c r="R421" s="506"/>
      <c r="S421" s="527">
        <v>0</v>
      </c>
      <c r="T421" s="573"/>
      <c r="U421" s="528">
        <v>0</v>
      </c>
    </row>
    <row r="422" spans="1:21" ht="14.4" customHeight="1" x14ac:dyDescent="0.3">
      <c r="A422" s="505">
        <v>27</v>
      </c>
      <c r="B422" s="506" t="s">
        <v>467</v>
      </c>
      <c r="C422" s="506" t="s">
        <v>475</v>
      </c>
      <c r="D422" s="571" t="s">
        <v>1435</v>
      </c>
      <c r="E422" s="572" t="s">
        <v>486</v>
      </c>
      <c r="F422" s="506" t="s">
        <v>468</v>
      </c>
      <c r="G422" s="506" t="s">
        <v>1070</v>
      </c>
      <c r="H422" s="506" t="s">
        <v>442</v>
      </c>
      <c r="I422" s="506" t="s">
        <v>1079</v>
      </c>
      <c r="J422" s="506" t="s">
        <v>1080</v>
      </c>
      <c r="K422" s="506" t="s">
        <v>1081</v>
      </c>
      <c r="L422" s="507">
        <v>43.21</v>
      </c>
      <c r="M422" s="507">
        <v>129.63</v>
      </c>
      <c r="N422" s="506">
        <v>3</v>
      </c>
      <c r="O422" s="573">
        <v>0.5</v>
      </c>
      <c r="P422" s="507">
        <v>129.63</v>
      </c>
      <c r="Q422" s="527">
        <v>1</v>
      </c>
      <c r="R422" s="506">
        <v>3</v>
      </c>
      <c r="S422" s="527">
        <v>1</v>
      </c>
      <c r="T422" s="573">
        <v>0.5</v>
      </c>
      <c r="U422" s="528">
        <v>1</v>
      </c>
    </row>
    <row r="423" spans="1:21" ht="14.4" customHeight="1" x14ac:dyDescent="0.3">
      <c r="A423" s="505">
        <v>27</v>
      </c>
      <c r="B423" s="506" t="s">
        <v>467</v>
      </c>
      <c r="C423" s="506" t="s">
        <v>475</v>
      </c>
      <c r="D423" s="571" t="s">
        <v>1435</v>
      </c>
      <c r="E423" s="572" t="s">
        <v>486</v>
      </c>
      <c r="F423" s="506" t="s">
        <v>468</v>
      </c>
      <c r="G423" s="506" t="s">
        <v>1070</v>
      </c>
      <c r="H423" s="506" t="s">
        <v>442</v>
      </c>
      <c r="I423" s="506" t="s">
        <v>1082</v>
      </c>
      <c r="J423" s="506" t="s">
        <v>1080</v>
      </c>
      <c r="K423" s="506" t="s">
        <v>1083</v>
      </c>
      <c r="L423" s="507">
        <v>73.45</v>
      </c>
      <c r="M423" s="507">
        <v>220.35000000000002</v>
      </c>
      <c r="N423" s="506">
        <v>3</v>
      </c>
      <c r="O423" s="573">
        <v>1</v>
      </c>
      <c r="P423" s="507">
        <v>220.35000000000002</v>
      </c>
      <c r="Q423" s="527">
        <v>1</v>
      </c>
      <c r="R423" s="506">
        <v>3</v>
      </c>
      <c r="S423" s="527">
        <v>1</v>
      </c>
      <c r="T423" s="573">
        <v>1</v>
      </c>
      <c r="U423" s="528">
        <v>1</v>
      </c>
    </row>
    <row r="424" spans="1:21" ht="14.4" customHeight="1" x14ac:dyDescent="0.3">
      <c r="A424" s="505">
        <v>27</v>
      </c>
      <c r="B424" s="506" t="s">
        <v>467</v>
      </c>
      <c r="C424" s="506" t="s">
        <v>475</v>
      </c>
      <c r="D424" s="571" t="s">
        <v>1435</v>
      </c>
      <c r="E424" s="572" t="s">
        <v>486</v>
      </c>
      <c r="F424" s="506" t="s">
        <v>468</v>
      </c>
      <c r="G424" s="506" t="s">
        <v>702</v>
      </c>
      <c r="H424" s="506" t="s">
        <v>442</v>
      </c>
      <c r="I424" s="506" t="s">
        <v>1342</v>
      </c>
      <c r="J424" s="506" t="s">
        <v>1343</v>
      </c>
      <c r="K424" s="506" t="s">
        <v>514</v>
      </c>
      <c r="L424" s="507">
        <v>109.97</v>
      </c>
      <c r="M424" s="507">
        <v>109.97</v>
      </c>
      <c r="N424" s="506">
        <v>1</v>
      </c>
      <c r="O424" s="573">
        <v>0.5</v>
      </c>
      <c r="P424" s="507"/>
      <c r="Q424" s="527">
        <v>0</v>
      </c>
      <c r="R424" s="506"/>
      <c r="S424" s="527">
        <v>0</v>
      </c>
      <c r="T424" s="573"/>
      <c r="U424" s="528">
        <v>0</v>
      </c>
    </row>
    <row r="425" spans="1:21" ht="14.4" customHeight="1" x14ac:dyDescent="0.3">
      <c r="A425" s="505">
        <v>27</v>
      </c>
      <c r="B425" s="506" t="s">
        <v>467</v>
      </c>
      <c r="C425" s="506" t="s">
        <v>475</v>
      </c>
      <c r="D425" s="571" t="s">
        <v>1435</v>
      </c>
      <c r="E425" s="572" t="s">
        <v>486</v>
      </c>
      <c r="F425" s="506" t="s">
        <v>468</v>
      </c>
      <c r="G425" s="506" t="s">
        <v>702</v>
      </c>
      <c r="H425" s="506" t="s">
        <v>1436</v>
      </c>
      <c r="I425" s="506" t="s">
        <v>1344</v>
      </c>
      <c r="J425" s="506" t="s">
        <v>1345</v>
      </c>
      <c r="K425" s="506" t="s">
        <v>1346</v>
      </c>
      <c r="L425" s="507">
        <v>27.5</v>
      </c>
      <c r="M425" s="507">
        <v>82.5</v>
      </c>
      <c r="N425" s="506">
        <v>3</v>
      </c>
      <c r="O425" s="573">
        <v>0.5</v>
      </c>
      <c r="P425" s="507">
        <v>82.5</v>
      </c>
      <c r="Q425" s="527">
        <v>1</v>
      </c>
      <c r="R425" s="506">
        <v>3</v>
      </c>
      <c r="S425" s="527">
        <v>1</v>
      </c>
      <c r="T425" s="573">
        <v>0.5</v>
      </c>
      <c r="U425" s="528">
        <v>1</v>
      </c>
    </row>
    <row r="426" spans="1:21" ht="14.4" customHeight="1" x14ac:dyDescent="0.3">
      <c r="A426" s="505">
        <v>27</v>
      </c>
      <c r="B426" s="506" t="s">
        <v>467</v>
      </c>
      <c r="C426" s="506" t="s">
        <v>475</v>
      </c>
      <c r="D426" s="571" t="s">
        <v>1435</v>
      </c>
      <c r="E426" s="572" t="s">
        <v>486</v>
      </c>
      <c r="F426" s="506" t="s">
        <v>468</v>
      </c>
      <c r="G426" s="506" t="s">
        <v>702</v>
      </c>
      <c r="H426" s="506" t="s">
        <v>1436</v>
      </c>
      <c r="I426" s="506" t="s">
        <v>1347</v>
      </c>
      <c r="J426" s="506" t="s">
        <v>704</v>
      </c>
      <c r="K426" s="506" t="s">
        <v>1348</v>
      </c>
      <c r="L426" s="507">
        <v>35.11</v>
      </c>
      <c r="M426" s="507">
        <v>210.66</v>
      </c>
      <c r="N426" s="506">
        <v>6</v>
      </c>
      <c r="O426" s="573">
        <v>1</v>
      </c>
      <c r="P426" s="507"/>
      <c r="Q426" s="527">
        <v>0</v>
      </c>
      <c r="R426" s="506"/>
      <c r="S426" s="527">
        <v>0</v>
      </c>
      <c r="T426" s="573"/>
      <c r="U426" s="528">
        <v>0</v>
      </c>
    </row>
    <row r="427" spans="1:21" ht="14.4" customHeight="1" x14ac:dyDescent="0.3">
      <c r="A427" s="505">
        <v>27</v>
      </c>
      <c r="B427" s="506" t="s">
        <v>467</v>
      </c>
      <c r="C427" s="506" t="s">
        <v>475</v>
      </c>
      <c r="D427" s="571" t="s">
        <v>1435</v>
      </c>
      <c r="E427" s="572" t="s">
        <v>486</v>
      </c>
      <c r="F427" s="506" t="s">
        <v>468</v>
      </c>
      <c r="G427" s="506" t="s">
        <v>702</v>
      </c>
      <c r="H427" s="506" t="s">
        <v>1436</v>
      </c>
      <c r="I427" s="506" t="s">
        <v>1349</v>
      </c>
      <c r="J427" s="506" t="s">
        <v>704</v>
      </c>
      <c r="K427" s="506" t="s">
        <v>708</v>
      </c>
      <c r="L427" s="507">
        <v>17.559999999999999</v>
      </c>
      <c r="M427" s="507">
        <v>87.799999999999983</v>
      </c>
      <c r="N427" s="506">
        <v>5</v>
      </c>
      <c r="O427" s="573">
        <v>1</v>
      </c>
      <c r="P427" s="507">
        <v>35.119999999999997</v>
      </c>
      <c r="Q427" s="527">
        <v>0.4</v>
      </c>
      <c r="R427" s="506">
        <v>2</v>
      </c>
      <c r="S427" s="527">
        <v>0.4</v>
      </c>
      <c r="T427" s="573">
        <v>0.5</v>
      </c>
      <c r="U427" s="528">
        <v>0.5</v>
      </c>
    </row>
    <row r="428" spans="1:21" ht="14.4" customHeight="1" x14ac:dyDescent="0.3">
      <c r="A428" s="505">
        <v>27</v>
      </c>
      <c r="B428" s="506" t="s">
        <v>467</v>
      </c>
      <c r="C428" s="506" t="s">
        <v>475</v>
      </c>
      <c r="D428" s="571" t="s">
        <v>1435</v>
      </c>
      <c r="E428" s="572" t="s">
        <v>486</v>
      </c>
      <c r="F428" s="506" t="s">
        <v>468</v>
      </c>
      <c r="G428" s="506" t="s">
        <v>702</v>
      </c>
      <c r="H428" s="506" t="s">
        <v>1436</v>
      </c>
      <c r="I428" s="506" t="s">
        <v>1092</v>
      </c>
      <c r="J428" s="506" t="s">
        <v>704</v>
      </c>
      <c r="K428" s="506" t="s">
        <v>1093</v>
      </c>
      <c r="L428" s="507">
        <v>58.52</v>
      </c>
      <c r="M428" s="507">
        <v>117.04</v>
      </c>
      <c r="N428" s="506">
        <v>2</v>
      </c>
      <c r="O428" s="573">
        <v>1</v>
      </c>
      <c r="P428" s="507">
        <v>58.52</v>
      </c>
      <c r="Q428" s="527">
        <v>0.5</v>
      </c>
      <c r="R428" s="506">
        <v>1</v>
      </c>
      <c r="S428" s="527">
        <v>0.5</v>
      </c>
      <c r="T428" s="573">
        <v>0.5</v>
      </c>
      <c r="U428" s="528">
        <v>0.5</v>
      </c>
    </row>
    <row r="429" spans="1:21" ht="14.4" customHeight="1" x14ac:dyDescent="0.3">
      <c r="A429" s="505">
        <v>27</v>
      </c>
      <c r="B429" s="506" t="s">
        <v>467</v>
      </c>
      <c r="C429" s="506" t="s">
        <v>475</v>
      </c>
      <c r="D429" s="571" t="s">
        <v>1435</v>
      </c>
      <c r="E429" s="572" t="s">
        <v>486</v>
      </c>
      <c r="F429" s="506" t="s">
        <v>468</v>
      </c>
      <c r="G429" s="506" t="s">
        <v>1350</v>
      </c>
      <c r="H429" s="506" t="s">
        <v>442</v>
      </c>
      <c r="I429" s="506" t="s">
        <v>1351</v>
      </c>
      <c r="J429" s="506" t="s">
        <v>1352</v>
      </c>
      <c r="K429" s="506" t="s">
        <v>739</v>
      </c>
      <c r="L429" s="507">
        <v>0</v>
      </c>
      <c r="M429" s="507">
        <v>0</v>
      </c>
      <c r="N429" s="506">
        <v>2</v>
      </c>
      <c r="O429" s="573">
        <v>0.5</v>
      </c>
      <c r="P429" s="507"/>
      <c r="Q429" s="527"/>
      <c r="R429" s="506"/>
      <c r="S429" s="527">
        <v>0</v>
      </c>
      <c r="T429" s="573"/>
      <c r="U429" s="528">
        <v>0</v>
      </c>
    </row>
    <row r="430" spans="1:21" ht="14.4" customHeight="1" x14ac:dyDescent="0.3">
      <c r="A430" s="505">
        <v>27</v>
      </c>
      <c r="B430" s="506" t="s">
        <v>467</v>
      </c>
      <c r="C430" s="506" t="s">
        <v>475</v>
      </c>
      <c r="D430" s="571" t="s">
        <v>1435</v>
      </c>
      <c r="E430" s="572" t="s">
        <v>486</v>
      </c>
      <c r="F430" s="506" t="s">
        <v>468</v>
      </c>
      <c r="G430" s="506" t="s">
        <v>519</v>
      </c>
      <c r="H430" s="506" t="s">
        <v>1436</v>
      </c>
      <c r="I430" s="506" t="s">
        <v>1353</v>
      </c>
      <c r="J430" s="506" t="s">
        <v>1354</v>
      </c>
      <c r="K430" s="506" t="s">
        <v>1105</v>
      </c>
      <c r="L430" s="507">
        <v>32.76</v>
      </c>
      <c r="M430" s="507">
        <v>65.52</v>
      </c>
      <c r="N430" s="506">
        <v>2</v>
      </c>
      <c r="O430" s="573">
        <v>0.5</v>
      </c>
      <c r="P430" s="507">
        <v>65.52</v>
      </c>
      <c r="Q430" s="527">
        <v>1</v>
      </c>
      <c r="R430" s="506">
        <v>2</v>
      </c>
      <c r="S430" s="527">
        <v>1</v>
      </c>
      <c r="T430" s="573">
        <v>0.5</v>
      </c>
      <c r="U430" s="528">
        <v>1</v>
      </c>
    </row>
    <row r="431" spans="1:21" ht="14.4" customHeight="1" x14ac:dyDescent="0.3">
      <c r="A431" s="505">
        <v>27</v>
      </c>
      <c r="B431" s="506" t="s">
        <v>467</v>
      </c>
      <c r="C431" s="506" t="s">
        <v>475</v>
      </c>
      <c r="D431" s="571" t="s">
        <v>1435</v>
      </c>
      <c r="E431" s="572" t="s">
        <v>486</v>
      </c>
      <c r="F431" s="506" t="s">
        <v>468</v>
      </c>
      <c r="G431" s="506" t="s">
        <v>720</v>
      </c>
      <c r="H431" s="506" t="s">
        <v>442</v>
      </c>
      <c r="I431" s="506" t="s">
        <v>726</v>
      </c>
      <c r="J431" s="506" t="s">
        <v>727</v>
      </c>
      <c r="K431" s="506" t="s">
        <v>728</v>
      </c>
      <c r="L431" s="507">
        <v>103.67</v>
      </c>
      <c r="M431" s="507">
        <v>103.67</v>
      </c>
      <c r="N431" s="506">
        <v>1</v>
      </c>
      <c r="O431" s="573">
        <v>0.5</v>
      </c>
      <c r="P431" s="507"/>
      <c r="Q431" s="527">
        <v>0</v>
      </c>
      <c r="R431" s="506"/>
      <c r="S431" s="527">
        <v>0</v>
      </c>
      <c r="T431" s="573"/>
      <c r="U431" s="528">
        <v>0</v>
      </c>
    </row>
    <row r="432" spans="1:21" ht="14.4" customHeight="1" x14ac:dyDescent="0.3">
      <c r="A432" s="505">
        <v>27</v>
      </c>
      <c r="B432" s="506" t="s">
        <v>467</v>
      </c>
      <c r="C432" s="506" t="s">
        <v>475</v>
      </c>
      <c r="D432" s="571" t="s">
        <v>1435</v>
      </c>
      <c r="E432" s="572" t="s">
        <v>486</v>
      </c>
      <c r="F432" s="506" t="s">
        <v>468</v>
      </c>
      <c r="G432" s="506" t="s">
        <v>593</v>
      </c>
      <c r="H432" s="506" t="s">
        <v>1436</v>
      </c>
      <c r="I432" s="506" t="s">
        <v>594</v>
      </c>
      <c r="J432" s="506" t="s">
        <v>595</v>
      </c>
      <c r="K432" s="506" t="s">
        <v>596</v>
      </c>
      <c r="L432" s="507">
        <v>57.6</v>
      </c>
      <c r="M432" s="507">
        <v>115.2</v>
      </c>
      <c r="N432" s="506">
        <v>2</v>
      </c>
      <c r="O432" s="573">
        <v>1</v>
      </c>
      <c r="P432" s="507">
        <v>57.6</v>
      </c>
      <c r="Q432" s="527">
        <v>0.5</v>
      </c>
      <c r="R432" s="506">
        <v>1</v>
      </c>
      <c r="S432" s="527">
        <v>0.5</v>
      </c>
      <c r="T432" s="573">
        <v>0.5</v>
      </c>
      <c r="U432" s="528">
        <v>0.5</v>
      </c>
    </row>
    <row r="433" spans="1:21" ht="14.4" customHeight="1" x14ac:dyDescent="0.3">
      <c r="A433" s="505">
        <v>27</v>
      </c>
      <c r="B433" s="506" t="s">
        <v>467</v>
      </c>
      <c r="C433" s="506" t="s">
        <v>475</v>
      </c>
      <c r="D433" s="571" t="s">
        <v>1435</v>
      </c>
      <c r="E433" s="572" t="s">
        <v>486</v>
      </c>
      <c r="F433" s="506" t="s">
        <v>468</v>
      </c>
      <c r="G433" s="506" t="s">
        <v>593</v>
      </c>
      <c r="H433" s="506" t="s">
        <v>1436</v>
      </c>
      <c r="I433" s="506" t="s">
        <v>1355</v>
      </c>
      <c r="J433" s="506" t="s">
        <v>595</v>
      </c>
      <c r="K433" s="506" t="s">
        <v>1356</v>
      </c>
      <c r="L433" s="507">
        <v>32.25</v>
      </c>
      <c r="M433" s="507">
        <v>96.75</v>
      </c>
      <c r="N433" s="506">
        <v>3</v>
      </c>
      <c r="O433" s="573">
        <v>0.5</v>
      </c>
      <c r="P433" s="507">
        <v>96.75</v>
      </c>
      <c r="Q433" s="527">
        <v>1</v>
      </c>
      <c r="R433" s="506">
        <v>3</v>
      </c>
      <c r="S433" s="527">
        <v>1</v>
      </c>
      <c r="T433" s="573">
        <v>0.5</v>
      </c>
      <c r="U433" s="528">
        <v>1</v>
      </c>
    </row>
    <row r="434" spans="1:21" ht="14.4" customHeight="1" x14ac:dyDescent="0.3">
      <c r="A434" s="505">
        <v>27</v>
      </c>
      <c r="B434" s="506" t="s">
        <v>467</v>
      </c>
      <c r="C434" s="506" t="s">
        <v>475</v>
      </c>
      <c r="D434" s="571" t="s">
        <v>1435</v>
      </c>
      <c r="E434" s="572" t="s">
        <v>486</v>
      </c>
      <c r="F434" s="506" t="s">
        <v>468</v>
      </c>
      <c r="G434" s="506" t="s">
        <v>1357</v>
      </c>
      <c r="H434" s="506" t="s">
        <v>442</v>
      </c>
      <c r="I434" s="506" t="s">
        <v>1358</v>
      </c>
      <c r="J434" s="506" t="s">
        <v>1359</v>
      </c>
      <c r="K434" s="506" t="s">
        <v>1360</v>
      </c>
      <c r="L434" s="507">
        <v>173.31</v>
      </c>
      <c r="M434" s="507">
        <v>346.62</v>
      </c>
      <c r="N434" s="506">
        <v>2</v>
      </c>
      <c r="O434" s="573">
        <v>0.5</v>
      </c>
      <c r="P434" s="507"/>
      <c r="Q434" s="527">
        <v>0</v>
      </c>
      <c r="R434" s="506"/>
      <c r="S434" s="527">
        <v>0</v>
      </c>
      <c r="T434" s="573"/>
      <c r="U434" s="528">
        <v>0</v>
      </c>
    </row>
    <row r="435" spans="1:21" ht="14.4" customHeight="1" x14ac:dyDescent="0.3">
      <c r="A435" s="505">
        <v>27</v>
      </c>
      <c r="B435" s="506" t="s">
        <v>467</v>
      </c>
      <c r="C435" s="506" t="s">
        <v>475</v>
      </c>
      <c r="D435" s="571" t="s">
        <v>1435</v>
      </c>
      <c r="E435" s="572" t="s">
        <v>486</v>
      </c>
      <c r="F435" s="506" t="s">
        <v>468</v>
      </c>
      <c r="G435" s="506" t="s">
        <v>493</v>
      </c>
      <c r="H435" s="506" t="s">
        <v>1436</v>
      </c>
      <c r="I435" s="506" t="s">
        <v>494</v>
      </c>
      <c r="J435" s="506" t="s">
        <v>495</v>
      </c>
      <c r="K435" s="506" t="s">
        <v>496</v>
      </c>
      <c r="L435" s="507">
        <v>47.7</v>
      </c>
      <c r="M435" s="507">
        <v>477.00000000000006</v>
      </c>
      <c r="N435" s="506">
        <v>10</v>
      </c>
      <c r="O435" s="573">
        <v>3</v>
      </c>
      <c r="P435" s="507">
        <v>238.50000000000003</v>
      </c>
      <c r="Q435" s="527">
        <v>0.5</v>
      </c>
      <c r="R435" s="506">
        <v>5</v>
      </c>
      <c r="S435" s="527">
        <v>0.5</v>
      </c>
      <c r="T435" s="573">
        <v>1.5</v>
      </c>
      <c r="U435" s="528">
        <v>0.5</v>
      </c>
    </row>
    <row r="436" spans="1:21" ht="14.4" customHeight="1" x14ac:dyDescent="0.3">
      <c r="A436" s="505">
        <v>27</v>
      </c>
      <c r="B436" s="506" t="s">
        <v>467</v>
      </c>
      <c r="C436" s="506" t="s">
        <v>475</v>
      </c>
      <c r="D436" s="571" t="s">
        <v>1435</v>
      </c>
      <c r="E436" s="572" t="s">
        <v>486</v>
      </c>
      <c r="F436" s="506" t="s">
        <v>468</v>
      </c>
      <c r="G436" s="506" t="s">
        <v>493</v>
      </c>
      <c r="H436" s="506" t="s">
        <v>1436</v>
      </c>
      <c r="I436" s="506" t="s">
        <v>733</v>
      </c>
      <c r="J436" s="506" t="s">
        <v>495</v>
      </c>
      <c r="K436" s="506" t="s">
        <v>649</v>
      </c>
      <c r="L436" s="507">
        <v>143.09</v>
      </c>
      <c r="M436" s="507">
        <v>286.18</v>
      </c>
      <c r="N436" s="506">
        <v>2</v>
      </c>
      <c r="O436" s="573">
        <v>1</v>
      </c>
      <c r="P436" s="507"/>
      <c r="Q436" s="527">
        <v>0</v>
      </c>
      <c r="R436" s="506"/>
      <c r="S436" s="527">
        <v>0</v>
      </c>
      <c r="T436" s="573"/>
      <c r="U436" s="528">
        <v>0</v>
      </c>
    </row>
    <row r="437" spans="1:21" ht="14.4" customHeight="1" x14ac:dyDescent="0.3">
      <c r="A437" s="505">
        <v>27</v>
      </c>
      <c r="B437" s="506" t="s">
        <v>467</v>
      </c>
      <c r="C437" s="506" t="s">
        <v>475</v>
      </c>
      <c r="D437" s="571" t="s">
        <v>1435</v>
      </c>
      <c r="E437" s="572" t="s">
        <v>486</v>
      </c>
      <c r="F437" s="506" t="s">
        <v>468</v>
      </c>
      <c r="G437" s="506" t="s">
        <v>554</v>
      </c>
      <c r="H437" s="506" t="s">
        <v>1436</v>
      </c>
      <c r="I437" s="506" t="s">
        <v>1361</v>
      </c>
      <c r="J437" s="506" t="s">
        <v>556</v>
      </c>
      <c r="K437" s="506" t="s">
        <v>1362</v>
      </c>
      <c r="L437" s="507">
        <v>117.46</v>
      </c>
      <c r="M437" s="507">
        <v>352.38</v>
      </c>
      <c r="N437" s="506">
        <v>3</v>
      </c>
      <c r="O437" s="573">
        <v>1.5</v>
      </c>
      <c r="P437" s="507">
        <v>352.38</v>
      </c>
      <c r="Q437" s="527">
        <v>1</v>
      </c>
      <c r="R437" s="506">
        <v>3</v>
      </c>
      <c r="S437" s="527">
        <v>1</v>
      </c>
      <c r="T437" s="573">
        <v>1.5</v>
      </c>
      <c r="U437" s="528">
        <v>1</v>
      </c>
    </row>
    <row r="438" spans="1:21" ht="14.4" customHeight="1" x14ac:dyDescent="0.3">
      <c r="A438" s="505">
        <v>27</v>
      </c>
      <c r="B438" s="506" t="s">
        <v>467</v>
      </c>
      <c r="C438" s="506" t="s">
        <v>475</v>
      </c>
      <c r="D438" s="571" t="s">
        <v>1435</v>
      </c>
      <c r="E438" s="572" t="s">
        <v>486</v>
      </c>
      <c r="F438" s="506" t="s">
        <v>468</v>
      </c>
      <c r="G438" s="506" t="s">
        <v>554</v>
      </c>
      <c r="H438" s="506" t="s">
        <v>1436</v>
      </c>
      <c r="I438" s="506" t="s">
        <v>555</v>
      </c>
      <c r="J438" s="506" t="s">
        <v>556</v>
      </c>
      <c r="K438" s="506" t="s">
        <v>557</v>
      </c>
      <c r="L438" s="507">
        <v>352.37</v>
      </c>
      <c r="M438" s="507">
        <v>1761.85</v>
      </c>
      <c r="N438" s="506">
        <v>5</v>
      </c>
      <c r="O438" s="573">
        <v>3</v>
      </c>
      <c r="P438" s="507">
        <v>1409.48</v>
      </c>
      <c r="Q438" s="527">
        <v>0.8</v>
      </c>
      <c r="R438" s="506">
        <v>4</v>
      </c>
      <c r="S438" s="527">
        <v>0.8</v>
      </c>
      <c r="T438" s="573">
        <v>2.5</v>
      </c>
      <c r="U438" s="528">
        <v>0.83333333333333337</v>
      </c>
    </row>
    <row r="439" spans="1:21" ht="14.4" customHeight="1" x14ac:dyDescent="0.3">
      <c r="A439" s="505">
        <v>27</v>
      </c>
      <c r="B439" s="506" t="s">
        <v>467</v>
      </c>
      <c r="C439" s="506" t="s">
        <v>475</v>
      </c>
      <c r="D439" s="571" t="s">
        <v>1435</v>
      </c>
      <c r="E439" s="572" t="s">
        <v>486</v>
      </c>
      <c r="F439" s="506" t="s">
        <v>468</v>
      </c>
      <c r="G439" s="506" t="s">
        <v>554</v>
      </c>
      <c r="H439" s="506" t="s">
        <v>1436</v>
      </c>
      <c r="I439" s="506" t="s">
        <v>1363</v>
      </c>
      <c r="J439" s="506" t="s">
        <v>556</v>
      </c>
      <c r="K439" s="506" t="s">
        <v>1364</v>
      </c>
      <c r="L439" s="507">
        <v>170.43</v>
      </c>
      <c r="M439" s="507">
        <v>681.72</v>
      </c>
      <c r="N439" s="506">
        <v>4</v>
      </c>
      <c r="O439" s="573">
        <v>1.5</v>
      </c>
      <c r="P439" s="507">
        <v>681.72</v>
      </c>
      <c r="Q439" s="527">
        <v>1</v>
      </c>
      <c r="R439" s="506">
        <v>4</v>
      </c>
      <c r="S439" s="527">
        <v>1</v>
      </c>
      <c r="T439" s="573">
        <v>1.5</v>
      </c>
      <c r="U439" s="528">
        <v>1</v>
      </c>
    </row>
    <row r="440" spans="1:21" ht="14.4" customHeight="1" x14ac:dyDescent="0.3">
      <c r="A440" s="505">
        <v>27</v>
      </c>
      <c r="B440" s="506" t="s">
        <v>467</v>
      </c>
      <c r="C440" s="506" t="s">
        <v>475</v>
      </c>
      <c r="D440" s="571" t="s">
        <v>1435</v>
      </c>
      <c r="E440" s="572" t="s">
        <v>486</v>
      </c>
      <c r="F440" s="506" t="s">
        <v>468</v>
      </c>
      <c r="G440" s="506" t="s">
        <v>522</v>
      </c>
      <c r="H440" s="506" t="s">
        <v>1436</v>
      </c>
      <c r="I440" s="506" t="s">
        <v>1145</v>
      </c>
      <c r="J440" s="506" t="s">
        <v>524</v>
      </c>
      <c r="K440" s="506" t="s">
        <v>1146</v>
      </c>
      <c r="L440" s="507">
        <v>72.88</v>
      </c>
      <c r="M440" s="507">
        <v>291.52</v>
      </c>
      <c r="N440" s="506">
        <v>4</v>
      </c>
      <c r="O440" s="573">
        <v>1.5</v>
      </c>
      <c r="P440" s="507"/>
      <c r="Q440" s="527">
        <v>0</v>
      </c>
      <c r="R440" s="506"/>
      <c r="S440" s="527">
        <v>0</v>
      </c>
      <c r="T440" s="573"/>
      <c r="U440" s="528">
        <v>0</v>
      </c>
    </row>
    <row r="441" spans="1:21" ht="14.4" customHeight="1" x14ac:dyDescent="0.3">
      <c r="A441" s="505">
        <v>27</v>
      </c>
      <c r="B441" s="506" t="s">
        <v>467</v>
      </c>
      <c r="C441" s="506" t="s">
        <v>475</v>
      </c>
      <c r="D441" s="571" t="s">
        <v>1435</v>
      </c>
      <c r="E441" s="572" t="s">
        <v>486</v>
      </c>
      <c r="F441" s="506" t="s">
        <v>468</v>
      </c>
      <c r="G441" s="506" t="s">
        <v>522</v>
      </c>
      <c r="H441" s="506" t="s">
        <v>1436</v>
      </c>
      <c r="I441" s="506" t="s">
        <v>523</v>
      </c>
      <c r="J441" s="506" t="s">
        <v>524</v>
      </c>
      <c r="K441" s="506" t="s">
        <v>525</v>
      </c>
      <c r="L441" s="507">
        <v>218.62</v>
      </c>
      <c r="M441" s="507">
        <v>437.24</v>
      </c>
      <c r="N441" s="506">
        <v>2</v>
      </c>
      <c r="O441" s="573">
        <v>1.5</v>
      </c>
      <c r="P441" s="507"/>
      <c r="Q441" s="527">
        <v>0</v>
      </c>
      <c r="R441" s="506"/>
      <c r="S441" s="527">
        <v>0</v>
      </c>
      <c r="T441" s="573"/>
      <c r="U441" s="528">
        <v>0</v>
      </c>
    </row>
    <row r="442" spans="1:21" ht="14.4" customHeight="1" x14ac:dyDescent="0.3">
      <c r="A442" s="505">
        <v>27</v>
      </c>
      <c r="B442" s="506" t="s">
        <v>467</v>
      </c>
      <c r="C442" s="506" t="s">
        <v>475</v>
      </c>
      <c r="D442" s="571" t="s">
        <v>1435</v>
      </c>
      <c r="E442" s="572" t="s">
        <v>486</v>
      </c>
      <c r="F442" s="506" t="s">
        <v>468</v>
      </c>
      <c r="G442" s="506" t="s">
        <v>522</v>
      </c>
      <c r="H442" s="506" t="s">
        <v>1436</v>
      </c>
      <c r="I442" s="506" t="s">
        <v>734</v>
      </c>
      <c r="J442" s="506" t="s">
        <v>524</v>
      </c>
      <c r="K442" s="506" t="s">
        <v>735</v>
      </c>
      <c r="L442" s="507">
        <v>437.23</v>
      </c>
      <c r="M442" s="507">
        <v>437.23</v>
      </c>
      <c r="N442" s="506">
        <v>1</v>
      </c>
      <c r="O442" s="573">
        <v>0.5</v>
      </c>
      <c r="P442" s="507">
        <v>437.23</v>
      </c>
      <c r="Q442" s="527">
        <v>1</v>
      </c>
      <c r="R442" s="506">
        <v>1</v>
      </c>
      <c r="S442" s="527">
        <v>1</v>
      </c>
      <c r="T442" s="573">
        <v>0.5</v>
      </c>
      <c r="U442" s="528">
        <v>1</v>
      </c>
    </row>
    <row r="443" spans="1:21" ht="14.4" customHeight="1" x14ac:dyDescent="0.3">
      <c r="A443" s="505">
        <v>27</v>
      </c>
      <c r="B443" s="506" t="s">
        <v>467</v>
      </c>
      <c r="C443" s="506" t="s">
        <v>475</v>
      </c>
      <c r="D443" s="571" t="s">
        <v>1435</v>
      </c>
      <c r="E443" s="572" t="s">
        <v>486</v>
      </c>
      <c r="F443" s="506" t="s">
        <v>468</v>
      </c>
      <c r="G443" s="506" t="s">
        <v>1365</v>
      </c>
      <c r="H443" s="506" t="s">
        <v>442</v>
      </c>
      <c r="I443" s="506" t="s">
        <v>1366</v>
      </c>
      <c r="J443" s="506" t="s">
        <v>1367</v>
      </c>
      <c r="K443" s="506" t="s">
        <v>1368</v>
      </c>
      <c r="L443" s="507">
        <v>248.55</v>
      </c>
      <c r="M443" s="507">
        <v>248.55</v>
      </c>
      <c r="N443" s="506">
        <v>1</v>
      </c>
      <c r="O443" s="573">
        <v>1</v>
      </c>
      <c r="P443" s="507">
        <v>248.55</v>
      </c>
      <c r="Q443" s="527">
        <v>1</v>
      </c>
      <c r="R443" s="506">
        <v>1</v>
      </c>
      <c r="S443" s="527">
        <v>1</v>
      </c>
      <c r="T443" s="573">
        <v>1</v>
      </c>
      <c r="U443" s="528">
        <v>1</v>
      </c>
    </row>
    <row r="444" spans="1:21" ht="14.4" customHeight="1" x14ac:dyDescent="0.3">
      <c r="A444" s="505">
        <v>27</v>
      </c>
      <c r="B444" s="506" t="s">
        <v>467</v>
      </c>
      <c r="C444" s="506" t="s">
        <v>475</v>
      </c>
      <c r="D444" s="571" t="s">
        <v>1435</v>
      </c>
      <c r="E444" s="572" t="s">
        <v>486</v>
      </c>
      <c r="F444" s="506" t="s">
        <v>468</v>
      </c>
      <c r="G444" s="506" t="s">
        <v>526</v>
      </c>
      <c r="H444" s="506" t="s">
        <v>442</v>
      </c>
      <c r="I444" s="506" t="s">
        <v>1152</v>
      </c>
      <c r="J444" s="506" t="s">
        <v>528</v>
      </c>
      <c r="K444" s="506" t="s">
        <v>598</v>
      </c>
      <c r="L444" s="507">
        <v>320.20999999999998</v>
      </c>
      <c r="M444" s="507">
        <v>2561.6799999999994</v>
      </c>
      <c r="N444" s="506">
        <v>8</v>
      </c>
      <c r="O444" s="573">
        <v>1.5</v>
      </c>
      <c r="P444" s="507">
        <v>960.62999999999988</v>
      </c>
      <c r="Q444" s="527">
        <v>0.37500000000000006</v>
      </c>
      <c r="R444" s="506">
        <v>3</v>
      </c>
      <c r="S444" s="527">
        <v>0.375</v>
      </c>
      <c r="T444" s="573">
        <v>0.5</v>
      </c>
      <c r="U444" s="528">
        <v>0.33333333333333331</v>
      </c>
    </row>
    <row r="445" spans="1:21" ht="14.4" customHeight="1" x14ac:dyDescent="0.3">
      <c r="A445" s="505">
        <v>27</v>
      </c>
      <c r="B445" s="506" t="s">
        <v>467</v>
      </c>
      <c r="C445" s="506" t="s">
        <v>475</v>
      </c>
      <c r="D445" s="571" t="s">
        <v>1435</v>
      </c>
      <c r="E445" s="572" t="s">
        <v>486</v>
      </c>
      <c r="F445" s="506" t="s">
        <v>468</v>
      </c>
      <c r="G445" s="506" t="s">
        <v>526</v>
      </c>
      <c r="H445" s="506" t="s">
        <v>442</v>
      </c>
      <c r="I445" s="506" t="s">
        <v>1369</v>
      </c>
      <c r="J445" s="506" t="s">
        <v>528</v>
      </c>
      <c r="K445" s="506" t="s">
        <v>1370</v>
      </c>
      <c r="L445" s="507">
        <v>160.1</v>
      </c>
      <c r="M445" s="507">
        <v>960.59999999999991</v>
      </c>
      <c r="N445" s="506">
        <v>6</v>
      </c>
      <c r="O445" s="573">
        <v>2</v>
      </c>
      <c r="P445" s="507">
        <v>640.4</v>
      </c>
      <c r="Q445" s="527">
        <v>0.66666666666666674</v>
      </c>
      <c r="R445" s="506">
        <v>4</v>
      </c>
      <c r="S445" s="527">
        <v>0.66666666666666663</v>
      </c>
      <c r="T445" s="573">
        <v>1</v>
      </c>
      <c r="U445" s="528">
        <v>0.5</v>
      </c>
    </row>
    <row r="446" spans="1:21" ht="14.4" customHeight="1" x14ac:dyDescent="0.3">
      <c r="A446" s="505">
        <v>27</v>
      </c>
      <c r="B446" s="506" t="s">
        <v>467</v>
      </c>
      <c r="C446" s="506" t="s">
        <v>475</v>
      </c>
      <c r="D446" s="571" t="s">
        <v>1435</v>
      </c>
      <c r="E446" s="572" t="s">
        <v>486</v>
      </c>
      <c r="F446" s="506" t="s">
        <v>468</v>
      </c>
      <c r="G446" s="506" t="s">
        <v>736</v>
      </c>
      <c r="H446" s="506" t="s">
        <v>1436</v>
      </c>
      <c r="I446" s="506" t="s">
        <v>737</v>
      </c>
      <c r="J446" s="506" t="s">
        <v>738</v>
      </c>
      <c r="K446" s="506" t="s">
        <v>739</v>
      </c>
      <c r="L446" s="507">
        <v>15.9</v>
      </c>
      <c r="M446" s="507">
        <v>79.5</v>
      </c>
      <c r="N446" s="506">
        <v>5</v>
      </c>
      <c r="O446" s="573">
        <v>0.5</v>
      </c>
      <c r="P446" s="507"/>
      <c r="Q446" s="527">
        <v>0</v>
      </c>
      <c r="R446" s="506"/>
      <c r="S446" s="527">
        <v>0</v>
      </c>
      <c r="T446" s="573"/>
      <c r="U446" s="528">
        <v>0</v>
      </c>
    </row>
    <row r="447" spans="1:21" ht="14.4" customHeight="1" x14ac:dyDescent="0.3">
      <c r="A447" s="505">
        <v>27</v>
      </c>
      <c r="B447" s="506" t="s">
        <v>467</v>
      </c>
      <c r="C447" s="506" t="s">
        <v>475</v>
      </c>
      <c r="D447" s="571" t="s">
        <v>1435</v>
      </c>
      <c r="E447" s="572" t="s">
        <v>486</v>
      </c>
      <c r="F447" s="506" t="s">
        <v>468</v>
      </c>
      <c r="G447" s="506" t="s">
        <v>736</v>
      </c>
      <c r="H447" s="506" t="s">
        <v>442</v>
      </c>
      <c r="I447" s="506" t="s">
        <v>1154</v>
      </c>
      <c r="J447" s="506" t="s">
        <v>738</v>
      </c>
      <c r="K447" s="506" t="s">
        <v>1155</v>
      </c>
      <c r="L447" s="507">
        <v>0</v>
      </c>
      <c r="M447" s="507">
        <v>0</v>
      </c>
      <c r="N447" s="506">
        <v>2</v>
      </c>
      <c r="O447" s="573">
        <v>0.5</v>
      </c>
      <c r="P447" s="507">
        <v>0</v>
      </c>
      <c r="Q447" s="527"/>
      <c r="R447" s="506">
        <v>2</v>
      </c>
      <c r="S447" s="527">
        <v>1</v>
      </c>
      <c r="T447" s="573">
        <v>0.5</v>
      </c>
      <c r="U447" s="528">
        <v>1</v>
      </c>
    </row>
    <row r="448" spans="1:21" ht="14.4" customHeight="1" x14ac:dyDescent="0.3">
      <c r="A448" s="505">
        <v>27</v>
      </c>
      <c r="B448" s="506" t="s">
        <v>467</v>
      </c>
      <c r="C448" s="506" t="s">
        <v>475</v>
      </c>
      <c r="D448" s="571" t="s">
        <v>1435</v>
      </c>
      <c r="E448" s="572" t="s">
        <v>486</v>
      </c>
      <c r="F448" s="506" t="s">
        <v>468</v>
      </c>
      <c r="G448" s="506" t="s">
        <v>736</v>
      </c>
      <c r="H448" s="506" t="s">
        <v>442</v>
      </c>
      <c r="I448" s="506" t="s">
        <v>1371</v>
      </c>
      <c r="J448" s="506" t="s">
        <v>1372</v>
      </c>
      <c r="K448" s="506" t="s">
        <v>1373</v>
      </c>
      <c r="L448" s="507">
        <v>23.86</v>
      </c>
      <c r="M448" s="507">
        <v>71.58</v>
      </c>
      <c r="N448" s="506">
        <v>3</v>
      </c>
      <c r="O448" s="573">
        <v>0.5</v>
      </c>
      <c r="P448" s="507"/>
      <c r="Q448" s="527">
        <v>0</v>
      </c>
      <c r="R448" s="506"/>
      <c r="S448" s="527">
        <v>0</v>
      </c>
      <c r="T448" s="573"/>
      <c r="U448" s="528">
        <v>0</v>
      </c>
    </row>
    <row r="449" spans="1:21" ht="14.4" customHeight="1" x14ac:dyDescent="0.3">
      <c r="A449" s="505">
        <v>27</v>
      </c>
      <c r="B449" s="506" t="s">
        <v>467</v>
      </c>
      <c r="C449" s="506" t="s">
        <v>475</v>
      </c>
      <c r="D449" s="571" t="s">
        <v>1435</v>
      </c>
      <c r="E449" s="572" t="s">
        <v>486</v>
      </c>
      <c r="F449" s="506" t="s">
        <v>468</v>
      </c>
      <c r="G449" s="506" t="s">
        <v>836</v>
      </c>
      <c r="H449" s="506" t="s">
        <v>442</v>
      </c>
      <c r="I449" s="506" t="s">
        <v>837</v>
      </c>
      <c r="J449" s="506" t="s">
        <v>838</v>
      </c>
      <c r="K449" s="506" t="s">
        <v>839</v>
      </c>
      <c r="L449" s="507">
        <v>316.36</v>
      </c>
      <c r="M449" s="507">
        <v>949.08</v>
      </c>
      <c r="N449" s="506">
        <v>3</v>
      </c>
      <c r="O449" s="573">
        <v>2</v>
      </c>
      <c r="P449" s="507">
        <v>316.36</v>
      </c>
      <c r="Q449" s="527">
        <v>0.33333333333333331</v>
      </c>
      <c r="R449" s="506">
        <v>1</v>
      </c>
      <c r="S449" s="527">
        <v>0.33333333333333331</v>
      </c>
      <c r="T449" s="573">
        <v>0.5</v>
      </c>
      <c r="U449" s="528">
        <v>0.25</v>
      </c>
    </row>
    <row r="450" spans="1:21" ht="14.4" customHeight="1" x14ac:dyDescent="0.3">
      <c r="A450" s="505">
        <v>27</v>
      </c>
      <c r="B450" s="506" t="s">
        <v>467</v>
      </c>
      <c r="C450" s="506" t="s">
        <v>475</v>
      </c>
      <c r="D450" s="571" t="s">
        <v>1435</v>
      </c>
      <c r="E450" s="572" t="s">
        <v>486</v>
      </c>
      <c r="F450" s="506" t="s">
        <v>468</v>
      </c>
      <c r="G450" s="506" t="s">
        <v>748</v>
      </c>
      <c r="H450" s="506" t="s">
        <v>442</v>
      </c>
      <c r="I450" s="506" t="s">
        <v>749</v>
      </c>
      <c r="J450" s="506" t="s">
        <v>750</v>
      </c>
      <c r="K450" s="506" t="s">
        <v>644</v>
      </c>
      <c r="L450" s="507">
        <v>430.05</v>
      </c>
      <c r="M450" s="507">
        <v>430.05</v>
      </c>
      <c r="N450" s="506">
        <v>1</v>
      </c>
      <c r="O450" s="573">
        <v>0.5</v>
      </c>
      <c r="P450" s="507">
        <v>430.05</v>
      </c>
      <c r="Q450" s="527">
        <v>1</v>
      </c>
      <c r="R450" s="506">
        <v>1</v>
      </c>
      <c r="S450" s="527">
        <v>1</v>
      </c>
      <c r="T450" s="573">
        <v>0.5</v>
      </c>
      <c r="U450" s="528">
        <v>1</v>
      </c>
    </row>
    <row r="451" spans="1:21" ht="14.4" customHeight="1" x14ac:dyDescent="0.3">
      <c r="A451" s="505">
        <v>27</v>
      </c>
      <c r="B451" s="506" t="s">
        <v>467</v>
      </c>
      <c r="C451" s="506" t="s">
        <v>475</v>
      </c>
      <c r="D451" s="571" t="s">
        <v>1435</v>
      </c>
      <c r="E451" s="572" t="s">
        <v>486</v>
      </c>
      <c r="F451" s="506" t="s">
        <v>468</v>
      </c>
      <c r="G451" s="506" t="s">
        <v>748</v>
      </c>
      <c r="H451" s="506" t="s">
        <v>1436</v>
      </c>
      <c r="I451" s="506" t="s">
        <v>1374</v>
      </c>
      <c r="J451" s="506" t="s">
        <v>1375</v>
      </c>
      <c r="K451" s="506" t="s">
        <v>641</v>
      </c>
      <c r="L451" s="507">
        <v>143.35</v>
      </c>
      <c r="M451" s="507">
        <v>143.35</v>
      </c>
      <c r="N451" s="506">
        <v>1</v>
      </c>
      <c r="O451" s="573">
        <v>1</v>
      </c>
      <c r="P451" s="507">
        <v>143.35</v>
      </c>
      <c r="Q451" s="527">
        <v>1</v>
      </c>
      <c r="R451" s="506">
        <v>1</v>
      </c>
      <c r="S451" s="527">
        <v>1</v>
      </c>
      <c r="T451" s="573">
        <v>1</v>
      </c>
      <c r="U451" s="528">
        <v>1</v>
      </c>
    </row>
    <row r="452" spans="1:21" ht="14.4" customHeight="1" x14ac:dyDescent="0.3">
      <c r="A452" s="505">
        <v>27</v>
      </c>
      <c r="B452" s="506" t="s">
        <v>467</v>
      </c>
      <c r="C452" s="506" t="s">
        <v>475</v>
      </c>
      <c r="D452" s="571" t="s">
        <v>1435</v>
      </c>
      <c r="E452" s="572" t="s">
        <v>486</v>
      </c>
      <c r="F452" s="506" t="s">
        <v>468</v>
      </c>
      <c r="G452" s="506" t="s">
        <v>748</v>
      </c>
      <c r="H452" s="506" t="s">
        <v>1436</v>
      </c>
      <c r="I452" s="506" t="s">
        <v>1376</v>
      </c>
      <c r="J452" s="506" t="s">
        <v>1375</v>
      </c>
      <c r="K452" s="506" t="s">
        <v>872</v>
      </c>
      <c r="L452" s="507">
        <v>477.84</v>
      </c>
      <c r="M452" s="507">
        <v>955.68</v>
      </c>
      <c r="N452" s="506">
        <v>2</v>
      </c>
      <c r="O452" s="573">
        <v>1</v>
      </c>
      <c r="P452" s="507">
        <v>477.84</v>
      </c>
      <c r="Q452" s="527">
        <v>0.5</v>
      </c>
      <c r="R452" s="506">
        <v>1</v>
      </c>
      <c r="S452" s="527">
        <v>0.5</v>
      </c>
      <c r="T452" s="573">
        <v>0.5</v>
      </c>
      <c r="U452" s="528">
        <v>0.5</v>
      </c>
    </row>
    <row r="453" spans="1:21" ht="14.4" customHeight="1" x14ac:dyDescent="0.3">
      <c r="A453" s="505">
        <v>27</v>
      </c>
      <c r="B453" s="506" t="s">
        <v>467</v>
      </c>
      <c r="C453" s="506" t="s">
        <v>475</v>
      </c>
      <c r="D453" s="571" t="s">
        <v>1435</v>
      </c>
      <c r="E453" s="572" t="s">
        <v>486</v>
      </c>
      <c r="F453" s="506" t="s">
        <v>468</v>
      </c>
      <c r="G453" s="506" t="s">
        <v>748</v>
      </c>
      <c r="H453" s="506" t="s">
        <v>1436</v>
      </c>
      <c r="I453" s="506" t="s">
        <v>1377</v>
      </c>
      <c r="J453" s="506" t="s">
        <v>1375</v>
      </c>
      <c r="K453" s="506" t="s">
        <v>874</v>
      </c>
      <c r="L453" s="507">
        <v>220.53</v>
      </c>
      <c r="M453" s="507">
        <v>1323.18</v>
      </c>
      <c r="N453" s="506">
        <v>6</v>
      </c>
      <c r="O453" s="573">
        <v>1.5</v>
      </c>
      <c r="P453" s="507">
        <v>661.59</v>
      </c>
      <c r="Q453" s="527">
        <v>0.5</v>
      </c>
      <c r="R453" s="506">
        <v>3</v>
      </c>
      <c r="S453" s="527">
        <v>0.5</v>
      </c>
      <c r="T453" s="573">
        <v>0.5</v>
      </c>
      <c r="U453" s="528">
        <v>0.33333333333333331</v>
      </c>
    </row>
    <row r="454" spans="1:21" ht="14.4" customHeight="1" x14ac:dyDescent="0.3">
      <c r="A454" s="505">
        <v>27</v>
      </c>
      <c r="B454" s="506" t="s">
        <v>467</v>
      </c>
      <c r="C454" s="506" t="s">
        <v>475</v>
      </c>
      <c r="D454" s="571" t="s">
        <v>1435</v>
      </c>
      <c r="E454" s="572" t="s">
        <v>486</v>
      </c>
      <c r="F454" s="506" t="s">
        <v>468</v>
      </c>
      <c r="G454" s="506" t="s">
        <v>748</v>
      </c>
      <c r="H454" s="506" t="s">
        <v>1436</v>
      </c>
      <c r="I454" s="506" t="s">
        <v>1378</v>
      </c>
      <c r="J454" s="506" t="s">
        <v>1375</v>
      </c>
      <c r="K454" s="506" t="s">
        <v>1251</v>
      </c>
      <c r="L454" s="507">
        <v>310.58999999999997</v>
      </c>
      <c r="M454" s="507">
        <v>310.58999999999997</v>
      </c>
      <c r="N454" s="506">
        <v>1</v>
      </c>
      <c r="O454" s="573">
        <v>1</v>
      </c>
      <c r="P454" s="507">
        <v>310.58999999999997</v>
      </c>
      <c r="Q454" s="527">
        <v>1</v>
      </c>
      <c r="R454" s="506">
        <v>1</v>
      </c>
      <c r="S454" s="527">
        <v>1</v>
      </c>
      <c r="T454" s="573">
        <v>1</v>
      </c>
      <c r="U454" s="528">
        <v>1</v>
      </c>
    </row>
    <row r="455" spans="1:21" ht="14.4" customHeight="1" x14ac:dyDescent="0.3">
      <c r="A455" s="505">
        <v>27</v>
      </c>
      <c r="B455" s="506" t="s">
        <v>467</v>
      </c>
      <c r="C455" s="506" t="s">
        <v>475</v>
      </c>
      <c r="D455" s="571" t="s">
        <v>1435</v>
      </c>
      <c r="E455" s="572" t="s">
        <v>486</v>
      </c>
      <c r="F455" s="506" t="s">
        <v>468</v>
      </c>
      <c r="G455" s="506" t="s">
        <v>599</v>
      </c>
      <c r="H455" s="506" t="s">
        <v>442</v>
      </c>
      <c r="I455" s="506" t="s">
        <v>600</v>
      </c>
      <c r="J455" s="506" t="s">
        <v>601</v>
      </c>
      <c r="K455" s="506" t="s">
        <v>602</v>
      </c>
      <c r="L455" s="507">
        <v>0</v>
      </c>
      <c r="M455" s="507">
        <v>0</v>
      </c>
      <c r="N455" s="506">
        <v>4</v>
      </c>
      <c r="O455" s="573">
        <v>1</v>
      </c>
      <c r="P455" s="507">
        <v>0</v>
      </c>
      <c r="Q455" s="527"/>
      <c r="R455" s="506">
        <v>2</v>
      </c>
      <c r="S455" s="527">
        <v>0.5</v>
      </c>
      <c r="T455" s="573">
        <v>0.5</v>
      </c>
      <c r="U455" s="528">
        <v>0.5</v>
      </c>
    </row>
    <row r="456" spans="1:21" ht="14.4" customHeight="1" x14ac:dyDescent="0.3">
      <c r="A456" s="505">
        <v>27</v>
      </c>
      <c r="B456" s="506" t="s">
        <v>467</v>
      </c>
      <c r="C456" s="506" t="s">
        <v>475</v>
      </c>
      <c r="D456" s="571" t="s">
        <v>1435</v>
      </c>
      <c r="E456" s="572" t="s">
        <v>486</v>
      </c>
      <c r="F456" s="506" t="s">
        <v>468</v>
      </c>
      <c r="G456" s="506" t="s">
        <v>1379</v>
      </c>
      <c r="H456" s="506" t="s">
        <v>1436</v>
      </c>
      <c r="I456" s="506" t="s">
        <v>1380</v>
      </c>
      <c r="J456" s="506" t="s">
        <v>1381</v>
      </c>
      <c r="K456" s="506" t="s">
        <v>1382</v>
      </c>
      <c r="L456" s="507">
        <v>155.30000000000001</v>
      </c>
      <c r="M456" s="507">
        <v>155.30000000000001</v>
      </c>
      <c r="N456" s="506">
        <v>1</v>
      </c>
      <c r="O456" s="573">
        <v>0.5</v>
      </c>
      <c r="P456" s="507">
        <v>155.30000000000001</v>
      </c>
      <c r="Q456" s="527">
        <v>1</v>
      </c>
      <c r="R456" s="506">
        <v>1</v>
      </c>
      <c r="S456" s="527">
        <v>1</v>
      </c>
      <c r="T456" s="573">
        <v>0.5</v>
      </c>
      <c r="U456" s="528">
        <v>1</v>
      </c>
    </row>
    <row r="457" spans="1:21" ht="14.4" customHeight="1" x14ac:dyDescent="0.3">
      <c r="A457" s="505">
        <v>27</v>
      </c>
      <c r="B457" s="506" t="s">
        <v>467</v>
      </c>
      <c r="C457" s="506" t="s">
        <v>475</v>
      </c>
      <c r="D457" s="571" t="s">
        <v>1435</v>
      </c>
      <c r="E457" s="572" t="s">
        <v>486</v>
      </c>
      <c r="F457" s="506" t="s">
        <v>468</v>
      </c>
      <c r="G457" s="506" t="s">
        <v>530</v>
      </c>
      <c r="H457" s="506" t="s">
        <v>442</v>
      </c>
      <c r="I457" s="506" t="s">
        <v>531</v>
      </c>
      <c r="J457" s="506" t="s">
        <v>532</v>
      </c>
      <c r="K457" s="506" t="s">
        <v>533</v>
      </c>
      <c r="L457" s="507">
        <v>210.38</v>
      </c>
      <c r="M457" s="507">
        <v>420.76</v>
      </c>
      <c r="N457" s="506">
        <v>2</v>
      </c>
      <c r="O457" s="573">
        <v>1.5</v>
      </c>
      <c r="P457" s="507">
        <v>210.38</v>
      </c>
      <c r="Q457" s="527">
        <v>0.5</v>
      </c>
      <c r="R457" s="506">
        <v>1</v>
      </c>
      <c r="S457" s="527">
        <v>0.5</v>
      </c>
      <c r="T457" s="573">
        <v>0.5</v>
      </c>
      <c r="U457" s="528">
        <v>0.33333333333333331</v>
      </c>
    </row>
    <row r="458" spans="1:21" ht="14.4" customHeight="1" x14ac:dyDescent="0.3">
      <c r="A458" s="505">
        <v>27</v>
      </c>
      <c r="B458" s="506" t="s">
        <v>467</v>
      </c>
      <c r="C458" s="506" t="s">
        <v>475</v>
      </c>
      <c r="D458" s="571" t="s">
        <v>1435</v>
      </c>
      <c r="E458" s="572" t="s">
        <v>486</v>
      </c>
      <c r="F458" s="506" t="s">
        <v>468</v>
      </c>
      <c r="G458" s="506" t="s">
        <v>530</v>
      </c>
      <c r="H458" s="506" t="s">
        <v>442</v>
      </c>
      <c r="I458" s="506" t="s">
        <v>1194</v>
      </c>
      <c r="J458" s="506" t="s">
        <v>532</v>
      </c>
      <c r="K458" s="506" t="s">
        <v>827</v>
      </c>
      <c r="L458" s="507">
        <v>42.08</v>
      </c>
      <c r="M458" s="507">
        <v>252.48</v>
      </c>
      <c r="N458" s="506">
        <v>6</v>
      </c>
      <c r="O458" s="573">
        <v>1.5</v>
      </c>
      <c r="P458" s="507">
        <v>126.24</v>
      </c>
      <c r="Q458" s="527">
        <v>0.5</v>
      </c>
      <c r="R458" s="506">
        <v>3</v>
      </c>
      <c r="S458" s="527">
        <v>0.5</v>
      </c>
      <c r="T458" s="573">
        <v>1</v>
      </c>
      <c r="U458" s="528">
        <v>0.66666666666666663</v>
      </c>
    </row>
    <row r="459" spans="1:21" ht="14.4" customHeight="1" x14ac:dyDescent="0.3">
      <c r="A459" s="505">
        <v>27</v>
      </c>
      <c r="B459" s="506" t="s">
        <v>467</v>
      </c>
      <c r="C459" s="506" t="s">
        <v>475</v>
      </c>
      <c r="D459" s="571" t="s">
        <v>1435</v>
      </c>
      <c r="E459" s="572" t="s">
        <v>486</v>
      </c>
      <c r="F459" s="506" t="s">
        <v>468</v>
      </c>
      <c r="G459" s="506" t="s">
        <v>1383</v>
      </c>
      <c r="H459" s="506" t="s">
        <v>442</v>
      </c>
      <c r="I459" s="506" t="s">
        <v>1384</v>
      </c>
      <c r="J459" s="506" t="s">
        <v>1385</v>
      </c>
      <c r="K459" s="506" t="s">
        <v>1386</v>
      </c>
      <c r="L459" s="507">
        <v>42.54</v>
      </c>
      <c r="M459" s="507">
        <v>85.08</v>
      </c>
      <c r="N459" s="506">
        <v>2</v>
      </c>
      <c r="O459" s="573">
        <v>1</v>
      </c>
      <c r="P459" s="507"/>
      <c r="Q459" s="527">
        <v>0</v>
      </c>
      <c r="R459" s="506"/>
      <c r="S459" s="527">
        <v>0</v>
      </c>
      <c r="T459" s="573"/>
      <c r="U459" s="528">
        <v>0</v>
      </c>
    </row>
    <row r="460" spans="1:21" ht="14.4" customHeight="1" x14ac:dyDescent="0.3">
      <c r="A460" s="505">
        <v>27</v>
      </c>
      <c r="B460" s="506" t="s">
        <v>467</v>
      </c>
      <c r="C460" s="506" t="s">
        <v>475</v>
      </c>
      <c r="D460" s="571" t="s">
        <v>1435</v>
      </c>
      <c r="E460" s="572" t="s">
        <v>486</v>
      </c>
      <c r="F460" s="506" t="s">
        <v>468</v>
      </c>
      <c r="G460" s="506" t="s">
        <v>1195</v>
      </c>
      <c r="H460" s="506" t="s">
        <v>442</v>
      </c>
      <c r="I460" s="506" t="s">
        <v>1387</v>
      </c>
      <c r="J460" s="506" t="s">
        <v>1197</v>
      </c>
      <c r="K460" s="506" t="s">
        <v>1388</v>
      </c>
      <c r="L460" s="507">
        <v>789.2</v>
      </c>
      <c r="M460" s="507">
        <v>2367.6000000000004</v>
      </c>
      <c r="N460" s="506">
        <v>3</v>
      </c>
      <c r="O460" s="573">
        <v>0.5</v>
      </c>
      <c r="P460" s="507"/>
      <c r="Q460" s="527">
        <v>0</v>
      </c>
      <c r="R460" s="506"/>
      <c r="S460" s="527">
        <v>0</v>
      </c>
      <c r="T460" s="573"/>
      <c r="U460" s="528">
        <v>0</v>
      </c>
    </row>
    <row r="461" spans="1:21" ht="14.4" customHeight="1" x14ac:dyDescent="0.3">
      <c r="A461" s="505">
        <v>27</v>
      </c>
      <c r="B461" s="506" t="s">
        <v>467</v>
      </c>
      <c r="C461" s="506" t="s">
        <v>475</v>
      </c>
      <c r="D461" s="571" t="s">
        <v>1435</v>
      </c>
      <c r="E461" s="572" t="s">
        <v>486</v>
      </c>
      <c r="F461" s="506" t="s">
        <v>468</v>
      </c>
      <c r="G461" s="506" t="s">
        <v>752</v>
      </c>
      <c r="H461" s="506" t="s">
        <v>1436</v>
      </c>
      <c r="I461" s="506" t="s">
        <v>753</v>
      </c>
      <c r="J461" s="506" t="s">
        <v>754</v>
      </c>
      <c r="K461" s="506" t="s">
        <v>755</v>
      </c>
      <c r="L461" s="507">
        <v>79.11</v>
      </c>
      <c r="M461" s="507">
        <v>237.32999999999998</v>
      </c>
      <c r="N461" s="506">
        <v>3</v>
      </c>
      <c r="O461" s="573">
        <v>0.5</v>
      </c>
      <c r="P461" s="507">
        <v>237.32999999999998</v>
      </c>
      <c r="Q461" s="527">
        <v>1</v>
      </c>
      <c r="R461" s="506">
        <v>3</v>
      </c>
      <c r="S461" s="527">
        <v>1</v>
      </c>
      <c r="T461" s="573">
        <v>0.5</v>
      </c>
      <c r="U461" s="528">
        <v>1</v>
      </c>
    </row>
    <row r="462" spans="1:21" ht="14.4" customHeight="1" x14ac:dyDescent="0.3">
      <c r="A462" s="505">
        <v>27</v>
      </c>
      <c r="B462" s="506" t="s">
        <v>467</v>
      </c>
      <c r="C462" s="506" t="s">
        <v>475</v>
      </c>
      <c r="D462" s="571" t="s">
        <v>1435</v>
      </c>
      <c r="E462" s="572" t="s">
        <v>486</v>
      </c>
      <c r="F462" s="506" t="s">
        <v>468</v>
      </c>
      <c r="G462" s="506" t="s">
        <v>752</v>
      </c>
      <c r="H462" s="506" t="s">
        <v>1436</v>
      </c>
      <c r="I462" s="506" t="s">
        <v>840</v>
      </c>
      <c r="J462" s="506" t="s">
        <v>754</v>
      </c>
      <c r="K462" s="506" t="s">
        <v>841</v>
      </c>
      <c r="L462" s="507">
        <v>263.68</v>
      </c>
      <c r="M462" s="507">
        <v>263.68</v>
      </c>
      <c r="N462" s="506">
        <v>1</v>
      </c>
      <c r="O462" s="573">
        <v>0.5</v>
      </c>
      <c r="P462" s="507">
        <v>263.68</v>
      </c>
      <c r="Q462" s="527">
        <v>1</v>
      </c>
      <c r="R462" s="506">
        <v>1</v>
      </c>
      <c r="S462" s="527">
        <v>1</v>
      </c>
      <c r="T462" s="573">
        <v>0.5</v>
      </c>
      <c r="U462" s="528">
        <v>1</v>
      </c>
    </row>
    <row r="463" spans="1:21" ht="14.4" customHeight="1" x14ac:dyDescent="0.3">
      <c r="A463" s="505">
        <v>27</v>
      </c>
      <c r="B463" s="506" t="s">
        <v>467</v>
      </c>
      <c r="C463" s="506" t="s">
        <v>475</v>
      </c>
      <c r="D463" s="571" t="s">
        <v>1435</v>
      </c>
      <c r="E463" s="572" t="s">
        <v>486</v>
      </c>
      <c r="F463" s="506" t="s">
        <v>468</v>
      </c>
      <c r="G463" s="506" t="s">
        <v>752</v>
      </c>
      <c r="H463" s="506" t="s">
        <v>442</v>
      </c>
      <c r="I463" s="506" t="s">
        <v>1389</v>
      </c>
      <c r="J463" s="506" t="s">
        <v>757</v>
      </c>
      <c r="K463" s="506" t="s">
        <v>1207</v>
      </c>
      <c r="L463" s="507">
        <v>73.83</v>
      </c>
      <c r="M463" s="507">
        <v>73.83</v>
      </c>
      <c r="N463" s="506">
        <v>1</v>
      </c>
      <c r="O463" s="573">
        <v>0.5</v>
      </c>
      <c r="P463" s="507"/>
      <c r="Q463" s="527">
        <v>0</v>
      </c>
      <c r="R463" s="506"/>
      <c r="S463" s="527">
        <v>0</v>
      </c>
      <c r="T463" s="573"/>
      <c r="U463" s="528">
        <v>0</v>
      </c>
    </row>
    <row r="464" spans="1:21" ht="14.4" customHeight="1" x14ac:dyDescent="0.3">
      <c r="A464" s="505">
        <v>27</v>
      </c>
      <c r="B464" s="506" t="s">
        <v>467</v>
      </c>
      <c r="C464" s="506" t="s">
        <v>475</v>
      </c>
      <c r="D464" s="571" t="s">
        <v>1435</v>
      </c>
      <c r="E464" s="572" t="s">
        <v>486</v>
      </c>
      <c r="F464" s="506" t="s">
        <v>468</v>
      </c>
      <c r="G464" s="506" t="s">
        <v>752</v>
      </c>
      <c r="H464" s="506" t="s">
        <v>442</v>
      </c>
      <c r="I464" s="506" t="s">
        <v>756</v>
      </c>
      <c r="J464" s="506" t="s">
        <v>757</v>
      </c>
      <c r="K464" s="506" t="s">
        <v>758</v>
      </c>
      <c r="L464" s="507">
        <v>258.41000000000003</v>
      </c>
      <c r="M464" s="507">
        <v>516.82000000000005</v>
      </c>
      <c r="N464" s="506">
        <v>2</v>
      </c>
      <c r="O464" s="573">
        <v>1.5</v>
      </c>
      <c r="P464" s="507"/>
      <c r="Q464" s="527">
        <v>0</v>
      </c>
      <c r="R464" s="506"/>
      <c r="S464" s="527">
        <v>0</v>
      </c>
      <c r="T464" s="573"/>
      <c r="U464" s="528">
        <v>0</v>
      </c>
    </row>
    <row r="465" spans="1:21" ht="14.4" customHeight="1" x14ac:dyDescent="0.3">
      <c r="A465" s="505">
        <v>27</v>
      </c>
      <c r="B465" s="506" t="s">
        <v>467</v>
      </c>
      <c r="C465" s="506" t="s">
        <v>475</v>
      </c>
      <c r="D465" s="571" t="s">
        <v>1435</v>
      </c>
      <c r="E465" s="572" t="s">
        <v>486</v>
      </c>
      <c r="F465" s="506" t="s">
        <v>468</v>
      </c>
      <c r="G465" s="506" t="s">
        <v>752</v>
      </c>
      <c r="H465" s="506" t="s">
        <v>442</v>
      </c>
      <c r="I465" s="506" t="s">
        <v>1390</v>
      </c>
      <c r="J465" s="506" t="s">
        <v>1391</v>
      </c>
      <c r="K465" s="506" t="s">
        <v>1392</v>
      </c>
      <c r="L465" s="507">
        <v>39.549999999999997</v>
      </c>
      <c r="M465" s="507">
        <v>39.549999999999997</v>
      </c>
      <c r="N465" s="506">
        <v>1</v>
      </c>
      <c r="O465" s="573">
        <v>0.5</v>
      </c>
      <c r="P465" s="507"/>
      <c r="Q465" s="527">
        <v>0</v>
      </c>
      <c r="R465" s="506"/>
      <c r="S465" s="527">
        <v>0</v>
      </c>
      <c r="T465" s="573"/>
      <c r="U465" s="528">
        <v>0</v>
      </c>
    </row>
    <row r="466" spans="1:21" ht="14.4" customHeight="1" x14ac:dyDescent="0.3">
      <c r="A466" s="505">
        <v>27</v>
      </c>
      <c r="B466" s="506" t="s">
        <v>467</v>
      </c>
      <c r="C466" s="506" t="s">
        <v>475</v>
      </c>
      <c r="D466" s="571" t="s">
        <v>1435</v>
      </c>
      <c r="E466" s="572" t="s">
        <v>486</v>
      </c>
      <c r="F466" s="506" t="s">
        <v>468</v>
      </c>
      <c r="G466" s="506" t="s">
        <v>752</v>
      </c>
      <c r="H466" s="506" t="s">
        <v>442</v>
      </c>
      <c r="I466" s="506" t="s">
        <v>1393</v>
      </c>
      <c r="J466" s="506" t="s">
        <v>1394</v>
      </c>
      <c r="K466" s="506" t="s">
        <v>874</v>
      </c>
      <c r="L466" s="507">
        <v>39.549999999999997</v>
      </c>
      <c r="M466" s="507">
        <v>197.75</v>
      </c>
      <c r="N466" s="506">
        <v>5</v>
      </c>
      <c r="O466" s="573">
        <v>1</v>
      </c>
      <c r="P466" s="507">
        <v>79.099999999999994</v>
      </c>
      <c r="Q466" s="527">
        <v>0.39999999999999997</v>
      </c>
      <c r="R466" s="506">
        <v>2</v>
      </c>
      <c r="S466" s="527">
        <v>0.4</v>
      </c>
      <c r="T466" s="573">
        <v>0.5</v>
      </c>
      <c r="U466" s="528">
        <v>0.5</v>
      </c>
    </row>
    <row r="467" spans="1:21" ht="14.4" customHeight="1" x14ac:dyDescent="0.3">
      <c r="A467" s="505">
        <v>27</v>
      </c>
      <c r="B467" s="506" t="s">
        <v>467</v>
      </c>
      <c r="C467" s="506" t="s">
        <v>475</v>
      </c>
      <c r="D467" s="571" t="s">
        <v>1435</v>
      </c>
      <c r="E467" s="572" t="s">
        <v>486</v>
      </c>
      <c r="F467" s="506" t="s">
        <v>468</v>
      </c>
      <c r="G467" s="506" t="s">
        <v>534</v>
      </c>
      <c r="H467" s="506" t="s">
        <v>1436</v>
      </c>
      <c r="I467" s="506" t="s">
        <v>535</v>
      </c>
      <c r="J467" s="506" t="s">
        <v>536</v>
      </c>
      <c r="K467" s="506" t="s">
        <v>537</v>
      </c>
      <c r="L467" s="507">
        <v>246.88</v>
      </c>
      <c r="M467" s="507">
        <v>4443.84</v>
      </c>
      <c r="N467" s="506">
        <v>18</v>
      </c>
      <c r="O467" s="573">
        <v>3.5</v>
      </c>
      <c r="P467" s="507">
        <v>2962.56</v>
      </c>
      <c r="Q467" s="527">
        <v>0.66666666666666663</v>
      </c>
      <c r="R467" s="506">
        <v>12</v>
      </c>
      <c r="S467" s="527">
        <v>0.66666666666666663</v>
      </c>
      <c r="T467" s="573">
        <v>2</v>
      </c>
      <c r="U467" s="528">
        <v>0.5714285714285714</v>
      </c>
    </row>
    <row r="468" spans="1:21" ht="14.4" customHeight="1" x14ac:dyDescent="0.3">
      <c r="A468" s="505">
        <v>27</v>
      </c>
      <c r="B468" s="506" t="s">
        <v>467</v>
      </c>
      <c r="C468" s="506" t="s">
        <v>475</v>
      </c>
      <c r="D468" s="571" t="s">
        <v>1435</v>
      </c>
      <c r="E468" s="572" t="s">
        <v>486</v>
      </c>
      <c r="F468" s="506" t="s">
        <v>468</v>
      </c>
      <c r="G468" s="506" t="s">
        <v>538</v>
      </c>
      <c r="H468" s="506" t="s">
        <v>442</v>
      </c>
      <c r="I468" s="506" t="s">
        <v>539</v>
      </c>
      <c r="J468" s="506" t="s">
        <v>540</v>
      </c>
      <c r="K468" s="506" t="s">
        <v>541</v>
      </c>
      <c r="L468" s="507">
        <v>96.8</v>
      </c>
      <c r="M468" s="507">
        <v>290.39999999999998</v>
      </c>
      <c r="N468" s="506">
        <v>3</v>
      </c>
      <c r="O468" s="573">
        <v>0.5</v>
      </c>
      <c r="P468" s="507">
        <v>290.39999999999998</v>
      </c>
      <c r="Q468" s="527">
        <v>1</v>
      </c>
      <c r="R468" s="506">
        <v>3</v>
      </c>
      <c r="S468" s="527">
        <v>1</v>
      </c>
      <c r="T468" s="573">
        <v>0.5</v>
      </c>
      <c r="U468" s="528">
        <v>1</v>
      </c>
    </row>
    <row r="469" spans="1:21" ht="14.4" customHeight="1" x14ac:dyDescent="0.3">
      <c r="A469" s="505">
        <v>27</v>
      </c>
      <c r="B469" s="506" t="s">
        <v>467</v>
      </c>
      <c r="C469" s="506" t="s">
        <v>475</v>
      </c>
      <c r="D469" s="571" t="s">
        <v>1435</v>
      </c>
      <c r="E469" s="572" t="s">
        <v>486</v>
      </c>
      <c r="F469" s="506" t="s">
        <v>468</v>
      </c>
      <c r="G469" s="506" t="s">
        <v>1395</v>
      </c>
      <c r="H469" s="506" t="s">
        <v>442</v>
      </c>
      <c r="I469" s="506" t="s">
        <v>1396</v>
      </c>
      <c r="J469" s="506" t="s">
        <v>1397</v>
      </c>
      <c r="K469" s="506" t="s">
        <v>623</v>
      </c>
      <c r="L469" s="507">
        <v>122.73</v>
      </c>
      <c r="M469" s="507">
        <v>122.73</v>
      </c>
      <c r="N469" s="506">
        <v>1</v>
      </c>
      <c r="O469" s="573">
        <v>1</v>
      </c>
      <c r="P469" s="507"/>
      <c r="Q469" s="527">
        <v>0</v>
      </c>
      <c r="R469" s="506"/>
      <c r="S469" s="527">
        <v>0</v>
      </c>
      <c r="T469" s="573"/>
      <c r="U469" s="528">
        <v>0</v>
      </c>
    </row>
    <row r="470" spans="1:21" ht="14.4" customHeight="1" x14ac:dyDescent="0.3">
      <c r="A470" s="505">
        <v>27</v>
      </c>
      <c r="B470" s="506" t="s">
        <v>467</v>
      </c>
      <c r="C470" s="506" t="s">
        <v>475</v>
      </c>
      <c r="D470" s="571" t="s">
        <v>1435</v>
      </c>
      <c r="E470" s="572" t="s">
        <v>486</v>
      </c>
      <c r="F470" s="506" t="s">
        <v>468</v>
      </c>
      <c r="G470" s="506" t="s">
        <v>1216</v>
      </c>
      <c r="H470" s="506" t="s">
        <v>442</v>
      </c>
      <c r="I470" s="506" t="s">
        <v>1398</v>
      </c>
      <c r="J470" s="506" t="s">
        <v>1218</v>
      </c>
      <c r="K470" s="506" t="s">
        <v>1219</v>
      </c>
      <c r="L470" s="507">
        <v>155.81</v>
      </c>
      <c r="M470" s="507">
        <v>155.81</v>
      </c>
      <c r="N470" s="506">
        <v>1</v>
      </c>
      <c r="O470" s="573">
        <v>0.5</v>
      </c>
      <c r="P470" s="507"/>
      <c r="Q470" s="527">
        <v>0</v>
      </c>
      <c r="R470" s="506"/>
      <c r="S470" s="527">
        <v>0</v>
      </c>
      <c r="T470" s="573"/>
      <c r="U470" s="528">
        <v>0</v>
      </c>
    </row>
    <row r="471" spans="1:21" ht="14.4" customHeight="1" x14ac:dyDescent="0.3">
      <c r="A471" s="505">
        <v>27</v>
      </c>
      <c r="B471" s="506" t="s">
        <v>467</v>
      </c>
      <c r="C471" s="506" t="s">
        <v>475</v>
      </c>
      <c r="D471" s="571" t="s">
        <v>1435</v>
      </c>
      <c r="E471" s="572" t="s">
        <v>486</v>
      </c>
      <c r="F471" s="506" t="s">
        <v>468</v>
      </c>
      <c r="G471" s="506" t="s">
        <v>1216</v>
      </c>
      <c r="H471" s="506" t="s">
        <v>1436</v>
      </c>
      <c r="I471" s="506" t="s">
        <v>1399</v>
      </c>
      <c r="J471" s="506" t="s">
        <v>1218</v>
      </c>
      <c r="K471" s="506" t="s">
        <v>1400</v>
      </c>
      <c r="L471" s="507">
        <v>44.52</v>
      </c>
      <c r="M471" s="507">
        <v>133.56</v>
      </c>
      <c r="N471" s="506">
        <v>3</v>
      </c>
      <c r="O471" s="573">
        <v>0.5</v>
      </c>
      <c r="P471" s="507">
        <v>133.56</v>
      </c>
      <c r="Q471" s="527">
        <v>1</v>
      </c>
      <c r="R471" s="506">
        <v>3</v>
      </c>
      <c r="S471" s="527">
        <v>1</v>
      </c>
      <c r="T471" s="573">
        <v>0.5</v>
      </c>
      <c r="U471" s="528">
        <v>1</v>
      </c>
    </row>
    <row r="472" spans="1:21" ht="14.4" customHeight="1" x14ac:dyDescent="0.3">
      <c r="A472" s="505">
        <v>27</v>
      </c>
      <c r="B472" s="506" t="s">
        <v>467</v>
      </c>
      <c r="C472" s="506" t="s">
        <v>475</v>
      </c>
      <c r="D472" s="571" t="s">
        <v>1435</v>
      </c>
      <c r="E472" s="572" t="s">
        <v>486</v>
      </c>
      <c r="F472" s="506" t="s">
        <v>468</v>
      </c>
      <c r="G472" s="506" t="s">
        <v>1401</v>
      </c>
      <c r="H472" s="506" t="s">
        <v>442</v>
      </c>
      <c r="I472" s="506" t="s">
        <v>1402</v>
      </c>
      <c r="J472" s="506" t="s">
        <v>1403</v>
      </c>
      <c r="K472" s="506" t="s">
        <v>1404</v>
      </c>
      <c r="L472" s="507">
        <v>580.38</v>
      </c>
      <c r="M472" s="507">
        <v>580.38</v>
      </c>
      <c r="N472" s="506">
        <v>1</v>
      </c>
      <c r="O472" s="573">
        <v>0.5</v>
      </c>
      <c r="P472" s="507"/>
      <c r="Q472" s="527">
        <v>0</v>
      </c>
      <c r="R472" s="506"/>
      <c r="S472" s="527">
        <v>0</v>
      </c>
      <c r="T472" s="573"/>
      <c r="U472" s="528">
        <v>0</v>
      </c>
    </row>
    <row r="473" spans="1:21" ht="14.4" customHeight="1" x14ac:dyDescent="0.3">
      <c r="A473" s="505">
        <v>27</v>
      </c>
      <c r="B473" s="506" t="s">
        <v>467</v>
      </c>
      <c r="C473" s="506" t="s">
        <v>475</v>
      </c>
      <c r="D473" s="571" t="s">
        <v>1435</v>
      </c>
      <c r="E473" s="572" t="s">
        <v>486</v>
      </c>
      <c r="F473" s="506" t="s">
        <v>468</v>
      </c>
      <c r="G473" s="506" t="s">
        <v>603</v>
      </c>
      <c r="H473" s="506" t="s">
        <v>442</v>
      </c>
      <c r="I473" s="506" t="s">
        <v>604</v>
      </c>
      <c r="J473" s="506" t="s">
        <v>605</v>
      </c>
      <c r="K473" s="506" t="s">
        <v>606</v>
      </c>
      <c r="L473" s="507">
        <v>131.32</v>
      </c>
      <c r="M473" s="507">
        <v>1181.8799999999999</v>
      </c>
      <c r="N473" s="506">
        <v>9</v>
      </c>
      <c r="O473" s="573">
        <v>1.5</v>
      </c>
      <c r="P473" s="507">
        <v>393.96</v>
      </c>
      <c r="Q473" s="527">
        <v>0.33333333333333337</v>
      </c>
      <c r="R473" s="506">
        <v>3</v>
      </c>
      <c r="S473" s="527">
        <v>0.33333333333333331</v>
      </c>
      <c r="T473" s="573">
        <v>0.5</v>
      </c>
      <c r="U473" s="528">
        <v>0.33333333333333331</v>
      </c>
    </row>
    <row r="474" spans="1:21" ht="14.4" customHeight="1" x14ac:dyDescent="0.3">
      <c r="A474" s="505">
        <v>27</v>
      </c>
      <c r="B474" s="506" t="s">
        <v>467</v>
      </c>
      <c r="C474" s="506" t="s">
        <v>475</v>
      </c>
      <c r="D474" s="571" t="s">
        <v>1435</v>
      </c>
      <c r="E474" s="572" t="s">
        <v>486</v>
      </c>
      <c r="F474" s="506" t="s">
        <v>468</v>
      </c>
      <c r="G474" s="506" t="s">
        <v>603</v>
      </c>
      <c r="H474" s="506" t="s">
        <v>442</v>
      </c>
      <c r="I474" s="506" t="s">
        <v>1405</v>
      </c>
      <c r="J474" s="506" t="s">
        <v>605</v>
      </c>
      <c r="K474" s="506" t="s">
        <v>1406</v>
      </c>
      <c r="L474" s="507">
        <v>393.94</v>
      </c>
      <c r="M474" s="507">
        <v>787.88</v>
      </c>
      <c r="N474" s="506">
        <v>2</v>
      </c>
      <c r="O474" s="573">
        <v>0.5</v>
      </c>
      <c r="P474" s="507">
        <v>787.88</v>
      </c>
      <c r="Q474" s="527">
        <v>1</v>
      </c>
      <c r="R474" s="506">
        <v>2</v>
      </c>
      <c r="S474" s="527">
        <v>1</v>
      </c>
      <c r="T474" s="573">
        <v>0.5</v>
      </c>
      <c r="U474" s="528">
        <v>1</v>
      </c>
    </row>
    <row r="475" spans="1:21" ht="14.4" customHeight="1" x14ac:dyDescent="0.3">
      <c r="A475" s="505">
        <v>27</v>
      </c>
      <c r="B475" s="506" t="s">
        <v>467</v>
      </c>
      <c r="C475" s="506" t="s">
        <v>475</v>
      </c>
      <c r="D475" s="571" t="s">
        <v>1435</v>
      </c>
      <c r="E475" s="572" t="s">
        <v>486</v>
      </c>
      <c r="F475" s="506" t="s">
        <v>468</v>
      </c>
      <c r="G475" s="506" t="s">
        <v>603</v>
      </c>
      <c r="H475" s="506" t="s">
        <v>1436</v>
      </c>
      <c r="I475" s="506" t="s">
        <v>1407</v>
      </c>
      <c r="J475" s="506" t="s">
        <v>1408</v>
      </c>
      <c r="K475" s="506" t="s">
        <v>1409</v>
      </c>
      <c r="L475" s="507">
        <v>131.32</v>
      </c>
      <c r="M475" s="507">
        <v>393.96</v>
      </c>
      <c r="N475" s="506">
        <v>3</v>
      </c>
      <c r="O475" s="573">
        <v>1</v>
      </c>
      <c r="P475" s="507">
        <v>393.96</v>
      </c>
      <c r="Q475" s="527">
        <v>1</v>
      </c>
      <c r="R475" s="506">
        <v>3</v>
      </c>
      <c r="S475" s="527">
        <v>1</v>
      </c>
      <c r="T475" s="573">
        <v>1</v>
      </c>
      <c r="U475" s="528">
        <v>1</v>
      </c>
    </row>
    <row r="476" spans="1:21" ht="14.4" customHeight="1" x14ac:dyDescent="0.3">
      <c r="A476" s="505">
        <v>27</v>
      </c>
      <c r="B476" s="506" t="s">
        <v>467</v>
      </c>
      <c r="C476" s="506" t="s">
        <v>475</v>
      </c>
      <c r="D476" s="571" t="s">
        <v>1435</v>
      </c>
      <c r="E476" s="572" t="s">
        <v>486</v>
      </c>
      <c r="F476" s="506" t="s">
        <v>468</v>
      </c>
      <c r="G476" s="506" t="s">
        <v>1227</v>
      </c>
      <c r="H476" s="506" t="s">
        <v>1436</v>
      </c>
      <c r="I476" s="506" t="s">
        <v>1410</v>
      </c>
      <c r="J476" s="506" t="s">
        <v>1232</v>
      </c>
      <c r="K476" s="506" t="s">
        <v>1411</v>
      </c>
      <c r="L476" s="507">
        <v>110.74</v>
      </c>
      <c r="M476" s="507">
        <v>110.74</v>
      </c>
      <c r="N476" s="506">
        <v>1</v>
      </c>
      <c r="O476" s="573">
        <v>1</v>
      </c>
      <c r="P476" s="507"/>
      <c r="Q476" s="527">
        <v>0</v>
      </c>
      <c r="R476" s="506"/>
      <c r="S476" s="527">
        <v>0</v>
      </c>
      <c r="T476" s="573"/>
      <c r="U476" s="528">
        <v>0</v>
      </c>
    </row>
    <row r="477" spans="1:21" ht="14.4" customHeight="1" x14ac:dyDescent="0.3">
      <c r="A477" s="505">
        <v>27</v>
      </c>
      <c r="B477" s="506" t="s">
        <v>467</v>
      </c>
      <c r="C477" s="506" t="s">
        <v>475</v>
      </c>
      <c r="D477" s="571" t="s">
        <v>1435</v>
      </c>
      <c r="E477" s="572" t="s">
        <v>486</v>
      </c>
      <c r="F477" s="506" t="s">
        <v>468</v>
      </c>
      <c r="G477" s="506" t="s">
        <v>764</v>
      </c>
      <c r="H477" s="506" t="s">
        <v>442</v>
      </c>
      <c r="I477" s="506" t="s">
        <v>1412</v>
      </c>
      <c r="J477" s="506" t="s">
        <v>766</v>
      </c>
      <c r="K477" s="506" t="s">
        <v>1238</v>
      </c>
      <c r="L477" s="507">
        <v>729.09</v>
      </c>
      <c r="M477" s="507">
        <v>729.09</v>
      </c>
      <c r="N477" s="506">
        <v>1</v>
      </c>
      <c r="O477" s="573">
        <v>0.5</v>
      </c>
      <c r="P477" s="507"/>
      <c r="Q477" s="527">
        <v>0</v>
      </c>
      <c r="R477" s="506"/>
      <c r="S477" s="527">
        <v>0</v>
      </c>
      <c r="T477" s="573"/>
      <c r="U477" s="528">
        <v>0</v>
      </c>
    </row>
    <row r="478" spans="1:21" ht="14.4" customHeight="1" x14ac:dyDescent="0.3">
      <c r="A478" s="505">
        <v>27</v>
      </c>
      <c r="B478" s="506" t="s">
        <v>467</v>
      </c>
      <c r="C478" s="506" t="s">
        <v>475</v>
      </c>
      <c r="D478" s="571" t="s">
        <v>1435</v>
      </c>
      <c r="E478" s="572" t="s">
        <v>486</v>
      </c>
      <c r="F478" s="506" t="s">
        <v>468</v>
      </c>
      <c r="G478" s="506" t="s">
        <v>764</v>
      </c>
      <c r="H478" s="506" t="s">
        <v>1436</v>
      </c>
      <c r="I478" s="506" t="s">
        <v>1241</v>
      </c>
      <c r="J478" s="506" t="s">
        <v>1240</v>
      </c>
      <c r="K478" s="506" t="s">
        <v>1238</v>
      </c>
      <c r="L478" s="507">
        <v>729.09</v>
      </c>
      <c r="M478" s="507">
        <v>729.09</v>
      </c>
      <c r="N478" s="506">
        <v>1</v>
      </c>
      <c r="O478" s="573">
        <v>0.5</v>
      </c>
      <c r="P478" s="507">
        <v>729.09</v>
      </c>
      <c r="Q478" s="527">
        <v>1</v>
      </c>
      <c r="R478" s="506">
        <v>1</v>
      </c>
      <c r="S478" s="527">
        <v>1</v>
      </c>
      <c r="T478" s="573">
        <v>0.5</v>
      </c>
      <c r="U478" s="528">
        <v>1</v>
      </c>
    </row>
    <row r="479" spans="1:21" ht="14.4" customHeight="1" x14ac:dyDescent="0.3">
      <c r="A479" s="505">
        <v>27</v>
      </c>
      <c r="B479" s="506" t="s">
        <v>467</v>
      </c>
      <c r="C479" s="506" t="s">
        <v>475</v>
      </c>
      <c r="D479" s="571" t="s">
        <v>1435</v>
      </c>
      <c r="E479" s="572" t="s">
        <v>486</v>
      </c>
      <c r="F479" s="506" t="s">
        <v>468</v>
      </c>
      <c r="G479" s="506" t="s">
        <v>1242</v>
      </c>
      <c r="H479" s="506" t="s">
        <v>1436</v>
      </c>
      <c r="I479" s="506" t="s">
        <v>1413</v>
      </c>
      <c r="J479" s="506" t="s">
        <v>1414</v>
      </c>
      <c r="K479" s="506" t="s">
        <v>1415</v>
      </c>
      <c r="L479" s="507">
        <v>120.61</v>
      </c>
      <c r="M479" s="507">
        <v>482.44</v>
      </c>
      <c r="N479" s="506">
        <v>4</v>
      </c>
      <c r="O479" s="573">
        <v>1.5</v>
      </c>
      <c r="P479" s="507"/>
      <c r="Q479" s="527">
        <v>0</v>
      </c>
      <c r="R479" s="506"/>
      <c r="S479" s="527">
        <v>0</v>
      </c>
      <c r="T479" s="573"/>
      <c r="U479" s="528">
        <v>0</v>
      </c>
    </row>
    <row r="480" spans="1:21" ht="14.4" customHeight="1" x14ac:dyDescent="0.3">
      <c r="A480" s="505">
        <v>27</v>
      </c>
      <c r="B480" s="506" t="s">
        <v>467</v>
      </c>
      <c r="C480" s="506" t="s">
        <v>475</v>
      </c>
      <c r="D480" s="571" t="s">
        <v>1435</v>
      </c>
      <c r="E480" s="572" t="s">
        <v>486</v>
      </c>
      <c r="F480" s="506" t="s">
        <v>468</v>
      </c>
      <c r="G480" s="506" t="s">
        <v>607</v>
      </c>
      <c r="H480" s="506" t="s">
        <v>1436</v>
      </c>
      <c r="I480" s="506" t="s">
        <v>768</v>
      </c>
      <c r="J480" s="506" t="s">
        <v>609</v>
      </c>
      <c r="K480" s="506" t="s">
        <v>769</v>
      </c>
      <c r="L480" s="507">
        <v>1887.9</v>
      </c>
      <c r="M480" s="507">
        <v>5663.7000000000007</v>
      </c>
      <c r="N480" s="506">
        <v>3</v>
      </c>
      <c r="O480" s="573">
        <v>1</v>
      </c>
      <c r="P480" s="507"/>
      <c r="Q480" s="527">
        <v>0</v>
      </c>
      <c r="R480" s="506"/>
      <c r="S480" s="527">
        <v>0</v>
      </c>
      <c r="T480" s="573"/>
      <c r="U480" s="528">
        <v>0</v>
      </c>
    </row>
    <row r="481" spans="1:21" ht="14.4" customHeight="1" x14ac:dyDescent="0.3">
      <c r="A481" s="505">
        <v>27</v>
      </c>
      <c r="B481" s="506" t="s">
        <v>467</v>
      </c>
      <c r="C481" s="506" t="s">
        <v>475</v>
      </c>
      <c r="D481" s="571" t="s">
        <v>1435</v>
      </c>
      <c r="E481" s="572" t="s">
        <v>486</v>
      </c>
      <c r="F481" s="506" t="s">
        <v>468</v>
      </c>
      <c r="G481" s="506" t="s">
        <v>607</v>
      </c>
      <c r="H481" s="506" t="s">
        <v>1436</v>
      </c>
      <c r="I481" s="506" t="s">
        <v>770</v>
      </c>
      <c r="J481" s="506" t="s">
        <v>609</v>
      </c>
      <c r="K481" s="506" t="s">
        <v>771</v>
      </c>
      <c r="L481" s="507">
        <v>1544.99</v>
      </c>
      <c r="M481" s="507">
        <v>4634.97</v>
      </c>
      <c r="N481" s="506">
        <v>3</v>
      </c>
      <c r="O481" s="573">
        <v>0.5</v>
      </c>
      <c r="P481" s="507"/>
      <c r="Q481" s="527">
        <v>0</v>
      </c>
      <c r="R481" s="506"/>
      <c r="S481" s="527">
        <v>0</v>
      </c>
      <c r="T481" s="573"/>
      <c r="U481" s="528">
        <v>0</v>
      </c>
    </row>
    <row r="482" spans="1:21" ht="14.4" customHeight="1" x14ac:dyDescent="0.3">
      <c r="A482" s="505">
        <v>27</v>
      </c>
      <c r="B482" s="506" t="s">
        <v>467</v>
      </c>
      <c r="C482" s="506" t="s">
        <v>475</v>
      </c>
      <c r="D482" s="571" t="s">
        <v>1435</v>
      </c>
      <c r="E482" s="572" t="s">
        <v>486</v>
      </c>
      <c r="F482" s="506" t="s">
        <v>468</v>
      </c>
      <c r="G482" s="506" t="s">
        <v>550</v>
      </c>
      <c r="H482" s="506" t="s">
        <v>1436</v>
      </c>
      <c r="I482" s="506" t="s">
        <v>780</v>
      </c>
      <c r="J482" s="506" t="s">
        <v>552</v>
      </c>
      <c r="K482" s="506" t="s">
        <v>781</v>
      </c>
      <c r="L482" s="507">
        <v>544.38</v>
      </c>
      <c r="M482" s="507">
        <v>544.38</v>
      </c>
      <c r="N482" s="506">
        <v>1</v>
      </c>
      <c r="O482" s="573">
        <v>1</v>
      </c>
      <c r="P482" s="507">
        <v>544.38</v>
      </c>
      <c r="Q482" s="527">
        <v>1</v>
      </c>
      <c r="R482" s="506">
        <v>1</v>
      </c>
      <c r="S482" s="527">
        <v>1</v>
      </c>
      <c r="T482" s="573">
        <v>1</v>
      </c>
      <c r="U482" s="528">
        <v>1</v>
      </c>
    </row>
    <row r="483" spans="1:21" ht="14.4" customHeight="1" x14ac:dyDescent="0.3">
      <c r="A483" s="505">
        <v>27</v>
      </c>
      <c r="B483" s="506" t="s">
        <v>467</v>
      </c>
      <c r="C483" s="506" t="s">
        <v>475</v>
      </c>
      <c r="D483" s="571" t="s">
        <v>1435</v>
      </c>
      <c r="E483" s="572" t="s">
        <v>486</v>
      </c>
      <c r="F483" s="506" t="s">
        <v>468</v>
      </c>
      <c r="G483" s="506" t="s">
        <v>550</v>
      </c>
      <c r="H483" s="506" t="s">
        <v>1436</v>
      </c>
      <c r="I483" s="506" t="s">
        <v>611</v>
      </c>
      <c r="J483" s="506" t="s">
        <v>552</v>
      </c>
      <c r="K483" s="506" t="s">
        <v>612</v>
      </c>
      <c r="L483" s="507">
        <v>109.17</v>
      </c>
      <c r="M483" s="507">
        <v>218.34</v>
      </c>
      <c r="N483" s="506">
        <v>2</v>
      </c>
      <c r="O483" s="573">
        <v>1</v>
      </c>
      <c r="P483" s="507">
        <v>218.34</v>
      </c>
      <c r="Q483" s="527">
        <v>1</v>
      </c>
      <c r="R483" s="506">
        <v>2</v>
      </c>
      <c r="S483" s="527">
        <v>1</v>
      </c>
      <c r="T483" s="573">
        <v>1</v>
      </c>
      <c r="U483" s="528">
        <v>1</v>
      </c>
    </row>
    <row r="484" spans="1:21" ht="14.4" customHeight="1" x14ac:dyDescent="0.3">
      <c r="A484" s="505">
        <v>27</v>
      </c>
      <c r="B484" s="506" t="s">
        <v>467</v>
      </c>
      <c r="C484" s="506" t="s">
        <v>475</v>
      </c>
      <c r="D484" s="571" t="s">
        <v>1435</v>
      </c>
      <c r="E484" s="572" t="s">
        <v>486</v>
      </c>
      <c r="F484" s="506" t="s">
        <v>468</v>
      </c>
      <c r="G484" s="506" t="s">
        <v>550</v>
      </c>
      <c r="H484" s="506" t="s">
        <v>1436</v>
      </c>
      <c r="I484" s="506" t="s">
        <v>1416</v>
      </c>
      <c r="J484" s="506" t="s">
        <v>552</v>
      </c>
      <c r="K484" s="506" t="s">
        <v>1417</v>
      </c>
      <c r="L484" s="507">
        <v>218.32</v>
      </c>
      <c r="M484" s="507">
        <v>654.96</v>
      </c>
      <c r="N484" s="506">
        <v>3</v>
      </c>
      <c r="O484" s="573">
        <v>0.5</v>
      </c>
      <c r="P484" s="507"/>
      <c r="Q484" s="527">
        <v>0</v>
      </c>
      <c r="R484" s="506"/>
      <c r="S484" s="527">
        <v>0</v>
      </c>
      <c r="T484" s="573"/>
      <c r="U484" s="528">
        <v>0</v>
      </c>
    </row>
    <row r="485" spans="1:21" ht="14.4" customHeight="1" x14ac:dyDescent="0.3">
      <c r="A485" s="505">
        <v>27</v>
      </c>
      <c r="B485" s="506" t="s">
        <v>467</v>
      </c>
      <c r="C485" s="506" t="s">
        <v>475</v>
      </c>
      <c r="D485" s="571" t="s">
        <v>1435</v>
      </c>
      <c r="E485" s="572" t="s">
        <v>486</v>
      </c>
      <c r="F485" s="506" t="s">
        <v>468</v>
      </c>
      <c r="G485" s="506" t="s">
        <v>550</v>
      </c>
      <c r="H485" s="506" t="s">
        <v>1436</v>
      </c>
      <c r="I485" s="506" t="s">
        <v>551</v>
      </c>
      <c r="J485" s="506" t="s">
        <v>552</v>
      </c>
      <c r="K485" s="506" t="s">
        <v>553</v>
      </c>
      <c r="L485" s="507">
        <v>327.49</v>
      </c>
      <c r="M485" s="507">
        <v>654.98</v>
      </c>
      <c r="N485" s="506">
        <v>2</v>
      </c>
      <c r="O485" s="573">
        <v>2</v>
      </c>
      <c r="P485" s="507"/>
      <c r="Q485" s="527">
        <v>0</v>
      </c>
      <c r="R485" s="506"/>
      <c r="S485" s="527">
        <v>0</v>
      </c>
      <c r="T485" s="573"/>
      <c r="U485" s="528">
        <v>0</v>
      </c>
    </row>
    <row r="486" spans="1:21" ht="14.4" customHeight="1" x14ac:dyDescent="0.3">
      <c r="A486" s="505">
        <v>27</v>
      </c>
      <c r="B486" s="506" t="s">
        <v>467</v>
      </c>
      <c r="C486" s="506" t="s">
        <v>475</v>
      </c>
      <c r="D486" s="571" t="s">
        <v>1435</v>
      </c>
      <c r="E486" s="572" t="s">
        <v>486</v>
      </c>
      <c r="F486" s="506" t="s">
        <v>468</v>
      </c>
      <c r="G486" s="506" t="s">
        <v>550</v>
      </c>
      <c r="H486" s="506" t="s">
        <v>1436</v>
      </c>
      <c r="I486" s="506" t="s">
        <v>782</v>
      </c>
      <c r="J486" s="506" t="s">
        <v>552</v>
      </c>
      <c r="K486" s="506" t="s">
        <v>783</v>
      </c>
      <c r="L486" s="507">
        <v>146.04</v>
      </c>
      <c r="M486" s="507">
        <v>438.12</v>
      </c>
      <c r="N486" s="506">
        <v>3</v>
      </c>
      <c r="O486" s="573">
        <v>0.5</v>
      </c>
      <c r="P486" s="507">
        <v>438.12</v>
      </c>
      <c r="Q486" s="527">
        <v>1</v>
      </c>
      <c r="R486" s="506">
        <v>3</v>
      </c>
      <c r="S486" s="527">
        <v>1</v>
      </c>
      <c r="T486" s="573">
        <v>0.5</v>
      </c>
      <c r="U486" s="528">
        <v>1</v>
      </c>
    </row>
    <row r="487" spans="1:21" ht="14.4" customHeight="1" x14ac:dyDescent="0.3">
      <c r="A487" s="505">
        <v>27</v>
      </c>
      <c r="B487" s="506" t="s">
        <v>467</v>
      </c>
      <c r="C487" s="506" t="s">
        <v>475</v>
      </c>
      <c r="D487" s="571" t="s">
        <v>1435</v>
      </c>
      <c r="E487" s="572" t="s">
        <v>486</v>
      </c>
      <c r="F487" s="506" t="s">
        <v>468</v>
      </c>
      <c r="G487" s="506" t="s">
        <v>1262</v>
      </c>
      <c r="H487" s="506" t="s">
        <v>442</v>
      </c>
      <c r="I487" s="506" t="s">
        <v>1418</v>
      </c>
      <c r="J487" s="506" t="s">
        <v>1264</v>
      </c>
      <c r="K487" s="506" t="s">
        <v>1419</v>
      </c>
      <c r="L487" s="507">
        <v>50.32</v>
      </c>
      <c r="M487" s="507">
        <v>100.64</v>
      </c>
      <c r="N487" s="506">
        <v>2</v>
      </c>
      <c r="O487" s="573">
        <v>1</v>
      </c>
      <c r="P487" s="507">
        <v>100.64</v>
      </c>
      <c r="Q487" s="527">
        <v>1</v>
      </c>
      <c r="R487" s="506">
        <v>2</v>
      </c>
      <c r="S487" s="527">
        <v>1</v>
      </c>
      <c r="T487" s="573">
        <v>1</v>
      </c>
      <c r="U487" s="528">
        <v>1</v>
      </c>
    </row>
    <row r="488" spans="1:21" ht="14.4" customHeight="1" x14ac:dyDescent="0.3">
      <c r="A488" s="505">
        <v>27</v>
      </c>
      <c r="B488" s="506" t="s">
        <v>467</v>
      </c>
      <c r="C488" s="506" t="s">
        <v>475</v>
      </c>
      <c r="D488" s="571" t="s">
        <v>1435</v>
      </c>
      <c r="E488" s="572" t="s">
        <v>487</v>
      </c>
      <c r="F488" s="506" t="s">
        <v>468</v>
      </c>
      <c r="G488" s="506" t="s">
        <v>497</v>
      </c>
      <c r="H488" s="506" t="s">
        <v>1436</v>
      </c>
      <c r="I488" s="506" t="s">
        <v>501</v>
      </c>
      <c r="J488" s="506" t="s">
        <v>502</v>
      </c>
      <c r="K488" s="506" t="s">
        <v>503</v>
      </c>
      <c r="L488" s="507">
        <v>93.27</v>
      </c>
      <c r="M488" s="507">
        <v>93.27</v>
      </c>
      <c r="N488" s="506">
        <v>1</v>
      </c>
      <c r="O488" s="573">
        <v>0.5</v>
      </c>
      <c r="P488" s="507">
        <v>93.27</v>
      </c>
      <c r="Q488" s="527">
        <v>1</v>
      </c>
      <c r="R488" s="506">
        <v>1</v>
      </c>
      <c r="S488" s="527">
        <v>1</v>
      </c>
      <c r="T488" s="573">
        <v>0.5</v>
      </c>
      <c r="U488" s="528">
        <v>1</v>
      </c>
    </row>
    <row r="489" spans="1:21" ht="14.4" customHeight="1" x14ac:dyDescent="0.3">
      <c r="A489" s="505">
        <v>27</v>
      </c>
      <c r="B489" s="506" t="s">
        <v>467</v>
      </c>
      <c r="C489" s="506" t="s">
        <v>475</v>
      </c>
      <c r="D489" s="571" t="s">
        <v>1435</v>
      </c>
      <c r="E489" s="572" t="s">
        <v>487</v>
      </c>
      <c r="F489" s="506" t="s">
        <v>468</v>
      </c>
      <c r="G489" s="506" t="s">
        <v>631</v>
      </c>
      <c r="H489" s="506" t="s">
        <v>1436</v>
      </c>
      <c r="I489" s="506" t="s">
        <v>635</v>
      </c>
      <c r="J489" s="506" t="s">
        <v>636</v>
      </c>
      <c r="K489" s="506" t="s">
        <v>634</v>
      </c>
      <c r="L489" s="507">
        <v>139.77000000000001</v>
      </c>
      <c r="M489" s="507">
        <v>139.77000000000001</v>
      </c>
      <c r="N489" s="506">
        <v>1</v>
      </c>
      <c r="O489" s="573">
        <v>0.5</v>
      </c>
      <c r="P489" s="507">
        <v>139.77000000000001</v>
      </c>
      <c r="Q489" s="527">
        <v>1</v>
      </c>
      <c r="R489" s="506">
        <v>1</v>
      </c>
      <c r="S489" s="527">
        <v>1</v>
      </c>
      <c r="T489" s="573">
        <v>0.5</v>
      </c>
      <c r="U489" s="528">
        <v>1</v>
      </c>
    </row>
    <row r="490" spans="1:21" ht="14.4" customHeight="1" x14ac:dyDescent="0.3">
      <c r="A490" s="505">
        <v>27</v>
      </c>
      <c r="B490" s="506" t="s">
        <v>467</v>
      </c>
      <c r="C490" s="506" t="s">
        <v>475</v>
      </c>
      <c r="D490" s="571" t="s">
        <v>1435</v>
      </c>
      <c r="E490" s="572" t="s">
        <v>487</v>
      </c>
      <c r="F490" s="506" t="s">
        <v>468</v>
      </c>
      <c r="G490" s="506" t="s">
        <v>631</v>
      </c>
      <c r="H490" s="506" t="s">
        <v>442</v>
      </c>
      <c r="I490" s="506" t="s">
        <v>637</v>
      </c>
      <c r="J490" s="506" t="s">
        <v>638</v>
      </c>
      <c r="K490" s="506" t="s">
        <v>639</v>
      </c>
      <c r="L490" s="507">
        <v>58.85</v>
      </c>
      <c r="M490" s="507">
        <v>176.55</v>
      </c>
      <c r="N490" s="506">
        <v>3</v>
      </c>
      <c r="O490" s="573">
        <v>0.5</v>
      </c>
      <c r="P490" s="507">
        <v>176.55</v>
      </c>
      <c r="Q490" s="527">
        <v>1</v>
      </c>
      <c r="R490" s="506">
        <v>3</v>
      </c>
      <c r="S490" s="527">
        <v>1</v>
      </c>
      <c r="T490" s="573">
        <v>0.5</v>
      </c>
      <c r="U490" s="528">
        <v>1</v>
      </c>
    </row>
    <row r="491" spans="1:21" ht="14.4" customHeight="1" x14ac:dyDescent="0.3">
      <c r="A491" s="505">
        <v>27</v>
      </c>
      <c r="B491" s="506" t="s">
        <v>467</v>
      </c>
      <c r="C491" s="506" t="s">
        <v>475</v>
      </c>
      <c r="D491" s="571" t="s">
        <v>1435</v>
      </c>
      <c r="E491" s="572" t="s">
        <v>487</v>
      </c>
      <c r="F491" s="506" t="s">
        <v>468</v>
      </c>
      <c r="G491" s="506" t="s">
        <v>565</v>
      </c>
      <c r="H491" s="506" t="s">
        <v>442</v>
      </c>
      <c r="I491" s="506" t="s">
        <v>566</v>
      </c>
      <c r="J491" s="506" t="s">
        <v>567</v>
      </c>
      <c r="K491" s="506" t="s">
        <v>568</v>
      </c>
      <c r="L491" s="507">
        <v>16.38</v>
      </c>
      <c r="M491" s="507">
        <v>49.14</v>
      </c>
      <c r="N491" s="506">
        <v>3</v>
      </c>
      <c r="O491" s="573">
        <v>0.5</v>
      </c>
      <c r="P491" s="507"/>
      <c r="Q491" s="527">
        <v>0</v>
      </c>
      <c r="R491" s="506"/>
      <c r="S491" s="527">
        <v>0</v>
      </c>
      <c r="T491" s="573"/>
      <c r="U491" s="528">
        <v>0</v>
      </c>
    </row>
    <row r="492" spans="1:21" ht="14.4" customHeight="1" x14ac:dyDescent="0.3">
      <c r="A492" s="505">
        <v>27</v>
      </c>
      <c r="B492" s="506" t="s">
        <v>467</v>
      </c>
      <c r="C492" s="506" t="s">
        <v>475</v>
      </c>
      <c r="D492" s="571" t="s">
        <v>1435</v>
      </c>
      <c r="E492" s="572" t="s">
        <v>487</v>
      </c>
      <c r="F492" s="506" t="s">
        <v>468</v>
      </c>
      <c r="G492" s="506" t="s">
        <v>565</v>
      </c>
      <c r="H492" s="506" t="s">
        <v>442</v>
      </c>
      <c r="I492" s="506" t="s">
        <v>900</v>
      </c>
      <c r="J492" s="506" t="s">
        <v>901</v>
      </c>
      <c r="K492" s="506" t="s">
        <v>496</v>
      </c>
      <c r="L492" s="507">
        <v>35.11</v>
      </c>
      <c r="M492" s="507">
        <v>105.33</v>
      </c>
      <c r="N492" s="506">
        <v>3</v>
      </c>
      <c r="O492" s="573">
        <v>0.5</v>
      </c>
      <c r="P492" s="507">
        <v>105.33</v>
      </c>
      <c r="Q492" s="527">
        <v>1</v>
      </c>
      <c r="R492" s="506">
        <v>3</v>
      </c>
      <c r="S492" s="527">
        <v>1</v>
      </c>
      <c r="T492" s="573">
        <v>0.5</v>
      </c>
      <c r="U492" s="528">
        <v>1</v>
      </c>
    </row>
    <row r="493" spans="1:21" ht="14.4" customHeight="1" x14ac:dyDescent="0.3">
      <c r="A493" s="505">
        <v>27</v>
      </c>
      <c r="B493" s="506" t="s">
        <v>467</v>
      </c>
      <c r="C493" s="506" t="s">
        <v>475</v>
      </c>
      <c r="D493" s="571" t="s">
        <v>1435</v>
      </c>
      <c r="E493" s="572" t="s">
        <v>487</v>
      </c>
      <c r="F493" s="506" t="s">
        <v>468</v>
      </c>
      <c r="G493" s="506" t="s">
        <v>507</v>
      </c>
      <c r="H493" s="506" t="s">
        <v>442</v>
      </c>
      <c r="I493" s="506" t="s">
        <v>508</v>
      </c>
      <c r="J493" s="506" t="s">
        <v>509</v>
      </c>
      <c r="K493" s="506" t="s">
        <v>510</v>
      </c>
      <c r="L493" s="507">
        <v>1887.9</v>
      </c>
      <c r="M493" s="507">
        <v>1887.9</v>
      </c>
      <c r="N493" s="506">
        <v>1</v>
      </c>
      <c r="O493" s="573">
        <v>1</v>
      </c>
      <c r="P493" s="507"/>
      <c r="Q493" s="527">
        <v>0</v>
      </c>
      <c r="R493" s="506"/>
      <c r="S493" s="527">
        <v>0</v>
      </c>
      <c r="T493" s="573"/>
      <c r="U493" s="528">
        <v>0</v>
      </c>
    </row>
    <row r="494" spans="1:21" ht="14.4" customHeight="1" x14ac:dyDescent="0.3">
      <c r="A494" s="505">
        <v>27</v>
      </c>
      <c r="B494" s="506" t="s">
        <v>467</v>
      </c>
      <c r="C494" s="506" t="s">
        <v>475</v>
      </c>
      <c r="D494" s="571" t="s">
        <v>1435</v>
      </c>
      <c r="E494" s="572" t="s">
        <v>487</v>
      </c>
      <c r="F494" s="506" t="s">
        <v>468</v>
      </c>
      <c r="G494" s="506" t="s">
        <v>668</v>
      </c>
      <c r="H494" s="506" t="s">
        <v>442</v>
      </c>
      <c r="I494" s="506" t="s">
        <v>669</v>
      </c>
      <c r="J494" s="506" t="s">
        <v>670</v>
      </c>
      <c r="K494" s="506" t="s">
        <v>671</v>
      </c>
      <c r="L494" s="507">
        <v>49.2</v>
      </c>
      <c r="M494" s="507">
        <v>147.60000000000002</v>
      </c>
      <c r="N494" s="506">
        <v>3</v>
      </c>
      <c r="O494" s="573">
        <v>0.5</v>
      </c>
      <c r="P494" s="507">
        <v>147.60000000000002</v>
      </c>
      <c r="Q494" s="527">
        <v>1</v>
      </c>
      <c r="R494" s="506">
        <v>3</v>
      </c>
      <c r="S494" s="527">
        <v>1</v>
      </c>
      <c r="T494" s="573">
        <v>0.5</v>
      </c>
      <c r="U494" s="528">
        <v>1</v>
      </c>
    </row>
    <row r="495" spans="1:21" ht="14.4" customHeight="1" x14ac:dyDescent="0.3">
      <c r="A495" s="505">
        <v>27</v>
      </c>
      <c r="B495" s="506" t="s">
        <v>467</v>
      </c>
      <c r="C495" s="506" t="s">
        <v>475</v>
      </c>
      <c r="D495" s="571" t="s">
        <v>1435</v>
      </c>
      <c r="E495" s="572" t="s">
        <v>487</v>
      </c>
      <c r="F495" s="506" t="s">
        <v>468</v>
      </c>
      <c r="G495" s="506" t="s">
        <v>511</v>
      </c>
      <c r="H495" s="506" t="s">
        <v>442</v>
      </c>
      <c r="I495" s="506" t="s">
        <v>1420</v>
      </c>
      <c r="J495" s="506" t="s">
        <v>1421</v>
      </c>
      <c r="K495" s="506" t="s">
        <v>1422</v>
      </c>
      <c r="L495" s="507">
        <v>0</v>
      </c>
      <c r="M495" s="507">
        <v>0</v>
      </c>
      <c r="N495" s="506">
        <v>1</v>
      </c>
      <c r="O495" s="573">
        <v>0.5</v>
      </c>
      <c r="P495" s="507"/>
      <c r="Q495" s="527"/>
      <c r="R495" s="506"/>
      <c r="S495" s="527">
        <v>0</v>
      </c>
      <c r="T495" s="573"/>
      <c r="U495" s="528">
        <v>0</v>
      </c>
    </row>
    <row r="496" spans="1:21" ht="14.4" customHeight="1" x14ac:dyDescent="0.3">
      <c r="A496" s="505">
        <v>27</v>
      </c>
      <c r="B496" s="506" t="s">
        <v>467</v>
      </c>
      <c r="C496" s="506" t="s">
        <v>475</v>
      </c>
      <c r="D496" s="571" t="s">
        <v>1435</v>
      </c>
      <c r="E496" s="572" t="s">
        <v>487</v>
      </c>
      <c r="F496" s="506" t="s">
        <v>468</v>
      </c>
      <c r="G496" s="506" t="s">
        <v>511</v>
      </c>
      <c r="H496" s="506" t="s">
        <v>442</v>
      </c>
      <c r="I496" s="506" t="s">
        <v>512</v>
      </c>
      <c r="J496" s="506" t="s">
        <v>513</v>
      </c>
      <c r="K496" s="506" t="s">
        <v>514</v>
      </c>
      <c r="L496" s="507">
        <v>58.62</v>
      </c>
      <c r="M496" s="507">
        <v>58.62</v>
      </c>
      <c r="N496" s="506">
        <v>1</v>
      </c>
      <c r="O496" s="573">
        <v>0.5</v>
      </c>
      <c r="P496" s="507">
        <v>58.62</v>
      </c>
      <c r="Q496" s="527">
        <v>1</v>
      </c>
      <c r="R496" s="506">
        <v>1</v>
      </c>
      <c r="S496" s="527">
        <v>1</v>
      </c>
      <c r="T496" s="573">
        <v>0.5</v>
      </c>
      <c r="U496" s="528">
        <v>1</v>
      </c>
    </row>
    <row r="497" spans="1:21" ht="14.4" customHeight="1" x14ac:dyDescent="0.3">
      <c r="A497" s="505">
        <v>27</v>
      </c>
      <c r="B497" s="506" t="s">
        <v>467</v>
      </c>
      <c r="C497" s="506" t="s">
        <v>475</v>
      </c>
      <c r="D497" s="571" t="s">
        <v>1435</v>
      </c>
      <c r="E497" s="572" t="s">
        <v>487</v>
      </c>
      <c r="F497" s="506" t="s">
        <v>468</v>
      </c>
      <c r="G497" s="506" t="s">
        <v>698</v>
      </c>
      <c r="H497" s="506" t="s">
        <v>442</v>
      </c>
      <c r="I497" s="506" t="s">
        <v>699</v>
      </c>
      <c r="J497" s="506" t="s">
        <v>700</v>
      </c>
      <c r="K497" s="506" t="s">
        <v>701</v>
      </c>
      <c r="L497" s="507">
        <v>248.55</v>
      </c>
      <c r="M497" s="507">
        <v>248.55</v>
      </c>
      <c r="N497" s="506">
        <v>1</v>
      </c>
      <c r="O497" s="573">
        <v>0.5</v>
      </c>
      <c r="P497" s="507">
        <v>248.55</v>
      </c>
      <c r="Q497" s="527">
        <v>1</v>
      </c>
      <c r="R497" s="506">
        <v>1</v>
      </c>
      <c r="S497" s="527">
        <v>1</v>
      </c>
      <c r="T497" s="573">
        <v>0.5</v>
      </c>
      <c r="U497" s="528">
        <v>1</v>
      </c>
    </row>
    <row r="498" spans="1:21" ht="14.4" customHeight="1" x14ac:dyDescent="0.3">
      <c r="A498" s="505">
        <v>27</v>
      </c>
      <c r="B498" s="506" t="s">
        <v>467</v>
      </c>
      <c r="C498" s="506" t="s">
        <v>475</v>
      </c>
      <c r="D498" s="571" t="s">
        <v>1435</v>
      </c>
      <c r="E498" s="572" t="s">
        <v>487</v>
      </c>
      <c r="F498" s="506" t="s">
        <v>468</v>
      </c>
      <c r="G498" s="506" t="s">
        <v>593</v>
      </c>
      <c r="H498" s="506" t="s">
        <v>442</v>
      </c>
      <c r="I498" s="506" t="s">
        <v>1115</v>
      </c>
      <c r="J498" s="506" t="s">
        <v>1116</v>
      </c>
      <c r="K498" s="506" t="s">
        <v>1117</v>
      </c>
      <c r="L498" s="507">
        <v>96.75</v>
      </c>
      <c r="M498" s="507">
        <v>96.75</v>
      </c>
      <c r="N498" s="506">
        <v>1</v>
      </c>
      <c r="O498" s="573">
        <v>0.5</v>
      </c>
      <c r="P498" s="507"/>
      <c r="Q498" s="527">
        <v>0</v>
      </c>
      <c r="R498" s="506"/>
      <c r="S498" s="527">
        <v>0</v>
      </c>
      <c r="T498" s="573"/>
      <c r="U498" s="528">
        <v>0</v>
      </c>
    </row>
    <row r="499" spans="1:21" ht="14.4" customHeight="1" x14ac:dyDescent="0.3">
      <c r="A499" s="505">
        <v>27</v>
      </c>
      <c r="B499" s="506" t="s">
        <v>467</v>
      </c>
      <c r="C499" s="506" t="s">
        <v>475</v>
      </c>
      <c r="D499" s="571" t="s">
        <v>1435</v>
      </c>
      <c r="E499" s="572" t="s">
        <v>487</v>
      </c>
      <c r="F499" s="506" t="s">
        <v>468</v>
      </c>
      <c r="G499" s="506" t="s">
        <v>493</v>
      </c>
      <c r="H499" s="506" t="s">
        <v>1436</v>
      </c>
      <c r="I499" s="506" t="s">
        <v>494</v>
      </c>
      <c r="J499" s="506" t="s">
        <v>495</v>
      </c>
      <c r="K499" s="506" t="s">
        <v>496</v>
      </c>
      <c r="L499" s="507">
        <v>47.7</v>
      </c>
      <c r="M499" s="507">
        <v>47.7</v>
      </c>
      <c r="N499" s="506">
        <v>1</v>
      </c>
      <c r="O499" s="573">
        <v>1</v>
      </c>
      <c r="P499" s="507"/>
      <c r="Q499" s="527">
        <v>0</v>
      </c>
      <c r="R499" s="506"/>
      <c r="S499" s="527">
        <v>0</v>
      </c>
      <c r="T499" s="573"/>
      <c r="U499" s="528">
        <v>0</v>
      </c>
    </row>
    <row r="500" spans="1:21" ht="14.4" customHeight="1" x14ac:dyDescent="0.3">
      <c r="A500" s="505">
        <v>27</v>
      </c>
      <c r="B500" s="506" t="s">
        <v>467</v>
      </c>
      <c r="C500" s="506" t="s">
        <v>475</v>
      </c>
      <c r="D500" s="571" t="s">
        <v>1435</v>
      </c>
      <c r="E500" s="572" t="s">
        <v>487</v>
      </c>
      <c r="F500" s="506" t="s">
        <v>468</v>
      </c>
      <c r="G500" s="506" t="s">
        <v>736</v>
      </c>
      <c r="H500" s="506" t="s">
        <v>1436</v>
      </c>
      <c r="I500" s="506" t="s">
        <v>1423</v>
      </c>
      <c r="J500" s="506" t="s">
        <v>738</v>
      </c>
      <c r="K500" s="506" t="s">
        <v>1424</v>
      </c>
      <c r="L500" s="507">
        <v>10.34</v>
      </c>
      <c r="M500" s="507">
        <v>41.36</v>
      </c>
      <c r="N500" s="506">
        <v>4</v>
      </c>
      <c r="O500" s="573">
        <v>1</v>
      </c>
      <c r="P500" s="507"/>
      <c r="Q500" s="527">
        <v>0</v>
      </c>
      <c r="R500" s="506"/>
      <c r="S500" s="527">
        <v>0</v>
      </c>
      <c r="T500" s="573"/>
      <c r="U500" s="528">
        <v>0</v>
      </c>
    </row>
    <row r="501" spans="1:21" ht="14.4" customHeight="1" x14ac:dyDescent="0.3">
      <c r="A501" s="505">
        <v>27</v>
      </c>
      <c r="B501" s="506" t="s">
        <v>467</v>
      </c>
      <c r="C501" s="506" t="s">
        <v>475</v>
      </c>
      <c r="D501" s="571" t="s">
        <v>1435</v>
      </c>
      <c r="E501" s="572" t="s">
        <v>487</v>
      </c>
      <c r="F501" s="506" t="s">
        <v>468</v>
      </c>
      <c r="G501" s="506" t="s">
        <v>748</v>
      </c>
      <c r="H501" s="506" t="s">
        <v>442</v>
      </c>
      <c r="I501" s="506" t="s">
        <v>749</v>
      </c>
      <c r="J501" s="506" t="s">
        <v>750</v>
      </c>
      <c r="K501" s="506" t="s">
        <v>644</v>
      </c>
      <c r="L501" s="507">
        <v>430.05</v>
      </c>
      <c r="M501" s="507">
        <v>430.05</v>
      </c>
      <c r="N501" s="506">
        <v>1</v>
      </c>
      <c r="O501" s="573">
        <v>0.5</v>
      </c>
      <c r="P501" s="507"/>
      <c r="Q501" s="527">
        <v>0</v>
      </c>
      <c r="R501" s="506"/>
      <c r="S501" s="527">
        <v>0</v>
      </c>
      <c r="T501" s="573"/>
      <c r="U501" s="528">
        <v>0</v>
      </c>
    </row>
    <row r="502" spans="1:21" ht="14.4" customHeight="1" x14ac:dyDescent="0.3">
      <c r="A502" s="505">
        <v>27</v>
      </c>
      <c r="B502" s="506" t="s">
        <v>467</v>
      </c>
      <c r="C502" s="506" t="s">
        <v>475</v>
      </c>
      <c r="D502" s="571" t="s">
        <v>1435</v>
      </c>
      <c r="E502" s="572" t="s">
        <v>487</v>
      </c>
      <c r="F502" s="506" t="s">
        <v>468</v>
      </c>
      <c r="G502" s="506" t="s">
        <v>603</v>
      </c>
      <c r="H502" s="506" t="s">
        <v>442</v>
      </c>
      <c r="I502" s="506" t="s">
        <v>604</v>
      </c>
      <c r="J502" s="506" t="s">
        <v>605</v>
      </c>
      <c r="K502" s="506" t="s">
        <v>606</v>
      </c>
      <c r="L502" s="507">
        <v>131.32</v>
      </c>
      <c r="M502" s="507">
        <v>393.96</v>
      </c>
      <c r="N502" s="506">
        <v>3</v>
      </c>
      <c r="O502" s="573">
        <v>0.5</v>
      </c>
      <c r="P502" s="507">
        <v>393.96</v>
      </c>
      <c r="Q502" s="527">
        <v>1</v>
      </c>
      <c r="R502" s="506">
        <v>3</v>
      </c>
      <c r="S502" s="527">
        <v>1</v>
      </c>
      <c r="T502" s="573">
        <v>0.5</v>
      </c>
      <c r="U502" s="528">
        <v>1</v>
      </c>
    </row>
    <row r="503" spans="1:21" ht="14.4" customHeight="1" x14ac:dyDescent="0.3">
      <c r="A503" s="505">
        <v>27</v>
      </c>
      <c r="B503" s="506" t="s">
        <v>467</v>
      </c>
      <c r="C503" s="506" t="s">
        <v>475</v>
      </c>
      <c r="D503" s="571" t="s">
        <v>1435</v>
      </c>
      <c r="E503" s="572" t="s">
        <v>487</v>
      </c>
      <c r="F503" s="506" t="s">
        <v>468</v>
      </c>
      <c r="G503" s="506" t="s">
        <v>1242</v>
      </c>
      <c r="H503" s="506" t="s">
        <v>1436</v>
      </c>
      <c r="I503" s="506" t="s">
        <v>1425</v>
      </c>
      <c r="J503" s="506" t="s">
        <v>1414</v>
      </c>
      <c r="K503" s="506" t="s">
        <v>500</v>
      </c>
      <c r="L503" s="507">
        <v>184.74</v>
      </c>
      <c r="M503" s="507">
        <v>184.74</v>
      </c>
      <c r="N503" s="506">
        <v>1</v>
      </c>
      <c r="O503" s="573">
        <v>1</v>
      </c>
      <c r="P503" s="507"/>
      <c r="Q503" s="527">
        <v>0</v>
      </c>
      <c r="R503" s="506"/>
      <c r="S503" s="527">
        <v>0</v>
      </c>
      <c r="T503" s="573"/>
      <c r="U503" s="528">
        <v>0</v>
      </c>
    </row>
    <row r="504" spans="1:21" ht="14.4" customHeight="1" x14ac:dyDescent="0.3">
      <c r="A504" s="505">
        <v>27</v>
      </c>
      <c r="B504" s="506" t="s">
        <v>467</v>
      </c>
      <c r="C504" s="506" t="s">
        <v>475</v>
      </c>
      <c r="D504" s="571" t="s">
        <v>1435</v>
      </c>
      <c r="E504" s="572" t="s">
        <v>487</v>
      </c>
      <c r="F504" s="506" t="s">
        <v>468</v>
      </c>
      <c r="G504" s="506" t="s">
        <v>607</v>
      </c>
      <c r="H504" s="506" t="s">
        <v>1436</v>
      </c>
      <c r="I504" s="506" t="s">
        <v>770</v>
      </c>
      <c r="J504" s="506" t="s">
        <v>609</v>
      </c>
      <c r="K504" s="506" t="s">
        <v>771</v>
      </c>
      <c r="L504" s="507">
        <v>1544.99</v>
      </c>
      <c r="M504" s="507">
        <v>4634.97</v>
      </c>
      <c r="N504" s="506">
        <v>3</v>
      </c>
      <c r="O504" s="573">
        <v>1</v>
      </c>
      <c r="P504" s="507">
        <v>4634.97</v>
      </c>
      <c r="Q504" s="527">
        <v>1</v>
      </c>
      <c r="R504" s="506">
        <v>3</v>
      </c>
      <c r="S504" s="527">
        <v>1</v>
      </c>
      <c r="T504" s="573">
        <v>1</v>
      </c>
      <c r="U504" s="528">
        <v>1</v>
      </c>
    </row>
    <row r="505" spans="1:21" ht="14.4" customHeight="1" x14ac:dyDescent="0.3">
      <c r="A505" s="505">
        <v>27</v>
      </c>
      <c r="B505" s="506" t="s">
        <v>467</v>
      </c>
      <c r="C505" s="506" t="s">
        <v>475</v>
      </c>
      <c r="D505" s="571" t="s">
        <v>1435</v>
      </c>
      <c r="E505" s="572" t="s">
        <v>487</v>
      </c>
      <c r="F505" s="506" t="s">
        <v>468</v>
      </c>
      <c r="G505" s="506" t="s">
        <v>550</v>
      </c>
      <c r="H505" s="506" t="s">
        <v>1436</v>
      </c>
      <c r="I505" s="506" t="s">
        <v>551</v>
      </c>
      <c r="J505" s="506" t="s">
        <v>552</v>
      </c>
      <c r="K505" s="506" t="s">
        <v>553</v>
      </c>
      <c r="L505" s="507">
        <v>327.49</v>
      </c>
      <c r="M505" s="507">
        <v>327.49</v>
      </c>
      <c r="N505" s="506">
        <v>1</v>
      </c>
      <c r="O505" s="573">
        <v>1</v>
      </c>
      <c r="P505" s="507"/>
      <c r="Q505" s="527">
        <v>0</v>
      </c>
      <c r="R505" s="506"/>
      <c r="S505" s="527">
        <v>0</v>
      </c>
      <c r="T505" s="573"/>
      <c r="U505" s="528">
        <v>0</v>
      </c>
    </row>
    <row r="506" spans="1:21" ht="14.4" customHeight="1" x14ac:dyDescent="0.3">
      <c r="A506" s="505">
        <v>27</v>
      </c>
      <c r="B506" s="506" t="s">
        <v>467</v>
      </c>
      <c r="C506" s="506" t="s">
        <v>475</v>
      </c>
      <c r="D506" s="571" t="s">
        <v>1435</v>
      </c>
      <c r="E506" s="572" t="s">
        <v>487</v>
      </c>
      <c r="F506" s="506" t="s">
        <v>468</v>
      </c>
      <c r="G506" s="506" t="s">
        <v>550</v>
      </c>
      <c r="H506" s="506" t="s">
        <v>1436</v>
      </c>
      <c r="I506" s="506" t="s">
        <v>1426</v>
      </c>
      <c r="J506" s="506" t="s">
        <v>552</v>
      </c>
      <c r="K506" s="506" t="s">
        <v>1427</v>
      </c>
      <c r="L506" s="507">
        <v>438.06</v>
      </c>
      <c r="M506" s="507">
        <v>438.06</v>
      </c>
      <c r="N506" s="506">
        <v>1</v>
      </c>
      <c r="O506" s="573">
        <v>1</v>
      </c>
      <c r="P506" s="507">
        <v>438.06</v>
      </c>
      <c r="Q506" s="527">
        <v>1</v>
      </c>
      <c r="R506" s="506">
        <v>1</v>
      </c>
      <c r="S506" s="527">
        <v>1</v>
      </c>
      <c r="T506" s="573">
        <v>1</v>
      </c>
      <c r="U506" s="528">
        <v>1</v>
      </c>
    </row>
    <row r="507" spans="1:21" ht="14.4" customHeight="1" x14ac:dyDescent="0.3">
      <c r="A507" s="505">
        <v>27</v>
      </c>
      <c r="B507" s="506" t="s">
        <v>467</v>
      </c>
      <c r="C507" s="506" t="s">
        <v>475</v>
      </c>
      <c r="D507" s="571" t="s">
        <v>1435</v>
      </c>
      <c r="E507" s="572" t="s">
        <v>485</v>
      </c>
      <c r="F507" s="506" t="s">
        <v>468</v>
      </c>
      <c r="G507" s="506" t="s">
        <v>1040</v>
      </c>
      <c r="H507" s="506" t="s">
        <v>1436</v>
      </c>
      <c r="I507" s="506" t="s">
        <v>1041</v>
      </c>
      <c r="J507" s="506" t="s">
        <v>1042</v>
      </c>
      <c r="K507" s="506" t="s">
        <v>1043</v>
      </c>
      <c r="L507" s="507">
        <v>176.32</v>
      </c>
      <c r="M507" s="507">
        <v>176.32</v>
      </c>
      <c r="N507" s="506">
        <v>1</v>
      </c>
      <c r="O507" s="573">
        <v>0.5</v>
      </c>
      <c r="P507" s="507">
        <v>176.32</v>
      </c>
      <c r="Q507" s="527">
        <v>1</v>
      </c>
      <c r="R507" s="506">
        <v>1</v>
      </c>
      <c r="S507" s="527">
        <v>1</v>
      </c>
      <c r="T507" s="573">
        <v>0.5</v>
      </c>
      <c r="U507" s="528">
        <v>1</v>
      </c>
    </row>
    <row r="508" spans="1:21" ht="14.4" customHeight="1" x14ac:dyDescent="0.3">
      <c r="A508" s="505">
        <v>27</v>
      </c>
      <c r="B508" s="506" t="s">
        <v>467</v>
      </c>
      <c r="C508" s="506" t="s">
        <v>475</v>
      </c>
      <c r="D508" s="571" t="s">
        <v>1435</v>
      </c>
      <c r="E508" s="572" t="s">
        <v>485</v>
      </c>
      <c r="F508" s="506" t="s">
        <v>468</v>
      </c>
      <c r="G508" s="506" t="s">
        <v>493</v>
      </c>
      <c r="H508" s="506" t="s">
        <v>1436</v>
      </c>
      <c r="I508" s="506" t="s">
        <v>733</v>
      </c>
      <c r="J508" s="506" t="s">
        <v>495</v>
      </c>
      <c r="K508" s="506" t="s">
        <v>649</v>
      </c>
      <c r="L508" s="507">
        <v>143.09</v>
      </c>
      <c r="M508" s="507">
        <v>143.09</v>
      </c>
      <c r="N508" s="506">
        <v>1</v>
      </c>
      <c r="O508" s="573">
        <v>0.5</v>
      </c>
      <c r="P508" s="507">
        <v>143.09</v>
      </c>
      <c r="Q508" s="527">
        <v>1</v>
      </c>
      <c r="R508" s="506">
        <v>1</v>
      </c>
      <c r="S508" s="527">
        <v>1</v>
      </c>
      <c r="T508" s="573">
        <v>0.5</v>
      </c>
      <c r="U508" s="528">
        <v>1</v>
      </c>
    </row>
    <row r="509" spans="1:21" ht="14.4" customHeight="1" x14ac:dyDescent="0.3">
      <c r="A509" s="505">
        <v>27</v>
      </c>
      <c r="B509" s="506" t="s">
        <v>467</v>
      </c>
      <c r="C509" s="506" t="s">
        <v>475</v>
      </c>
      <c r="D509" s="571" t="s">
        <v>1435</v>
      </c>
      <c r="E509" s="572" t="s">
        <v>480</v>
      </c>
      <c r="F509" s="506" t="s">
        <v>468</v>
      </c>
      <c r="G509" s="506" t="s">
        <v>507</v>
      </c>
      <c r="H509" s="506" t="s">
        <v>442</v>
      </c>
      <c r="I509" s="506" t="s">
        <v>508</v>
      </c>
      <c r="J509" s="506" t="s">
        <v>509</v>
      </c>
      <c r="K509" s="506" t="s">
        <v>510</v>
      </c>
      <c r="L509" s="507">
        <v>1887.9</v>
      </c>
      <c r="M509" s="507">
        <v>5663.7000000000007</v>
      </c>
      <c r="N509" s="506">
        <v>3</v>
      </c>
      <c r="O509" s="573">
        <v>1</v>
      </c>
      <c r="P509" s="507"/>
      <c r="Q509" s="527">
        <v>0</v>
      </c>
      <c r="R509" s="506"/>
      <c r="S509" s="527">
        <v>0</v>
      </c>
      <c r="T509" s="573"/>
      <c r="U509" s="528">
        <v>0</v>
      </c>
    </row>
    <row r="510" spans="1:21" ht="14.4" customHeight="1" x14ac:dyDescent="0.3">
      <c r="A510" s="505">
        <v>27</v>
      </c>
      <c r="B510" s="506" t="s">
        <v>467</v>
      </c>
      <c r="C510" s="506" t="s">
        <v>475</v>
      </c>
      <c r="D510" s="571" t="s">
        <v>1435</v>
      </c>
      <c r="E510" s="572" t="s">
        <v>488</v>
      </c>
      <c r="F510" s="506" t="s">
        <v>468</v>
      </c>
      <c r="G510" s="506" t="s">
        <v>752</v>
      </c>
      <c r="H510" s="506" t="s">
        <v>442</v>
      </c>
      <c r="I510" s="506" t="s">
        <v>1428</v>
      </c>
      <c r="J510" s="506" t="s">
        <v>1204</v>
      </c>
      <c r="K510" s="506" t="s">
        <v>1429</v>
      </c>
      <c r="L510" s="507">
        <v>36.909999999999997</v>
      </c>
      <c r="M510" s="507">
        <v>36.909999999999997</v>
      </c>
      <c r="N510" s="506">
        <v>1</v>
      </c>
      <c r="O510" s="573">
        <v>1</v>
      </c>
      <c r="P510" s="507">
        <v>36.909999999999997</v>
      </c>
      <c r="Q510" s="527">
        <v>1</v>
      </c>
      <c r="R510" s="506">
        <v>1</v>
      </c>
      <c r="S510" s="527">
        <v>1</v>
      </c>
      <c r="T510" s="573">
        <v>1</v>
      </c>
      <c r="U510" s="528">
        <v>1</v>
      </c>
    </row>
    <row r="511" spans="1:21" ht="14.4" customHeight="1" x14ac:dyDescent="0.3">
      <c r="A511" s="505">
        <v>27</v>
      </c>
      <c r="B511" s="506" t="s">
        <v>467</v>
      </c>
      <c r="C511" s="506" t="s">
        <v>475</v>
      </c>
      <c r="D511" s="571" t="s">
        <v>1435</v>
      </c>
      <c r="E511" s="572" t="s">
        <v>483</v>
      </c>
      <c r="F511" s="506" t="s">
        <v>468</v>
      </c>
      <c r="G511" s="506" t="s">
        <v>631</v>
      </c>
      <c r="H511" s="506" t="s">
        <v>442</v>
      </c>
      <c r="I511" s="506" t="s">
        <v>814</v>
      </c>
      <c r="J511" s="506" t="s">
        <v>638</v>
      </c>
      <c r="K511" s="506" t="s">
        <v>815</v>
      </c>
      <c r="L511" s="507">
        <v>603.72</v>
      </c>
      <c r="M511" s="507">
        <v>603.72</v>
      </c>
      <c r="N511" s="506">
        <v>1</v>
      </c>
      <c r="O511" s="573">
        <v>0.5</v>
      </c>
      <c r="P511" s="507"/>
      <c r="Q511" s="527">
        <v>0</v>
      </c>
      <c r="R511" s="506"/>
      <c r="S511" s="527">
        <v>0</v>
      </c>
      <c r="T511" s="573"/>
      <c r="U511" s="528">
        <v>0</v>
      </c>
    </row>
    <row r="512" spans="1:21" ht="14.4" customHeight="1" x14ac:dyDescent="0.3">
      <c r="A512" s="505">
        <v>27</v>
      </c>
      <c r="B512" s="506" t="s">
        <v>467</v>
      </c>
      <c r="C512" s="506" t="s">
        <v>475</v>
      </c>
      <c r="D512" s="571" t="s">
        <v>1435</v>
      </c>
      <c r="E512" s="572" t="s">
        <v>483</v>
      </c>
      <c r="F512" s="506" t="s">
        <v>468</v>
      </c>
      <c r="G512" s="506" t="s">
        <v>507</v>
      </c>
      <c r="H512" s="506" t="s">
        <v>442</v>
      </c>
      <c r="I512" s="506" t="s">
        <v>508</v>
      </c>
      <c r="J512" s="506" t="s">
        <v>509</v>
      </c>
      <c r="K512" s="506" t="s">
        <v>510</v>
      </c>
      <c r="L512" s="507">
        <v>1887.9</v>
      </c>
      <c r="M512" s="507">
        <v>5663.7000000000007</v>
      </c>
      <c r="N512" s="506">
        <v>3</v>
      </c>
      <c r="O512" s="573">
        <v>1</v>
      </c>
      <c r="P512" s="507">
        <v>5663.7000000000007</v>
      </c>
      <c r="Q512" s="527">
        <v>1</v>
      </c>
      <c r="R512" s="506">
        <v>3</v>
      </c>
      <c r="S512" s="527">
        <v>1</v>
      </c>
      <c r="T512" s="573">
        <v>1</v>
      </c>
      <c r="U512" s="528">
        <v>1</v>
      </c>
    </row>
    <row r="513" spans="1:21" ht="14.4" customHeight="1" x14ac:dyDescent="0.3">
      <c r="A513" s="505">
        <v>27</v>
      </c>
      <c r="B513" s="506" t="s">
        <v>467</v>
      </c>
      <c r="C513" s="506" t="s">
        <v>475</v>
      </c>
      <c r="D513" s="571" t="s">
        <v>1435</v>
      </c>
      <c r="E513" s="572" t="s">
        <v>483</v>
      </c>
      <c r="F513" s="506" t="s">
        <v>468</v>
      </c>
      <c r="G513" s="506" t="s">
        <v>511</v>
      </c>
      <c r="H513" s="506" t="s">
        <v>442</v>
      </c>
      <c r="I513" s="506" t="s">
        <v>512</v>
      </c>
      <c r="J513" s="506" t="s">
        <v>513</v>
      </c>
      <c r="K513" s="506" t="s">
        <v>514</v>
      </c>
      <c r="L513" s="507">
        <v>58.62</v>
      </c>
      <c r="M513" s="507">
        <v>58.62</v>
      </c>
      <c r="N513" s="506">
        <v>1</v>
      </c>
      <c r="O513" s="573">
        <v>0.5</v>
      </c>
      <c r="P513" s="507"/>
      <c r="Q513" s="527">
        <v>0</v>
      </c>
      <c r="R513" s="506"/>
      <c r="S513" s="527">
        <v>0</v>
      </c>
      <c r="T513" s="573"/>
      <c r="U513" s="528">
        <v>0</v>
      </c>
    </row>
    <row r="514" spans="1:21" ht="14.4" customHeight="1" x14ac:dyDescent="0.3">
      <c r="A514" s="505">
        <v>27</v>
      </c>
      <c r="B514" s="506" t="s">
        <v>467</v>
      </c>
      <c r="C514" s="506" t="s">
        <v>475</v>
      </c>
      <c r="D514" s="571" t="s">
        <v>1435</v>
      </c>
      <c r="E514" s="572" t="s">
        <v>483</v>
      </c>
      <c r="F514" s="506" t="s">
        <v>468</v>
      </c>
      <c r="G514" s="506" t="s">
        <v>702</v>
      </c>
      <c r="H514" s="506" t="s">
        <v>442</v>
      </c>
      <c r="I514" s="506" t="s">
        <v>1430</v>
      </c>
      <c r="J514" s="506" t="s">
        <v>1431</v>
      </c>
      <c r="K514" s="506" t="s">
        <v>1432</v>
      </c>
      <c r="L514" s="507">
        <v>16.5</v>
      </c>
      <c r="M514" s="507">
        <v>16.5</v>
      </c>
      <c r="N514" s="506">
        <v>1</v>
      </c>
      <c r="O514" s="573">
        <v>0.5</v>
      </c>
      <c r="P514" s="507"/>
      <c r="Q514" s="527">
        <v>0</v>
      </c>
      <c r="R514" s="506"/>
      <c r="S514" s="527">
        <v>0</v>
      </c>
      <c r="T514" s="573"/>
      <c r="U514" s="528">
        <v>0</v>
      </c>
    </row>
    <row r="515" spans="1:21" ht="14.4" customHeight="1" x14ac:dyDescent="0.3">
      <c r="A515" s="505">
        <v>27</v>
      </c>
      <c r="B515" s="506" t="s">
        <v>467</v>
      </c>
      <c r="C515" s="506" t="s">
        <v>475</v>
      </c>
      <c r="D515" s="571" t="s">
        <v>1435</v>
      </c>
      <c r="E515" s="572" t="s">
        <v>483</v>
      </c>
      <c r="F515" s="506" t="s">
        <v>468</v>
      </c>
      <c r="G515" s="506" t="s">
        <v>526</v>
      </c>
      <c r="H515" s="506" t="s">
        <v>442</v>
      </c>
      <c r="I515" s="506" t="s">
        <v>1152</v>
      </c>
      <c r="J515" s="506" t="s">
        <v>528</v>
      </c>
      <c r="K515" s="506" t="s">
        <v>598</v>
      </c>
      <c r="L515" s="507">
        <v>320.20999999999998</v>
      </c>
      <c r="M515" s="507">
        <v>320.20999999999998</v>
      </c>
      <c r="N515" s="506">
        <v>1</v>
      </c>
      <c r="O515" s="573">
        <v>0.5</v>
      </c>
      <c r="P515" s="507"/>
      <c r="Q515" s="527">
        <v>0</v>
      </c>
      <c r="R515" s="506"/>
      <c r="S515" s="527">
        <v>0</v>
      </c>
      <c r="T515" s="573"/>
      <c r="U515" s="528">
        <v>0</v>
      </c>
    </row>
    <row r="516" spans="1:21" ht="14.4" customHeight="1" thickBot="1" x14ac:dyDescent="0.35">
      <c r="A516" s="512">
        <v>27</v>
      </c>
      <c r="B516" s="513" t="s">
        <v>467</v>
      </c>
      <c r="C516" s="513" t="s">
        <v>475</v>
      </c>
      <c r="D516" s="574" t="s">
        <v>1435</v>
      </c>
      <c r="E516" s="575" t="s">
        <v>483</v>
      </c>
      <c r="F516" s="513" t="s">
        <v>468</v>
      </c>
      <c r="G516" s="513" t="s">
        <v>534</v>
      </c>
      <c r="H516" s="513" t="s">
        <v>1436</v>
      </c>
      <c r="I516" s="513" t="s">
        <v>535</v>
      </c>
      <c r="J516" s="513" t="s">
        <v>536</v>
      </c>
      <c r="K516" s="513" t="s">
        <v>537</v>
      </c>
      <c r="L516" s="514">
        <v>246.88</v>
      </c>
      <c r="M516" s="514">
        <v>740.64</v>
      </c>
      <c r="N516" s="513">
        <v>3</v>
      </c>
      <c r="O516" s="576">
        <v>1</v>
      </c>
      <c r="P516" s="514"/>
      <c r="Q516" s="529">
        <v>0</v>
      </c>
      <c r="R516" s="513"/>
      <c r="S516" s="529">
        <v>0</v>
      </c>
      <c r="T516" s="576"/>
      <c r="U516" s="53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1438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481</v>
      </c>
      <c r="B5" s="116">
        <v>23648.470000000005</v>
      </c>
      <c r="C5" s="570">
        <v>0.49592268557935493</v>
      </c>
      <c r="D5" s="116">
        <v>24037.33</v>
      </c>
      <c r="E5" s="570">
        <v>0.50407731442064518</v>
      </c>
      <c r="F5" s="581">
        <v>47685.8</v>
      </c>
    </row>
    <row r="6" spans="1:6" ht="14.4" customHeight="1" x14ac:dyDescent="0.3">
      <c r="A6" s="590" t="s">
        <v>486</v>
      </c>
      <c r="B6" s="510">
        <v>11388.980000000001</v>
      </c>
      <c r="C6" s="527">
        <v>0.19861712431755213</v>
      </c>
      <c r="D6" s="510">
        <v>45952.400000000016</v>
      </c>
      <c r="E6" s="527">
        <v>0.80138287568244782</v>
      </c>
      <c r="F6" s="511">
        <v>57341.380000000019</v>
      </c>
    </row>
    <row r="7" spans="1:6" ht="14.4" customHeight="1" x14ac:dyDescent="0.3">
      <c r="A7" s="590" t="s">
        <v>487</v>
      </c>
      <c r="B7" s="510">
        <v>9332.9900000000016</v>
      </c>
      <c r="C7" s="527">
        <v>0.26125287866942004</v>
      </c>
      <c r="D7" s="510">
        <v>26390.980000000003</v>
      </c>
      <c r="E7" s="527">
        <v>0.73874712133058007</v>
      </c>
      <c r="F7" s="511">
        <v>35723.97</v>
      </c>
    </row>
    <row r="8" spans="1:6" ht="14.4" customHeight="1" x14ac:dyDescent="0.3">
      <c r="A8" s="590" t="s">
        <v>483</v>
      </c>
      <c r="B8" s="510">
        <v>2133.41</v>
      </c>
      <c r="C8" s="527">
        <v>0.33993040175142847</v>
      </c>
      <c r="D8" s="510">
        <v>4142.6099999999997</v>
      </c>
      <c r="E8" s="527">
        <v>0.66006959824857159</v>
      </c>
      <c r="F8" s="511">
        <v>6276.0199999999995</v>
      </c>
    </row>
    <row r="9" spans="1:6" ht="14.4" customHeight="1" x14ac:dyDescent="0.3">
      <c r="A9" s="590" t="s">
        <v>485</v>
      </c>
      <c r="B9" s="510">
        <v>667.68999999999994</v>
      </c>
      <c r="C9" s="527">
        <v>0.1712679972604918</v>
      </c>
      <c r="D9" s="510">
        <v>3230.82</v>
      </c>
      <c r="E9" s="527">
        <v>0.8287320027395082</v>
      </c>
      <c r="F9" s="511">
        <v>3898.51</v>
      </c>
    </row>
    <row r="10" spans="1:6" ht="14.4" customHeight="1" x14ac:dyDescent="0.3">
      <c r="A10" s="590" t="s">
        <v>488</v>
      </c>
      <c r="B10" s="510">
        <v>142.22999999999999</v>
      </c>
      <c r="C10" s="527">
        <v>0.25218085106382976</v>
      </c>
      <c r="D10" s="510">
        <v>421.77</v>
      </c>
      <c r="E10" s="527">
        <v>0.74781914893617019</v>
      </c>
      <c r="F10" s="511">
        <v>564</v>
      </c>
    </row>
    <row r="11" spans="1:6" ht="14.4" customHeight="1" thickBot="1" x14ac:dyDescent="0.35">
      <c r="A11" s="591" t="s">
        <v>484</v>
      </c>
      <c r="B11" s="582"/>
      <c r="C11" s="583">
        <v>0</v>
      </c>
      <c r="D11" s="582">
        <v>525.01</v>
      </c>
      <c r="E11" s="583">
        <v>1</v>
      </c>
      <c r="F11" s="584">
        <v>525.01</v>
      </c>
    </row>
    <row r="12" spans="1:6" ht="14.4" customHeight="1" thickBot="1" x14ac:dyDescent="0.35">
      <c r="A12" s="585" t="s">
        <v>3</v>
      </c>
      <c r="B12" s="586">
        <v>47313.770000000004</v>
      </c>
      <c r="C12" s="587">
        <v>0.31124472246728258</v>
      </c>
      <c r="D12" s="586">
        <v>104700.92000000003</v>
      </c>
      <c r="E12" s="587">
        <v>0.68875527753271748</v>
      </c>
      <c r="F12" s="588">
        <v>152014.69000000003</v>
      </c>
    </row>
    <row r="13" spans="1:6" ht="14.4" customHeight="1" thickBot="1" x14ac:dyDescent="0.35"/>
    <row r="14" spans="1:6" ht="14.4" customHeight="1" x14ac:dyDescent="0.3">
      <c r="A14" s="589" t="s">
        <v>1439</v>
      </c>
      <c r="B14" s="116">
        <v>16787.670000000002</v>
      </c>
      <c r="C14" s="570">
        <v>0.79847939670528023</v>
      </c>
      <c r="D14" s="116">
        <v>4236.88</v>
      </c>
      <c r="E14" s="570">
        <v>0.20152060329471971</v>
      </c>
      <c r="F14" s="581">
        <v>21024.550000000003</v>
      </c>
    </row>
    <row r="15" spans="1:6" ht="14.4" customHeight="1" x14ac:dyDescent="0.3">
      <c r="A15" s="590" t="s">
        <v>1440</v>
      </c>
      <c r="B15" s="510">
        <v>6748.5</v>
      </c>
      <c r="C15" s="527">
        <v>0.71176948308776233</v>
      </c>
      <c r="D15" s="510">
        <v>2732.8</v>
      </c>
      <c r="E15" s="527">
        <v>0.28823051691223783</v>
      </c>
      <c r="F15" s="511">
        <v>9481.2999999999993</v>
      </c>
    </row>
    <row r="16" spans="1:6" ht="14.4" customHeight="1" x14ac:dyDescent="0.3">
      <c r="A16" s="590" t="s">
        <v>1441</v>
      </c>
      <c r="B16" s="510">
        <v>3545.6</v>
      </c>
      <c r="C16" s="527">
        <v>0.89999898465818517</v>
      </c>
      <c r="D16" s="510">
        <v>393.96</v>
      </c>
      <c r="E16" s="527">
        <v>0.10000101534181481</v>
      </c>
      <c r="F16" s="511">
        <v>3939.56</v>
      </c>
    </row>
    <row r="17" spans="1:6" ht="14.4" customHeight="1" x14ac:dyDescent="0.3">
      <c r="A17" s="590" t="s">
        <v>1442</v>
      </c>
      <c r="B17" s="510">
        <v>2843.46</v>
      </c>
      <c r="C17" s="527">
        <v>0.62903257919152633</v>
      </c>
      <c r="D17" s="510">
        <v>1676.91</v>
      </c>
      <c r="E17" s="527">
        <v>0.37096742080847367</v>
      </c>
      <c r="F17" s="511">
        <v>4520.37</v>
      </c>
    </row>
    <row r="18" spans="1:6" ht="14.4" customHeight="1" x14ac:dyDescent="0.3">
      <c r="A18" s="590" t="s">
        <v>1443</v>
      </c>
      <c r="B18" s="510">
        <v>2392.08</v>
      </c>
      <c r="C18" s="527">
        <v>0.73024333507340344</v>
      </c>
      <c r="D18" s="510">
        <v>883.65</v>
      </c>
      <c r="E18" s="527">
        <v>0.2697566649265965</v>
      </c>
      <c r="F18" s="511">
        <v>3275.73</v>
      </c>
    </row>
    <row r="19" spans="1:6" ht="14.4" customHeight="1" x14ac:dyDescent="0.3">
      <c r="A19" s="590" t="s">
        <v>1444</v>
      </c>
      <c r="B19" s="510">
        <v>1921.2599999999998</v>
      </c>
      <c r="C19" s="527">
        <v>0.75</v>
      </c>
      <c r="D19" s="510">
        <v>640.41999999999996</v>
      </c>
      <c r="E19" s="527">
        <v>0.25</v>
      </c>
      <c r="F19" s="511">
        <v>2561.6799999999998</v>
      </c>
    </row>
    <row r="20" spans="1:6" ht="14.4" customHeight="1" x14ac:dyDescent="0.3">
      <c r="A20" s="590" t="s">
        <v>1445</v>
      </c>
      <c r="B20" s="510">
        <v>1434.41</v>
      </c>
      <c r="C20" s="527">
        <v>0.58873433671396258</v>
      </c>
      <c r="D20" s="510">
        <v>1002.02</v>
      </c>
      <c r="E20" s="527">
        <v>0.41126566328603731</v>
      </c>
      <c r="F20" s="511">
        <v>2436.4300000000003</v>
      </c>
    </row>
    <row r="21" spans="1:6" ht="14.4" customHeight="1" x14ac:dyDescent="0.3">
      <c r="A21" s="590" t="s">
        <v>1446</v>
      </c>
      <c r="B21" s="510">
        <v>1201.32</v>
      </c>
      <c r="C21" s="527">
        <v>0.5882508483539729</v>
      </c>
      <c r="D21" s="510">
        <v>840.87000000000012</v>
      </c>
      <c r="E21" s="527">
        <v>0.4117491516460271</v>
      </c>
      <c r="F21" s="511">
        <v>2042.19</v>
      </c>
    </row>
    <row r="22" spans="1:6" ht="14.4" customHeight="1" x14ac:dyDescent="0.3">
      <c r="A22" s="590" t="s">
        <v>1447</v>
      </c>
      <c r="B22" s="510">
        <v>1182.32</v>
      </c>
      <c r="C22" s="527">
        <v>0.91934932039438899</v>
      </c>
      <c r="D22" s="510">
        <v>103.72</v>
      </c>
      <c r="E22" s="527">
        <v>8.0650679605611023E-2</v>
      </c>
      <c r="F22" s="511">
        <v>1286.04</v>
      </c>
    </row>
    <row r="23" spans="1:6" ht="14.4" customHeight="1" x14ac:dyDescent="0.3">
      <c r="A23" s="590" t="s">
        <v>1448</v>
      </c>
      <c r="B23" s="510">
        <v>1112.08</v>
      </c>
      <c r="C23" s="527">
        <v>0.21428764119422081</v>
      </c>
      <c r="D23" s="510">
        <v>4077.58</v>
      </c>
      <c r="E23" s="527">
        <v>0.78571235880577917</v>
      </c>
      <c r="F23" s="511">
        <v>5189.66</v>
      </c>
    </row>
    <row r="24" spans="1:6" ht="14.4" customHeight="1" x14ac:dyDescent="0.3">
      <c r="A24" s="590" t="s">
        <v>1449</v>
      </c>
      <c r="B24" s="510">
        <v>875.37</v>
      </c>
      <c r="C24" s="527">
        <v>9.7930676487665388E-2</v>
      </c>
      <c r="D24" s="510">
        <v>8063.2999999999993</v>
      </c>
      <c r="E24" s="527">
        <v>0.90206932351233449</v>
      </c>
      <c r="F24" s="511">
        <v>8938.67</v>
      </c>
    </row>
    <row r="25" spans="1:6" ht="14.4" customHeight="1" x14ac:dyDescent="0.3">
      <c r="A25" s="590" t="s">
        <v>1450</v>
      </c>
      <c r="B25" s="510">
        <v>739.33</v>
      </c>
      <c r="C25" s="527">
        <v>0.48508329341985262</v>
      </c>
      <c r="D25" s="510">
        <v>784.8</v>
      </c>
      <c r="E25" s="527">
        <v>0.51491670658014732</v>
      </c>
      <c r="F25" s="511">
        <v>1524.13</v>
      </c>
    </row>
    <row r="26" spans="1:6" ht="14.4" customHeight="1" x14ac:dyDescent="0.3">
      <c r="A26" s="590" t="s">
        <v>1451</v>
      </c>
      <c r="B26" s="510">
        <v>635.97</v>
      </c>
      <c r="C26" s="527">
        <v>0.13840930607092722</v>
      </c>
      <c r="D26" s="510">
        <v>3958.88</v>
      </c>
      <c r="E26" s="527">
        <v>0.86159069392907273</v>
      </c>
      <c r="F26" s="511">
        <v>4594.8500000000004</v>
      </c>
    </row>
    <row r="27" spans="1:6" ht="14.4" customHeight="1" x14ac:dyDescent="0.3">
      <c r="A27" s="590" t="s">
        <v>1452</v>
      </c>
      <c r="B27" s="510">
        <v>467.61</v>
      </c>
      <c r="C27" s="527">
        <v>0.78571428571428581</v>
      </c>
      <c r="D27" s="510">
        <v>127.53</v>
      </c>
      <c r="E27" s="527">
        <v>0.2142857142857143</v>
      </c>
      <c r="F27" s="511">
        <v>595.14</v>
      </c>
    </row>
    <row r="28" spans="1:6" ht="14.4" customHeight="1" x14ac:dyDescent="0.3">
      <c r="A28" s="590" t="s">
        <v>1453</v>
      </c>
      <c r="B28" s="510">
        <v>466.36</v>
      </c>
      <c r="C28" s="527">
        <v>0.25423858172421687</v>
      </c>
      <c r="D28" s="510">
        <v>1367.98</v>
      </c>
      <c r="E28" s="527">
        <v>0.74576141827578302</v>
      </c>
      <c r="F28" s="511">
        <v>1834.3400000000001</v>
      </c>
    </row>
    <row r="29" spans="1:6" ht="14.4" customHeight="1" x14ac:dyDescent="0.3">
      <c r="A29" s="590" t="s">
        <v>1454</v>
      </c>
      <c r="B29" s="510">
        <v>450.8</v>
      </c>
      <c r="C29" s="527">
        <v>1</v>
      </c>
      <c r="D29" s="510"/>
      <c r="E29" s="527">
        <v>0</v>
      </c>
      <c r="F29" s="511">
        <v>450.8</v>
      </c>
    </row>
    <row r="30" spans="1:6" ht="14.4" customHeight="1" x14ac:dyDescent="0.3">
      <c r="A30" s="590" t="s">
        <v>1455</v>
      </c>
      <c r="B30" s="510">
        <v>421.79999999999995</v>
      </c>
      <c r="C30" s="527">
        <v>0.27691883481377894</v>
      </c>
      <c r="D30" s="510">
        <v>1101.3900000000001</v>
      </c>
      <c r="E30" s="527">
        <v>0.72308116518622101</v>
      </c>
      <c r="F30" s="511">
        <v>1523.19</v>
      </c>
    </row>
    <row r="31" spans="1:6" ht="14.4" customHeight="1" x14ac:dyDescent="0.3">
      <c r="A31" s="590" t="s">
        <v>1456</v>
      </c>
      <c r="B31" s="510">
        <v>420.90000000000003</v>
      </c>
      <c r="C31" s="527">
        <v>0.23686387502321368</v>
      </c>
      <c r="D31" s="510">
        <v>1356.07</v>
      </c>
      <c r="E31" s="527">
        <v>0.76313612497678629</v>
      </c>
      <c r="F31" s="511">
        <v>1776.97</v>
      </c>
    </row>
    <row r="32" spans="1:6" ht="14.4" customHeight="1" x14ac:dyDescent="0.3">
      <c r="A32" s="590" t="s">
        <v>1457</v>
      </c>
      <c r="B32" s="510">
        <v>419.23</v>
      </c>
      <c r="C32" s="527">
        <v>0.63855421686746994</v>
      </c>
      <c r="D32" s="510">
        <v>237.3</v>
      </c>
      <c r="E32" s="527">
        <v>0.36144578313253017</v>
      </c>
      <c r="F32" s="511">
        <v>656.53</v>
      </c>
    </row>
    <row r="33" spans="1:6" ht="14.4" customHeight="1" x14ac:dyDescent="0.3">
      <c r="A33" s="590" t="s">
        <v>1458</v>
      </c>
      <c r="B33" s="510">
        <v>396</v>
      </c>
      <c r="C33" s="527">
        <v>1</v>
      </c>
      <c r="D33" s="510"/>
      <c r="E33" s="527">
        <v>0</v>
      </c>
      <c r="F33" s="511">
        <v>396</v>
      </c>
    </row>
    <row r="34" spans="1:6" ht="14.4" customHeight="1" x14ac:dyDescent="0.3">
      <c r="A34" s="590" t="s">
        <v>1459</v>
      </c>
      <c r="B34" s="510">
        <v>374.38000000000005</v>
      </c>
      <c r="C34" s="527">
        <v>0.85105705842236878</v>
      </c>
      <c r="D34" s="510">
        <v>65.52</v>
      </c>
      <c r="E34" s="527">
        <v>0.14894294157763127</v>
      </c>
      <c r="F34" s="511">
        <v>439.90000000000003</v>
      </c>
    </row>
    <row r="35" spans="1:6" ht="14.4" customHeight="1" x14ac:dyDescent="0.3">
      <c r="A35" s="590" t="s">
        <v>1460</v>
      </c>
      <c r="B35" s="510">
        <v>352.31</v>
      </c>
      <c r="C35" s="527">
        <v>0.31018119068162209</v>
      </c>
      <c r="D35" s="510">
        <v>783.51</v>
      </c>
      <c r="E35" s="527">
        <v>0.68981880931837791</v>
      </c>
      <c r="F35" s="511">
        <v>1135.82</v>
      </c>
    </row>
    <row r="36" spans="1:6" ht="14.4" customHeight="1" x14ac:dyDescent="0.3">
      <c r="A36" s="590" t="s">
        <v>1461</v>
      </c>
      <c r="B36" s="510">
        <v>311.62</v>
      </c>
      <c r="C36" s="527">
        <v>0.69998652230558422</v>
      </c>
      <c r="D36" s="510">
        <v>133.56</v>
      </c>
      <c r="E36" s="527">
        <v>0.30001347769441572</v>
      </c>
      <c r="F36" s="511">
        <v>445.18</v>
      </c>
    </row>
    <row r="37" spans="1:6" ht="14.4" customHeight="1" x14ac:dyDescent="0.3">
      <c r="A37" s="590" t="s">
        <v>1462</v>
      </c>
      <c r="B37" s="510">
        <v>310.14999999999998</v>
      </c>
      <c r="C37" s="527">
        <v>0.78501101014958619</v>
      </c>
      <c r="D37" s="510">
        <v>84.94</v>
      </c>
      <c r="E37" s="527">
        <v>0.21498898985041384</v>
      </c>
      <c r="F37" s="511">
        <v>395.09</v>
      </c>
    </row>
    <row r="38" spans="1:6" ht="14.4" customHeight="1" x14ac:dyDescent="0.3">
      <c r="A38" s="590" t="s">
        <v>1463</v>
      </c>
      <c r="B38" s="510">
        <v>290.25</v>
      </c>
      <c r="C38" s="527">
        <v>0.24679653421990189</v>
      </c>
      <c r="D38" s="510">
        <v>885.81999999999994</v>
      </c>
      <c r="E38" s="527">
        <v>0.75320346578009811</v>
      </c>
      <c r="F38" s="511">
        <v>1176.07</v>
      </c>
    </row>
    <row r="39" spans="1:6" ht="14.4" customHeight="1" x14ac:dyDescent="0.3">
      <c r="A39" s="590" t="s">
        <v>1464</v>
      </c>
      <c r="B39" s="510">
        <v>271.36</v>
      </c>
      <c r="C39" s="527">
        <v>4.813831249811517E-2</v>
      </c>
      <c r="D39" s="510">
        <v>5365.73</v>
      </c>
      <c r="E39" s="527">
        <v>0.95186168750188493</v>
      </c>
      <c r="F39" s="511">
        <v>5637.0899999999992</v>
      </c>
    </row>
    <row r="40" spans="1:6" ht="14.4" customHeight="1" x14ac:dyDescent="0.3">
      <c r="A40" s="590" t="s">
        <v>1465</v>
      </c>
      <c r="B40" s="510">
        <v>216</v>
      </c>
      <c r="C40" s="527">
        <v>0.12499782989878648</v>
      </c>
      <c r="D40" s="510">
        <v>1512.03</v>
      </c>
      <c r="E40" s="527">
        <v>0.87500217010121351</v>
      </c>
      <c r="F40" s="511">
        <v>1728.03</v>
      </c>
    </row>
    <row r="41" spans="1:6" ht="14.4" customHeight="1" x14ac:dyDescent="0.3">
      <c r="A41" s="590" t="s">
        <v>1466</v>
      </c>
      <c r="B41" s="510">
        <v>179.14999999999998</v>
      </c>
      <c r="C41" s="527">
        <v>0.20566187190761001</v>
      </c>
      <c r="D41" s="510">
        <v>691.93999999999994</v>
      </c>
      <c r="E41" s="527">
        <v>0.79433812809239002</v>
      </c>
      <c r="F41" s="511">
        <v>871.08999999999992</v>
      </c>
    </row>
    <row r="42" spans="1:6" ht="14.4" customHeight="1" x14ac:dyDescent="0.3">
      <c r="A42" s="590" t="s">
        <v>1467</v>
      </c>
      <c r="B42" s="510">
        <v>158.06</v>
      </c>
      <c r="C42" s="527">
        <v>0.46948050019306747</v>
      </c>
      <c r="D42" s="510">
        <v>178.60999999999999</v>
      </c>
      <c r="E42" s="527">
        <v>0.53051949980693258</v>
      </c>
      <c r="F42" s="511">
        <v>336.66999999999996</v>
      </c>
    </row>
    <row r="43" spans="1:6" ht="14.4" customHeight="1" x14ac:dyDescent="0.3">
      <c r="A43" s="590" t="s">
        <v>1468</v>
      </c>
      <c r="B43" s="510">
        <v>154.36000000000001</v>
      </c>
      <c r="C43" s="527">
        <v>1</v>
      </c>
      <c r="D43" s="510"/>
      <c r="E43" s="527">
        <v>0</v>
      </c>
      <c r="F43" s="511">
        <v>154.36000000000001</v>
      </c>
    </row>
    <row r="44" spans="1:6" ht="14.4" customHeight="1" x14ac:dyDescent="0.3">
      <c r="A44" s="590" t="s">
        <v>1469</v>
      </c>
      <c r="B44" s="510">
        <v>123.33</v>
      </c>
      <c r="C44" s="527">
        <v>0.57144842924659445</v>
      </c>
      <c r="D44" s="510">
        <v>92.49</v>
      </c>
      <c r="E44" s="527">
        <v>0.42855157075340561</v>
      </c>
      <c r="F44" s="511">
        <v>215.82</v>
      </c>
    </row>
    <row r="45" spans="1:6" ht="14.4" customHeight="1" x14ac:dyDescent="0.3">
      <c r="A45" s="590" t="s">
        <v>1470</v>
      </c>
      <c r="B45" s="510">
        <v>110.72999999999999</v>
      </c>
      <c r="C45" s="527">
        <v>0.37498730061972979</v>
      </c>
      <c r="D45" s="510">
        <v>184.56</v>
      </c>
      <c r="E45" s="527">
        <v>0.62501269938027038</v>
      </c>
      <c r="F45" s="511">
        <v>295.28999999999996</v>
      </c>
    </row>
    <row r="46" spans="1:6" ht="14.4" customHeight="1" x14ac:dyDescent="0.3">
      <c r="A46" s="590" t="s">
        <v>1471</v>
      </c>
      <c r="B46" s="510"/>
      <c r="C46" s="527">
        <v>0</v>
      </c>
      <c r="D46" s="510">
        <v>1501.55</v>
      </c>
      <c r="E46" s="527">
        <v>1</v>
      </c>
      <c r="F46" s="511">
        <v>1501.55</v>
      </c>
    </row>
    <row r="47" spans="1:6" ht="14.4" customHeight="1" x14ac:dyDescent="0.3">
      <c r="A47" s="590" t="s">
        <v>1472</v>
      </c>
      <c r="B47" s="510"/>
      <c r="C47" s="527">
        <v>0</v>
      </c>
      <c r="D47" s="510">
        <v>855.52</v>
      </c>
      <c r="E47" s="527">
        <v>1</v>
      </c>
      <c r="F47" s="511">
        <v>855.52</v>
      </c>
    </row>
    <row r="48" spans="1:6" ht="14.4" customHeight="1" x14ac:dyDescent="0.3">
      <c r="A48" s="590" t="s">
        <v>1473</v>
      </c>
      <c r="B48" s="510">
        <v>0</v>
      </c>
      <c r="C48" s="527"/>
      <c r="D48" s="510">
        <v>0</v>
      </c>
      <c r="E48" s="527"/>
      <c r="F48" s="511">
        <v>0</v>
      </c>
    </row>
    <row r="49" spans="1:6" ht="14.4" customHeight="1" x14ac:dyDescent="0.3">
      <c r="A49" s="590" t="s">
        <v>1474</v>
      </c>
      <c r="B49" s="510"/>
      <c r="C49" s="527">
        <v>0</v>
      </c>
      <c r="D49" s="510">
        <v>388.95000000000005</v>
      </c>
      <c r="E49" s="527">
        <v>1</v>
      </c>
      <c r="F49" s="511">
        <v>388.95000000000005</v>
      </c>
    </row>
    <row r="50" spans="1:6" ht="14.4" customHeight="1" x14ac:dyDescent="0.3">
      <c r="A50" s="590" t="s">
        <v>1475</v>
      </c>
      <c r="B50" s="510"/>
      <c r="C50" s="527">
        <v>0</v>
      </c>
      <c r="D50" s="510">
        <v>8404.19</v>
      </c>
      <c r="E50" s="527">
        <v>1</v>
      </c>
      <c r="F50" s="511">
        <v>8404.19</v>
      </c>
    </row>
    <row r="51" spans="1:6" ht="14.4" customHeight="1" x14ac:dyDescent="0.3">
      <c r="A51" s="590" t="s">
        <v>1476</v>
      </c>
      <c r="B51" s="510"/>
      <c r="C51" s="527">
        <v>0</v>
      </c>
      <c r="D51" s="510">
        <v>248.6</v>
      </c>
      <c r="E51" s="527">
        <v>1</v>
      </c>
      <c r="F51" s="511">
        <v>248.6</v>
      </c>
    </row>
    <row r="52" spans="1:6" ht="14.4" customHeight="1" x14ac:dyDescent="0.3">
      <c r="A52" s="590" t="s">
        <v>1477</v>
      </c>
      <c r="B52" s="510"/>
      <c r="C52" s="527"/>
      <c r="D52" s="510">
        <v>0</v>
      </c>
      <c r="E52" s="527"/>
      <c r="F52" s="511">
        <v>0</v>
      </c>
    </row>
    <row r="53" spans="1:6" ht="14.4" customHeight="1" x14ac:dyDescent="0.3">
      <c r="A53" s="590" t="s">
        <v>1478</v>
      </c>
      <c r="B53" s="510"/>
      <c r="C53" s="527">
        <v>0</v>
      </c>
      <c r="D53" s="510">
        <v>103.64</v>
      </c>
      <c r="E53" s="527">
        <v>1</v>
      </c>
      <c r="F53" s="511">
        <v>103.64</v>
      </c>
    </row>
    <row r="54" spans="1:6" ht="14.4" customHeight="1" x14ac:dyDescent="0.3">
      <c r="A54" s="590" t="s">
        <v>1479</v>
      </c>
      <c r="B54" s="510">
        <v>0</v>
      </c>
      <c r="C54" s="527"/>
      <c r="D54" s="510"/>
      <c r="E54" s="527"/>
      <c r="F54" s="511">
        <v>0</v>
      </c>
    </row>
    <row r="55" spans="1:6" ht="14.4" customHeight="1" x14ac:dyDescent="0.3">
      <c r="A55" s="590" t="s">
        <v>1480</v>
      </c>
      <c r="B55" s="510">
        <v>0</v>
      </c>
      <c r="C55" s="527"/>
      <c r="D55" s="510"/>
      <c r="E55" s="527"/>
      <c r="F55" s="511">
        <v>0</v>
      </c>
    </row>
    <row r="56" spans="1:6" ht="14.4" customHeight="1" x14ac:dyDescent="0.3">
      <c r="A56" s="590" t="s">
        <v>1481</v>
      </c>
      <c r="B56" s="510"/>
      <c r="C56" s="527">
        <v>0</v>
      </c>
      <c r="D56" s="510">
        <v>176.32</v>
      </c>
      <c r="E56" s="527">
        <v>1</v>
      </c>
      <c r="F56" s="511">
        <v>176.32</v>
      </c>
    </row>
    <row r="57" spans="1:6" ht="14.4" customHeight="1" x14ac:dyDescent="0.3">
      <c r="A57" s="590" t="s">
        <v>1482</v>
      </c>
      <c r="B57" s="510"/>
      <c r="C57" s="527">
        <v>0</v>
      </c>
      <c r="D57" s="510">
        <v>155.30000000000001</v>
      </c>
      <c r="E57" s="527">
        <v>1</v>
      </c>
      <c r="F57" s="511">
        <v>155.30000000000001</v>
      </c>
    </row>
    <row r="58" spans="1:6" ht="14.4" customHeight="1" x14ac:dyDescent="0.3">
      <c r="A58" s="590" t="s">
        <v>1483</v>
      </c>
      <c r="B58" s="510"/>
      <c r="C58" s="527">
        <v>0</v>
      </c>
      <c r="D58" s="510">
        <v>224.76999999999998</v>
      </c>
      <c r="E58" s="527">
        <v>1</v>
      </c>
      <c r="F58" s="511">
        <v>224.76999999999998</v>
      </c>
    </row>
    <row r="59" spans="1:6" ht="14.4" customHeight="1" x14ac:dyDescent="0.3">
      <c r="A59" s="590" t="s">
        <v>1484</v>
      </c>
      <c r="B59" s="510"/>
      <c r="C59" s="527">
        <v>0</v>
      </c>
      <c r="D59" s="510">
        <v>1036.6600000000001</v>
      </c>
      <c r="E59" s="527">
        <v>1</v>
      </c>
      <c r="F59" s="511">
        <v>1036.6600000000001</v>
      </c>
    </row>
    <row r="60" spans="1:6" ht="14.4" customHeight="1" x14ac:dyDescent="0.3">
      <c r="A60" s="590" t="s">
        <v>1485</v>
      </c>
      <c r="B60" s="510"/>
      <c r="C60" s="527">
        <v>0</v>
      </c>
      <c r="D60" s="510">
        <v>1965.68</v>
      </c>
      <c r="E60" s="527">
        <v>1</v>
      </c>
      <c r="F60" s="511">
        <v>1965.68</v>
      </c>
    </row>
    <row r="61" spans="1:6" ht="14.4" customHeight="1" x14ac:dyDescent="0.3">
      <c r="A61" s="590" t="s">
        <v>1486</v>
      </c>
      <c r="B61" s="510">
        <v>0</v>
      </c>
      <c r="C61" s="527">
        <v>0</v>
      </c>
      <c r="D61" s="510">
        <v>375.26</v>
      </c>
      <c r="E61" s="527">
        <v>1</v>
      </c>
      <c r="F61" s="511">
        <v>375.26</v>
      </c>
    </row>
    <row r="62" spans="1:6" ht="14.4" customHeight="1" x14ac:dyDescent="0.3">
      <c r="A62" s="590" t="s">
        <v>1487</v>
      </c>
      <c r="B62" s="510"/>
      <c r="C62" s="527">
        <v>0</v>
      </c>
      <c r="D62" s="510">
        <v>4.7</v>
      </c>
      <c r="E62" s="527">
        <v>1</v>
      </c>
      <c r="F62" s="511">
        <v>4.7</v>
      </c>
    </row>
    <row r="63" spans="1:6" ht="14.4" customHeight="1" x14ac:dyDescent="0.3">
      <c r="A63" s="590" t="s">
        <v>1488</v>
      </c>
      <c r="B63" s="510"/>
      <c r="C63" s="527">
        <v>0</v>
      </c>
      <c r="D63" s="510">
        <v>458.76</v>
      </c>
      <c r="E63" s="527">
        <v>1</v>
      </c>
      <c r="F63" s="511">
        <v>458.76</v>
      </c>
    </row>
    <row r="64" spans="1:6" ht="14.4" customHeight="1" x14ac:dyDescent="0.3">
      <c r="A64" s="590" t="s">
        <v>1489</v>
      </c>
      <c r="B64" s="510"/>
      <c r="C64" s="527">
        <v>0</v>
      </c>
      <c r="D64" s="510">
        <v>593.90999999999985</v>
      </c>
      <c r="E64" s="527">
        <v>1</v>
      </c>
      <c r="F64" s="511">
        <v>593.90999999999985</v>
      </c>
    </row>
    <row r="65" spans="1:6" ht="14.4" customHeight="1" x14ac:dyDescent="0.3">
      <c r="A65" s="590" t="s">
        <v>1490</v>
      </c>
      <c r="B65" s="510"/>
      <c r="C65" s="527">
        <v>0</v>
      </c>
      <c r="D65" s="510">
        <v>4298.4399999999996</v>
      </c>
      <c r="E65" s="527">
        <v>1</v>
      </c>
      <c r="F65" s="511">
        <v>4298.4399999999996</v>
      </c>
    </row>
    <row r="66" spans="1:6" ht="14.4" customHeight="1" x14ac:dyDescent="0.3">
      <c r="A66" s="590" t="s">
        <v>1491</v>
      </c>
      <c r="B66" s="510"/>
      <c r="C66" s="527">
        <v>0</v>
      </c>
      <c r="D66" s="510">
        <v>246.39</v>
      </c>
      <c r="E66" s="527">
        <v>1</v>
      </c>
      <c r="F66" s="511">
        <v>246.39</v>
      </c>
    </row>
    <row r="67" spans="1:6" ht="14.4" customHeight="1" x14ac:dyDescent="0.3">
      <c r="A67" s="590" t="s">
        <v>1492</v>
      </c>
      <c r="B67" s="510"/>
      <c r="C67" s="527">
        <v>0</v>
      </c>
      <c r="D67" s="510">
        <v>300.31</v>
      </c>
      <c r="E67" s="527">
        <v>1</v>
      </c>
      <c r="F67" s="511">
        <v>300.31</v>
      </c>
    </row>
    <row r="68" spans="1:6" ht="14.4" customHeight="1" x14ac:dyDescent="0.3">
      <c r="A68" s="590" t="s">
        <v>1493</v>
      </c>
      <c r="B68" s="510"/>
      <c r="C68" s="527">
        <v>0</v>
      </c>
      <c r="D68" s="510">
        <v>352.64</v>
      </c>
      <c r="E68" s="527">
        <v>1</v>
      </c>
      <c r="F68" s="511">
        <v>352.64</v>
      </c>
    </row>
    <row r="69" spans="1:6" ht="14.4" customHeight="1" x14ac:dyDescent="0.3">
      <c r="A69" s="590" t="s">
        <v>1494</v>
      </c>
      <c r="B69" s="510"/>
      <c r="C69" s="527">
        <v>0</v>
      </c>
      <c r="D69" s="510">
        <v>32.869999999999997</v>
      </c>
      <c r="E69" s="527">
        <v>1</v>
      </c>
      <c r="F69" s="511">
        <v>32.869999999999997</v>
      </c>
    </row>
    <row r="70" spans="1:6" ht="14.4" customHeight="1" x14ac:dyDescent="0.3">
      <c r="A70" s="590" t="s">
        <v>1495</v>
      </c>
      <c r="B70" s="510"/>
      <c r="C70" s="527">
        <v>0</v>
      </c>
      <c r="D70" s="510">
        <v>35153.4</v>
      </c>
      <c r="E70" s="527">
        <v>1</v>
      </c>
      <c r="F70" s="511">
        <v>35153.4</v>
      </c>
    </row>
    <row r="71" spans="1:6" ht="14.4" customHeight="1" x14ac:dyDescent="0.3">
      <c r="A71" s="590" t="s">
        <v>1496</v>
      </c>
      <c r="B71" s="510"/>
      <c r="C71" s="527">
        <v>0</v>
      </c>
      <c r="D71" s="510">
        <v>1472.65</v>
      </c>
      <c r="E71" s="527">
        <v>1</v>
      </c>
      <c r="F71" s="511">
        <v>1472.65</v>
      </c>
    </row>
    <row r="72" spans="1:6" ht="14.4" customHeight="1" x14ac:dyDescent="0.3">
      <c r="A72" s="590" t="s">
        <v>1497</v>
      </c>
      <c r="B72" s="510"/>
      <c r="C72" s="527">
        <v>0</v>
      </c>
      <c r="D72" s="510">
        <v>1987.54</v>
      </c>
      <c r="E72" s="527">
        <v>1</v>
      </c>
      <c r="F72" s="511">
        <v>1987.54</v>
      </c>
    </row>
    <row r="73" spans="1:6" ht="14.4" customHeight="1" x14ac:dyDescent="0.3">
      <c r="A73" s="590" t="s">
        <v>1498</v>
      </c>
      <c r="B73" s="510"/>
      <c r="C73" s="527">
        <v>0</v>
      </c>
      <c r="D73" s="510">
        <v>341.04</v>
      </c>
      <c r="E73" s="527">
        <v>1</v>
      </c>
      <c r="F73" s="511">
        <v>341.04</v>
      </c>
    </row>
    <row r="74" spans="1:6" ht="14.4" customHeight="1" x14ac:dyDescent="0.3">
      <c r="A74" s="590" t="s">
        <v>1499</v>
      </c>
      <c r="B74" s="510"/>
      <c r="C74" s="527"/>
      <c r="D74" s="510">
        <v>0</v>
      </c>
      <c r="E74" s="527"/>
      <c r="F74" s="511">
        <v>0</v>
      </c>
    </row>
    <row r="75" spans="1:6" ht="14.4" customHeight="1" x14ac:dyDescent="0.3">
      <c r="A75" s="590" t="s">
        <v>1500</v>
      </c>
      <c r="B75" s="510"/>
      <c r="C75" s="527">
        <v>0</v>
      </c>
      <c r="D75" s="510">
        <v>70.540000000000006</v>
      </c>
      <c r="E75" s="527">
        <v>1</v>
      </c>
      <c r="F75" s="511">
        <v>70.540000000000006</v>
      </c>
    </row>
    <row r="76" spans="1:6" ht="14.4" customHeight="1" thickBot="1" x14ac:dyDescent="0.35">
      <c r="A76" s="591" t="s">
        <v>1501</v>
      </c>
      <c r="B76" s="582"/>
      <c r="C76" s="583">
        <v>0</v>
      </c>
      <c r="D76" s="582">
        <v>386.52</v>
      </c>
      <c r="E76" s="583">
        <v>1</v>
      </c>
      <c r="F76" s="584">
        <v>386.52</v>
      </c>
    </row>
    <row r="77" spans="1:6" ht="14.4" customHeight="1" thickBot="1" x14ac:dyDescent="0.35">
      <c r="A77" s="585" t="s">
        <v>3</v>
      </c>
      <c r="B77" s="586">
        <v>47313.770000000011</v>
      </c>
      <c r="C77" s="587">
        <v>0.31124472246728269</v>
      </c>
      <c r="D77" s="586">
        <v>104700.91999999998</v>
      </c>
      <c r="E77" s="587">
        <v>0.68875527753271726</v>
      </c>
      <c r="F77" s="588">
        <v>152014.69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{1DCAA5E9-5B71-4B50-9807-A32AD866589F}</x14:id>
        </ext>
      </extLst>
    </cfRule>
  </conditionalFormatting>
  <conditionalFormatting sqref="F14:F7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{141EEAB2-2709-46C1-92F9-C6012B6E2CFC}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CAA5E9-5B71-4B50-9807-A32AD86658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141EEAB2-2709-46C1-92F9-C6012B6E2C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1568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327</v>
      </c>
      <c r="G3" s="43">
        <f>SUBTOTAL(9,G6:G1048576)</f>
        <v>47313.770000000019</v>
      </c>
      <c r="H3" s="44">
        <f>IF(M3=0,0,G3/M3)</f>
        <v>0.3112447224672828</v>
      </c>
      <c r="I3" s="43">
        <f>SUBTOTAL(9,I6:I1048576)</f>
        <v>491</v>
      </c>
      <c r="J3" s="43">
        <f>SUBTOTAL(9,J6:J1048576)</f>
        <v>104700.92</v>
      </c>
      <c r="K3" s="44">
        <f>IF(M3=0,0,J3/M3)</f>
        <v>0.68875527753271748</v>
      </c>
      <c r="L3" s="43">
        <f>SUBTOTAL(9,L6:L1048576)</f>
        <v>818</v>
      </c>
      <c r="M3" s="45">
        <f>SUBTOTAL(9,M6:M1048576)</f>
        <v>152014.68999999997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481</v>
      </c>
      <c r="B6" s="565" t="s">
        <v>1502</v>
      </c>
      <c r="C6" s="565" t="s">
        <v>1115</v>
      </c>
      <c r="D6" s="565" t="s">
        <v>1116</v>
      </c>
      <c r="E6" s="565" t="s">
        <v>1117</v>
      </c>
      <c r="F6" s="116">
        <v>2</v>
      </c>
      <c r="G6" s="116">
        <v>193.5</v>
      </c>
      <c r="H6" s="570">
        <v>1</v>
      </c>
      <c r="I6" s="116"/>
      <c r="J6" s="116"/>
      <c r="K6" s="570">
        <v>0</v>
      </c>
      <c r="L6" s="116">
        <v>2</v>
      </c>
      <c r="M6" s="581">
        <v>193.5</v>
      </c>
    </row>
    <row r="7" spans="1:13" ht="14.4" customHeight="1" x14ac:dyDescent="0.3">
      <c r="A7" s="505" t="s">
        <v>481</v>
      </c>
      <c r="B7" s="506" t="s">
        <v>1502</v>
      </c>
      <c r="C7" s="506" t="s">
        <v>1118</v>
      </c>
      <c r="D7" s="506" t="s">
        <v>595</v>
      </c>
      <c r="E7" s="506" t="s">
        <v>1119</v>
      </c>
      <c r="F7" s="510"/>
      <c r="G7" s="510"/>
      <c r="H7" s="527">
        <v>0</v>
      </c>
      <c r="I7" s="510">
        <v>2</v>
      </c>
      <c r="J7" s="510">
        <v>230.36</v>
      </c>
      <c r="K7" s="527">
        <v>1</v>
      </c>
      <c r="L7" s="510">
        <v>2</v>
      </c>
      <c r="M7" s="511">
        <v>230.36</v>
      </c>
    </row>
    <row r="8" spans="1:13" ht="14.4" customHeight="1" x14ac:dyDescent="0.3">
      <c r="A8" s="505" t="s">
        <v>481</v>
      </c>
      <c r="B8" s="506" t="s">
        <v>1502</v>
      </c>
      <c r="C8" s="506" t="s">
        <v>594</v>
      </c>
      <c r="D8" s="506" t="s">
        <v>595</v>
      </c>
      <c r="E8" s="506" t="s">
        <v>596</v>
      </c>
      <c r="F8" s="510"/>
      <c r="G8" s="510"/>
      <c r="H8" s="527">
        <v>0</v>
      </c>
      <c r="I8" s="510">
        <v>1</v>
      </c>
      <c r="J8" s="510">
        <v>57.6</v>
      </c>
      <c r="K8" s="527">
        <v>1</v>
      </c>
      <c r="L8" s="510">
        <v>1</v>
      </c>
      <c r="M8" s="511">
        <v>57.6</v>
      </c>
    </row>
    <row r="9" spans="1:13" ht="14.4" customHeight="1" x14ac:dyDescent="0.3">
      <c r="A9" s="505" t="s">
        <v>481</v>
      </c>
      <c r="B9" s="506" t="s">
        <v>1502</v>
      </c>
      <c r="C9" s="506" t="s">
        <v>1120</v>
      </c>
      <c r="D9" s="506" t="s">
        <v>595</v>
      </c>
      <c r="E9" s="506" t="s">
        <v>1121</v>
      </c>
      <c r="F9" s="510"/>
      <c r="G9" s="510"/>
      <c r="H9" s="527"/>
      <c r="I9" s="510">
        <v>2</v>
      </c>
      <c r="J9" s="510">
        <v>0</v>
      </c>
      <c r="K9" s="527"/>
      <c r="L9" s="510">
        <v>2</v>
      </c>
      <c r="M9" s="511">
        <v>0</v>
      </c>
    </row>
    <row r="10" spans="1:13" ht="14.4" customHeight="1" x14ac:dyDescent="0.3">
      <c r="A10" s="505" t="s">
        <v>481</v>
      </c>
      <c r="B10" s="506" t="s">
        <v>1502</v>
      </c>
      <c r="C10" s="506" t="s">
        <v>1122</v>
      </c>
      <c r="D10" s="506" t="s">
        <v>595</v>
      </c>
      <c r="E10" s="506" t="s">
        <v>1123</v>
      </c>
      <c r="F10" s="510"/>
      <c r="G10" s="510"/>
      <c r="H10" s="527">
        <v>0</v>
      </c>
      <c r="I10" s="510">
        <v>1</v>
      </c>
      <c r="J10" s="510">
        <v>103.67</v>
      </c>
      <c r="K10" s="527">
        <v>1</v>
      </c>
      <c r="L10" s="510">
        <v>1</v>
      </c>
      <c r="M10" s="511">
        <v>103.67</v>
      </c>
    </row>
    <row r="11" spans="1:13" ht="14.4" customHeight="1" x14ac:dyDescent="0.3">
      <c r="A11" s="505" t="s">
        <v>481</v>
      </c>
      <c r="B11" s="506" t="s">
        <v>1503</v>
      </c>
      <c r="C11" s="506" t="s">
        <v>941</v>
      </c>
      <c r="D11" s="506" t="s">
        <v>942</v>
      </c>
      <c r="E11" s="506" t="s">
        <v>943</v>
      </c>
      <c r="F11" s="510">
        <v>2</v>
      </c>
      <c r="G11" s="510">
        <v>0</v>
      </c>
      <c r="H11" s="527"/>
      <c r="I11" s="510"/>
      <c r="J11" s="510"/>
      <c r="K11" s="527"/>
      <c r="L11" s="510">
        <v>2</v>
      </c>
      <c r="M11" s="511">
        <v>0</v>
      </c>
    </row>
    <row r="12" spans="1:13" ht="14.4" customHeight="1" x14ac:dyDescent="0.3">
      <c r="A12" s="505" t="s">
        <v>481</v>
      </c>
      <c r="B12" s="506" t="s">
        <v>1504</v>
      </c>
      <c r="C12" s="506" t="s">
        <v>1274</v>
      </c>
      <c r="D12" s="506" t="s">
        <v>1275</v>
      </c>
      <c r="E12" s="506" t="s">
        <v>1276</v>
      </c>
      <c r="F12" s="510"/>
      <c r="G12" s="510"/>
      <c r="H12" s="527"/>
      <c r="I12" s="510">
        <v>1</v>
      </c>
      <c r="J12" s="510">
        <v>0</v>
      </c>
      <c r="K12" s="527"/>
      <c r="L12" s="510">
        <v>1</v>
      </c>
      <c r="M12" s="511">
        <v>0</v>
      </c>
    </row>
    <row r="13" spans="1:13" ht="14.4" customHeight="1" x14ac:dyDescent="0.3">
      <c r="A13" s="505" t="s">
        <v>481</v>
      </c>
      <c r="B13" s="506" t="s">
        <v>1505</v>
      </c>
      <c r="C13" s="506" t="s">
        <v>1071</v>
      </c>
      <c r="D13" s="506" t="s">
        <v>1072</v>
      </c>
      <c r="E13" s="506" t="s">
        <v>1073</v>
      </c>
      <c r="F13" s="510"/>
      <c r="G13" s="510"/>
      <c r="H13" s="527">
        <v>0</v>
      </c>
      <c r="I13" s="510">
        <v>2</v>
      </c>
      <c r="J13" s="510">
        <v>293.8</v>
      </c>
      <c r="K13" s="527">
        <v>1</v>
      </c>
      <c r="L13" s="510">
        <v>2</v>
      </c>
      <c r="M13" s="511">
        <v>293.8</v>
      </c>
    </row>
    <row r="14" spans="1:13" ht="14.4" customHeight="1" x14ac:dyDescent="0.3">
      <c r="A14" s="505" t="s">
        <v>481</v>
      </c>
      <c r="B14" s="506" t="s">
        <v>1505</v>
      </c>
      <c r="C14" s="506" t="s">
        <v>1077</v>
      </c>
      <c r="D14" s="506" t="s">
        <v>1078</v>
      </c>
      <c r="E14" s="506" t="s">
        <v>1076</v>
      </c>
      <c r="F14" s="510"/>
      <c r="G14" s="510"/>
      <c r="H14" s="527">
        <v>0</v>
      </c>
      <c r="I14" s="510">
        <v>3</v>
      </c>
      <c r="J14" s="510">
        <v>259.23</v>
      </c>
      <c r="K14" s="527">
        <v>1</v>
      </c>
      <c r="L14" s="510">
        <v>3</v>
      </c>
      <c r="M14" s="511">
        <v>259.23</v>
      </c>
    </row>
    <row r="15" spans="1:13" ht="14.4" customHeight="1" x14ac:dyDescent="0.3">
      <c r="A15" s="505" t="s">
        <v>481</v>
      </c>
      <c r="B15" s="506" t="s">
        <v>1506</v>
      </c>
      <c r="C15" s="506" t="s">
        <v>960</v>
      </c>
      <c r="D15" s="506" t="s">
        <v>961</v>
      </c>
      <c r="E15" s="506" t="s">
        <v>962</v>
      </c>
      <c r="F15" s="510"/>
      <c r="G15" s="510"/>
      <c r="H15" s="527">
        <v>0</v>
      </c>
      <c r="I15" s="510">
        <v>3</v>
      </c>
      <c r="J15" s="510">
        <v>92.49</v>
      </c>
      <c r="K15" s="527">
        <v>1</v>
      </c>
      <c r="L15" s="510">
        <v>3</v>
      </c>
      <c r="M15" s="511">
        <v>92.49</v>
      </c>
    </row>
    <row r="16" spans="1:13" ht="14.4" customHeight="1" x14ac:dyDescent="0.3">
      <c r="A16" s="505" t="s">
        <v>481</v>
      </c>
      <c r="B16" s="506" t="s">
        <v>1506</v>
      </c>
      <c r="C16" s="506" t="s">
        <v>963</v>
      </c>
      <c r="D16" s="506" t="s">
        <v>964</v>
      </c>
      <c r="E16" s="506" t="s">
        <v>965</v>
      </c>
      <c r="F16" s="510">
        <v>1</v>
      </c>
      <c r="G16" s="510">
        <v>123.33</v>
      </c>
      <c r="H16" s="527">
        <v>1</v>
      </c>
      <c r="I16" s="510"/>
      <c r="J16" s="510"/>
      <c r="K16" s="527">
        <v>0</v>
      </c>
      <c r="L16" s="510">
        <v>1</v>
      </c>
      <c r="M16" s="511">
        <v>123.33</v>
      </c>
    </row>
    <row r="17" spans="1:13" ht="14.4" customHeight="1" x14ac:dyDescent="0.3">
      <c r="A17" s="505" t="s">
        <v>481</v>
      </c>
      <c r="B17" s="506" t="s">
        <v>1507</v>
      </c>
      <c r="C17" s="506" t="s">
        <v>1243</v>
      </c>
      <c r="D17" s="506" t="s">
        <v>1244</v>
      </c>
      <c r="E17" s="506" t="s">
        <v>1245</v>
      </c>
      <c r="F17" s="510"/>
      <c r="G17" s="510"/>
      <c r="H17" s="527">
        <v>0</v>
      </c>
      <c r="I17" s="510">
        <v>2</v>
      </c>
      <c r="J17" s="510">
        <v>369.48</v>
      </c>
      <c r="K17" s="527">
        <v>1</v>
      </c>
      <c r="L17" s="510">
        <v>2</v>
      </c>
      <c r="M17" s="511">
        <v>369.48</v>
      </c>
    </row>
    <row r="18" spans="1:13" ht="14.4" customHeight="1" x14ac:dyDescent="0.3">
      <c r="A18" s="505" t="s">
        <v>481</v>
      </c>
      <c r="B18" s="506" t="s">
        <v>1508</v>
      </c>
      <c r="C18" s="506" t="s">
        <v>1102</v>
      </c>
      <c r="D18" s="506" t="s">
        <v>714</v>
      </c>
      <c r="E18" s="506" t="s">
        <v>1103</v>
      </c>
      <c r="F18" s="510"/>
      <c r="G18" s="510"/>
      <c r="H18" s="527">
        <v>0</v>
      </c>
      <c r="I18" s="510">
        <v>1</v>
      </c>
      <c r="J18" s="510">
        <v>736.33</v>
      </c>
      <c r="K18" s="527">
        <v>1</v>
      </c>
      <c r="L18" s="510">
        <v>1</v>
      </c>
      <c r="M18" s="511">
        <v>736.33</v>
      </c>
    </row>
    <row r="19" spans="1:13" ht="14.4" customHeight="1" x14ac:dyDescent="0.3">
      <c r="A19" s="505" t="s">
        <v>481</v>
      </c>
      <c r="B19" s="506" t="s">
        <v>1509</v>
      </c>
      <c r="C19" s="506" t="s">
        <v>1011</v>
      </c>
      <c r="D19" s="506" t="s">
        <v>1012</v>
      </c>
      <c r="E19" s="506" t="s">
        <v>1013</v>
      </c>
      <c r="F19" s="510">
        <v>4</v>
      </c>
      <c r="G19" s="510">
        <v>1201.32</v>
      </c>
      <c r="H19" s="527">
        <v>1</v>
      </c>
      <c r="I19" s="510"/>
      <c r="J19" s="510"/>
      <c r="K19" s="527">
        <v>0</v>
      </c>
      <c r="L19" s="510">
        <v>4</v>
      </c>
      <c r="M19" s="511">
        <v>1201.32</v>
      </c>
    </row>
    <row r="20" spans="1:13" ht="14.4" customHeight="1" x14ac:dyDescent="0.3">
      <c r="A20" s="505" t="s">
        <v>481</v>
      </c>
      <c r="B20" s="506" t="s">
        <v>1510</v>
      </c>
      <c r="C20" s="506" t="s">
        <v>1150</v>
      </c>
      <c r="D20" s="506" t="s">
        <v>1151</v>
      </c>
      <c r="E20" s="506" t="s">
        <v>598</v>
      </c>
      <c r="F20" s="510">
        <v>6</v>
      </c>
      <c r="G20" s="510">
        <v>1921.2599999999998</v>
      </c>
      <c r="H20" s="527">
        <v>1</v>
      </c>
      <c r="I20" s="510"/>
      <c r="J20" s="510"/>
      <c r="K20" s="527">
        <v>0</v>
      </c>
      <c r="L20" s="510">
        <v>6</v>
      </c>
      <c r="M20" s="511">
        <v>1921.2599999999998</v>
      </c>
    </row>
    <row r="21" spans="1:13" ht="14.4" customHeight="1" x14ac:dyDescent="0.3">
      <c r="A21" s="505" t="s">
        <v>481</v>
      </c>
      <c r="B21" s="506" t="s">
        <v>1510</v>
      </c>
      <c r="C21" s="506" t="s">
        <v>1153</v>
      </c>
      <c r="D21" s="506" t="s">
        <v>528</v>
      </c>
      <c r="E21" s="506" t="s">
        <v>598</v>
      </c>
      <c r="F21" s="510"/>
      <c r="G21" s="510"/>
      <c r="H21" s="527">
        <v>0</v>
      </c>
      <c r="I21" s="510">
        <v>2</v>
      </c>
      <c r="J21" s="510">
        <v>640.41999999999996</v>
      </c>
      <c r="K21" s="527">
        <v>1</v>
      </c>
      <c r="L21" s="510">
        <v>2</v>
      </c>
      <c r="M21" s="511">
        <v>640.41999999999996</v>
      </c>
    </row>
    <row r="22" spans="1:13" ht="14.4" customHeight="1" x14ac:dyDescent="0.3">
      <c r="A22" s="505" t="s">
        <v>481</v>
      </c>
      <c r="B22" s="506" t="s">
        <v>1511</v>
      </c>
      <c r="C22" s="506" t="s">
        <v>625</v>
      </c>
      <c r="D22" s="506" t="s">
        <v>626</v>
      </c>
      <c r="E22" s="506" t="s">
        <v>627</v>
      </c>
      <c r="F22" s="510"/>
      <c r="G22" s="510"/>
      <c r="H22" s="527">
        <v>0</v>
      </c>
      <c r="I22" s="510">
        <v>9</v>
      </c>
      <c r="J22" s="510">
        <v>648</v>
      </c>
      <c r="K22" s="527">
        <v>1</v>
      </c>
      <c r="L22" s="510">
        <v>9</v>
      </c>
      <c r="M22" s="511">
        <v>648</v>
      </c>
    </row>
    <row r="23" spans="1:13" ht="14.4" customHeight="1" x14ac:dyDescent="0.3">
      <c r="A23" s="505" t="s">
        <v>481</v>
      </c>
      <c r="B23" s="506" t="s">
        <v>1511</v>
      </c>
      <c r="C23" s="506" t="s">
        <v>862</v>
      </c>
      <c r="D23" s="506" t="s">
        <v>626</v>
      </c>
      <c r="E23" s="506" t="s">
        <v>863</v>
      </c>
      <c r="F23" s="510"/>
      <c r="G23" s="510"/>
      <c r="H23" s="527">
        <v>0</v>
      </c>
      <c r="I23" s="510">
        <v>3</v>
      </c>
      <c r="J23" s="510">
        <v>432.03</v>
      </c>
      <c r="K23" s="527">
        <v>1</v>
      </c>
      <c r="L23" s="510">
        <v>3</v>
      </c>
      <c r="M23" s="511">
        <v>432.03</v>
      </c>
    </row>
    <row r="24" spans="1:13" ht="14.4" customHeight="1" x14ac:dyDescent="0.3">
      <c r="A24" s="505" t="s">
        <v>481</v>
      </c>
      <c r="B24" s="506" t="s">
        <v>1511</v>
      </c>
      <c r="C24" s="506" t="s">
        <v>864</v>
      </c>
      <c r="D24" s="506" t="s">
        <v>865</v>
      </c>
      <c r="E24" s="506" t="s">
        <v>627</v>
      </c>
      <c r="F24" s="510">
        <v>3</v>
      </c>
      <c r="G24" s="510">
        <v>216</v>
      </c>
      <c r="H24" s="527">
        <v>1</v>
      </c>
      <c r="I24" s="510"/>
      <c r="J24" s="510"/>
      <c r="K24" s="527">
        <v>0</v>
      </c>
      <c r="L24" s="510">
        <v>3</v>
      </c>
      <c r="M24" s="511">
        <v>216</v>
      </c>
    </row>
    <row r="25" spans="1:13" ht="14.4" customHeight="1" x14ac:dyDescent="0.3">
      <c r="A25" s="505" t="s">
        <v>481</v>
      </c>
      <c r="B25" s="506" t="s">
        <v>1512</v>
      </c>
      <c r="C25" s="506" t="s">
        <v>604</v>
      </c>
      <c r="D25" s="506" t="s">
        <v>605</v>
      </c>
      <c r="E25" s="506" t="s">
        <v>606</v>
      </c>
      <c r="F25" s="510">
        <v>3</v>
      </c>
      <c r="G25" s="510">
        <v>393.96</v>
      </c>
      <c r="H25" s="527">
        <v>1</v>
      </c>
      <c r="I25" s="510"/>
      <c r="J25" s="510"/>
      <c r="K25" s="527">
        <v>0</v>
      </c>
      <c r="L25" s="510">
        <v>3</v>
      </c>
      <c r="M25" s="511">
        <v>393.96</v>
      </c>
    </row>
    <row r="26" spans="1:13" ht="14.4" customHeight="1" x14ac:dyDescent="0.3">
      <c r="A26" s="505" t="s">
        <v>481</v>
      </c>
      <c r="B26" s="506" t="s">
        <v>1512</v>
      </c>
      <c r="C26" s="506" t="s">
        <v>1224</v>
      </c>
      <c r="D26" s="506" t="s">
        <v>1225</v>
      </c>
      <c r="E26" s="506" t="s">
        <v>1226</v>
      </c>
      <c r="F26" s="510">
        <v>3</v>
      </c>
      <c r="G26" s="510">
        <v>393.96</v>
      </c>
      <c r="H26" s="527">
        <v>1</v>
      </c>
      <c r="I26" s="510"/>
      <c r="J26" s="510"/>
      <c r="K26" s="527">
        <v>0</v>
      </c>
      <c r="L26" s="510">
        <v>3</v>
      </c>
      <c r="M26" s="511">
        <v>393.96</v>
      </c>
    </row>
    <row r="27" spans="1:13" ht="14.4" customHeight="1" x14ac:dyDescent="0.3">
      <c r="A27" s="505" t="s">
        <v>481</v>
      </c>
      <c r="B27" s="506" t="s">
        <v>1513</v>
      </c>
      <c r="C27" s="506" t="s">
        <v>1098</v>
      </c>
      <c r="D27" s="506" t="s">
        <v>591</v>
      </c>
      <c r="E27" s="506" t="s">
        <v>1099</v>
      </c>
      <c r="F27" s="510"/>
      <c r="G27" s="510"/>
      <c r="H27" s="527">
        <v>0</v>
      </c>
      <c r="I27" s="510">
        <v>1</v>
      </c>
      <c r="J27" s="510">
        <v>468.68</v>
      </c>
      <c r="K27" s="527">
        <v>1</v>
      </c>
      <c r="L27" s="510">
        <v>1</v>
      </c>
      <c r="M27" s="511">
        <v>468.68</v>
      </c>
    </row>
    <row r="28" spans="1:13" ht="14.4" customHeight="1" x14ac:dyDescent="0.3">
      <c r="A28" s="505" t="s">
        <v>481</v>
      </c>
      <c r="B28" s="506" t="s">
        <v>1513</v>
      </c>
      <c r="C28" s="506" t="s">
        <v>1100</v>
      </c>
      <c r="D28" s="506" t="s">
        <v>591</v>
      </c>
      <c r="E28" s="506" t="s">
        <v>1101</v>
      </c>
      <c r="F28" s="510"/>
      <c r="G28" s="510"/>
      <c r="H28" s="527">
        <v>0</v>
      </c>
      <c r="I28" s="510">
        <v>1</v>
      </c>
      <c r="J28" s="510">
        <v>351.51</v>
      </c>
      <c r="K28" s="527">
        <v>1</v>
      </c>
      <c r="L28" s="510">
        <v>1</v>
      </c>
      <c r="M28" s="511">
        <v>351.51</v>
      </c>
    </row>
    <row r="29" spans="1:13" ht="14.4" customHeight="1" x14ac:dyDescent="0.3">
      <c r="A29" s="505" t="s">
        <v>481</v>
      </c>
      <c r="B29" s="506" t="s">
        <v>1514</v>
      </c>
      <c r="C29" s="506" t="s">
        <v>578</v>
      </c>
      <c r="D29" s="506" t="s">
        <v>579</v>
      </c>
      <c r="E29" s="506" t="s">
        <v>580</v>
      </c>
      <c r="F29" s="510"/>
      <c r="G29" s="510"/>
      <c r="H29" s="527">
        <v>0</v>
      </c>
      <c r="I29" s="510">
        <v>3</v>
      </c>
      <c r="J29" s="510">
        <v>900.93000000000006</v>
      </c>
      <c r="K29" s="527">
        <v>1</v>
      </c>
      <c r="L29" s="510">
        <v>3</v>
      </c>
      <c r="M29" s="511">
        <v>900.93000000000006</v>
      </c>
    </row>
    <row r="30" spans="1:13" ht="14.4" customHeight="1" x14ac:dyDescent="0.3">
      <c r="A30" s="505" t="s">
        <v>481</v>
      </c>
      <c r="B30" s="506" t="s">
        <v>1515</v>
      </c>
      <c r="C30" s="506" t="s">
        <v>951</v>
      </c>
      <c r="D30" s="506" t="s">
        <v>952</v>
      </c>
      <c r="E30" s="506" t="s">
        <v>663</v>
      </c>
      <c r="F30" s="510"/>
      <c r="G30" s="510"/>
      <c r="H30" s="527">
        <v>0</v>
      </c>
      <c r="I30" s="510">
        <v>1</v>
      </c>
      <c r="J30" s="510">
        <v>42.51</v>
      </c>
      <c r="K30" s="527">
        <v>1</v>
      </c>
      <c r="L30" s="510">
        <v>1</v>
      </c>
      <c r="M30" s="511">
        <v>42.51</v>
      </c>
    </row>
    <row r="31" spans="1:13" ht="14.4" customHeight="1" x14ac:dyDescent="0.3">
      <c r="A31" s="505" t="s">
        <v>481</v>
      </c>
      <c r="B31" s="506" t="s">
        <v>1515</v>
      </c>
      <c r="C31" s="506" t="s">
        <v>953</v>
      </c>
      <c r="D31" s="506" t="s">
        <v>662</v>
      </c>
      <c r="E31" s="506" t="s">
        <v>954</v>
      </c>
      <c r="F31" s="510">
        <v>1</v>
      </c>
      <c r="G31" s="510">
        <v>0</v>
      </c>
      <c r="H31" s="527"/>
      <c r="I31" s="510"/>
      <c r="J31" s="510"/>
      <c r="K31" s="527"/>
      <c r="L31" s="510">
        <v>1</v>
      </c>
      <c r="M31" s="511">
        <v>0</v>
      </c>
    </row>
    <row r="32" spans="1:13" ht="14.4" customHeight="1" x14ac:dyDescent="0.3">
      <c r="A32" s="505" t="s">
        <v>481</v>
      </c>
      <c r="B32" s="506" t="s">
        <v>1515</v>
      </c>
      <c r="C32" s="506" t="s">
        <v>661</v>
      </c>
      <c r="D32" s="506" t="s">
        <v>662</v>
      </c>
      <c r="E32" s="506" t="s">
        <v>663</v>
      </c>
      <c r="F32" s="510">
        <v>9</v>
      </c>
      <c r="G32" s="510">
        <v>382.59</v>
      </c>
      <c r="H32" s="527">
        <v>1</v>
      </c>
      <c r="I32" s="510"/>
      <c r="J32" s="510"/>
      <c r="K32" s="527">
        <v>0</v>
      </c>
      <c r="L32" s="510">
        <v>9</v>
      </c>
      <c r="M32" s="511">
        <v>382.59</v>
      </c>
    </row>
    <row r="33" spans="1:13" ht="14.4" customHeight="1" x14ac:dyDescent="0.3">
      <c r="A33" s="505" t="s">
        <v>481</v>
      </c>
      <c r="B33" s="506" t="s">
        <v>1516</v>
      </c>
      <c r="C33" s="506" t="s">
        <v>703</v>
      </c>
      <c r="D33" s="506" t="s">
        <v>704</v>
      </c>
      <c r="E33" s="506" t="s">
        <v>705</v>
      </c>
      <c r="F33" s="510"/>
      <c r="G33" s="510"/>
      <c r="H33" s="527">
        <v>0</v>
      </c>
      <c r="I33" s="510">
        <v>2</v>
      </c>
      <c r="J33" s="510">
        <v>76.08</v>
      </c>
      <c r="K33" s="527">
        <v>1</v>
      </c>
      <c r="L33" s="510">
        <v>2</v>
      </c>
      <c r="M33" s="511">
        <v>76.08</v>
      </c>
    </row>
    <row r="34" spans="1:13" ht="14.4" customHeight="1" x14ac:dyDescent="0.3">
      <c r="A34" s="505" t="s">
        <v>481</v>
      </c>
      <c r="B34" s="506" t="s">
        <v>1516</v>
      </c>
      <c r="C34" s="506" t="s">
        <v>1088</v>
      </c>
      <c r="D34" s="506" t="s">
        <v>704</v>
      </c>
      <c r="E34" s="506" t="s">
        <v>1089</v>
      </c>
      <c r="F34" s="510"/>
      <c r="G34" s="510"/>
      <c r="H34" s="527">
        <v>0</v>
      </c>
      <c r="I34" s="510">
        <v>2</v>
      </c>
      <c r="J34" s="510">
        <v>21.3</v>
      </c>
      <c r="K34" s="527">
        <v>1</v>
      </c>
      <c r="L34" s="510">
        <v>2</v>
      </c>
      <c r="M34" s="511">
        <v>21.3</v>
      </c>
    </row>
    <row r="35" spans="1:13" ht="14.4" customHeight="1" x14ac:dyDescent="0.3">
      <c r="A35" s="505" t="s">
        <v>481</v>
      </c>
      <c r="B35" s="506" t="s">
        <v>1516</v>
      </c>
      <c r="C35" s="506" t="s">
        <v>1090</v>
      </c>
      <c r="D35" s="506" t="s">
        <v>704</v>
      </c>
      <c r="E35" s="506" t="s">
        <v>1091</v>
      </c>
      <c r="F35" s="510">
        <v>2</v>
      </c>
      <c r="G35" s="510">
        <v>0</v>
      </c>
      <c r="H35" s="527"/>
      <c r="I35" s="510"/>
      <c r="J35" s="510"/>
      <c r="K35" s="527"/>
      <c r="L35" s="510">
        <v>2</v>
      </c>
      <c r="M35" s="511">
        <v>0</v>
      </c>
    </row>
    <row r="36" spans="1:13" ht="14.4" customHeight="1" x14ac:dyDescent="0.3">
      <c r="A36" s="505" t="s">
        <v>481</v>
      </c>
      <c r="B36" s="506" t="s">
        <v>1516</v>
      </c>
      <c r="C36" s="506" t="s">
        <v>1092</v>
      </c>
      <c r="D36" s="506" t="s">
        <v>704</v>
      </c>
      <c r="E36" s="506" t="s">
        <v>1093</v>
      </c>
      <c r="F36" s="510"/>
      <c r="G36" s="510"/>
      <c r="H36" s="527">
        <v>0</v>
      </c>
      <c r="I36" s="510">
        <v>1</v>
      </c>
      <c r="J36" s="510">
        <v>58.52</v>
      </c>
      <c r="K36" s="527">
        <v>1</v>
      </c>
      <c r="L36" s="510">
        <v>1</v>
      </c>
      <c r="M36" s="511">
        <v>58.52</v>
      </c>
    </row>
    <row r="37" spans="1:13" ht="14.4" customHeight="1" x14ac:dyDescent="0.3">
      <c r="A37" s="505" t="s">
        <v>481</v>
      </c>
      <c r="B37" s="506" t="s">
        <v>1517</v>
      </c>
      <c r="C37" s="506" t="s">
        <v>650</v>
      </c>
      <c r="D37" s="506" t="s">
        <v>651</v>
      </c>
      <c r="E37" s="506" t="s">
        <v>496</v>
      </c>
      <c r="F37" s="510"/>
      <c r="G37" s="510"/>
      <c r="H37" s="527">
        <v>0</v>
      </c>
      <c r="I37" s="510">
        <v>1</v>
      </c>
      <c r="J37" s="510">
        <v>35.11</v>
      </c>
      <c r="K37" s="527">
        <v>1</v>
      </c>
      <c r="L37" s="510">
        <v>1</v>
      </c>
      <c r="M37" s="511">
        <v>35.11</v>
      </c>
    </row>
    <row r="38" spans="1:13" ht="14.4" customHeight="1" x14ac:dyDescent="0.3">
      <c r="A38" s="505" t="s">
        <v>481</v>
      </c>
      <c r="B38" s="506" t="s">
        <v>1517</v>
      </c>
      <c r="C38" s="506" t="s">
        <v>892</v>
      </c>
      <c r="D38" s="506" t="s">
        <v>893</v>
      </c>
      <c r="E38" s="506" t="s">
        <v>634</v>
      </c>
      <c r="F38" s="510">
        <v>2</v>
      </c>
      <c r="G38" s="510">
        <v>421.32</v>
      </c>
      <c r="H38" s="527">
        <v>1</v>
      </c>
      <c r="I38" s="510"/>
      <c r="J38" s="510"/>
      <c r="K38" s="527">
        <v>0</v>
      </c>
      <c r="L38" s="510">
        <v>2</v>
      </c>
      <c r="M38" s="511">
        <v>421.32</v>
      </c>
    </row>
    <row r="39" spans="1:13" ht="14.4" customHeight="1" x14ac:dyDescent="0.3">
      <c r="A39" s="505" t="s">
        <v>481</v>
      </c>
      <c r="B39" s="506" t="s">
        <v>1517</v>
      </c>
      <c r="C39" s="506" t="s">
        <v>566</v>
      </c>
      <c r="D39" s="506" t="s">
        <v>567</v>
      </c>
      <c r="E39" s="506" t="s">
        <v>568</v>
      </c>
      <c r="F39" s="510">
        <v>5</v>
      </c>
      <c r="G39" s="510">
        <v>81.900000000000006</v>
      </c>
      <c r="H39" s="527">
        <v>1</v>
      </c>
      <c r="I39" s="510"/>
      <c r="J39" s="510"/>
      <c r="K39" s="527">
        <v>0</v>
      </c>
      <c r="L39" s="510">
        <v>5</v>
      </c>
      <c r="M39" s="511">
        <v>81.900000000000006</v>
      </c>
    </row>
    <row r="40" spans="1:13" ht="14.4" customHeight="1" x14ac:dyDescent="0.3">
      <c r="A40" s="505" t="s">
        <v>481</v>
      </c>
      <c r="B40" s="506" t="s">
        <v>1517</v>
      </c>
      <c r="C40" s="506" t="s">
        <v>894</v>
      </c>
      <c r="D40" s="506" t="s">
        <v>567</v>
      </c>
      <c r="E40" s="506" t="s">
        <v>895</v>
      </c>
      <c r="F40" s="510">
        <v>2</v>
      </c>
      <c r="G40" s="510">
        <v>0</v>
      </c>
      <c r="H40" s="527"/>
      <c r="I40" s="510"/>
      <c r="J40" s="510"/>
      <c r="K40" s="527"/>
      <c r="L40" s="510">
        <v>2</v>
      </c>
      <c r="M40" s="511">
        <v>0</v>
      </c>
    </row>
    <row r="41" spans="1:13" ht="14.4" customHeight="1" x14ac:dyDescent="0.3">
      <c r="A41" s="505" t="s">
        <v>481</v>
      </c>
      <c r="B41" s="506" t="s">
        <v>1517</v>
      </c>
      <c r="C41" s="506" t="s">
        <v>896</v>
      </c>
      <c r="D41" s="506" t="s">
        <v>648</v>
      </c>
      <c r="E41" s="506" t="s">
        <v>496</v>
      </c>
      <c r="F41" s="510">
        <v>8</v>
      </c>
      <c r="G41" s="510">
        <v>280.88</v>
      </c>
      <c r="H41" s="527">
        <v>1</v>
      </c>
      <c r="I41" s="510"/>
      <c r="J41" s="510"/>
      <c r="K41" s="527">
        <v>0</v>
      </c>
      <c r="L41" s="510">
        <v>8</v>
      </c>
      <c r="M41" s="511">
        <v>280.88</v>
      </c>
    </row>
    <row r="42" spans="1:13" ht="14.4" customHeight="1" x14ac:dyDescent="0.3">
      <c r="A42" s="505" t="s">
        <v>481</v>
      </c>
      <c r="B42" s="506" t="s">
        <v>1517</v>
      </c>
      <c r="C42" s="506" t="s">
        <v>897</v>
      </c>
      <c r="D42" s="506" t="s">
        <v>893</v>
      </c>
      <c r="E42" s="506" t="s">
        <v>639</v>
      </c>
      <c r="F42" s="510">
        <v>2</v>
      </c>
      <c r="G42" s="510">
        <v>140.46</v>
      </c>
      <c r="H42" s="527">
        <v>1</v>
      </c>
      <c r="I42" s="510"/>
      <c r="J42" s="510"/>
      <c r="K42" s="527">
        <v>0</v>
      </c>
      <c r="L42" s="510">
        <v>2</v>
      </c>
      <c r="M42" s="511">
        <v>140.46</v>
      </c>
    </row>
    <row r="43" spans="1:13" ht="14.4" customHeight="1" x14ac:dyDescent="0.3">
      <c r="A43" s="505" t="s">
        <v>481</v>
      </c>
      <c r="B43" s="506" t="s">
        <v>1517</v>
      </c>
      <c r="C43" s="506" t="s">
        <v>898</v>
      </c>
      <c r="D43" s="506" t="s">
        <v>899</v>
      </c>
      <c r="E43" s="506" t="s">
        <v>639</v>
      </c>
      <c r="F43" s="510">
        <v>2</v>
      </c>
      <c r="G43" s="510">
        <v>140.46</v>
      </c>
      <c r="H43" s="527">
        <v>1</v>
      </c>
      <c r="I43" s="510"/>
      <c r="J43" s="510"/>
      <c r="K43" s="527">
        <v>0</v>
      </c>
      <c r="L43" s="510">
        <v>2</v>
      </c>
      <c r="M43" s="511">
        <v>140.46</v>
      </c>
    </row>
    <row r="44" spans="1:13" ht="14.4" customHeight="1" x14ac:dyDescent="0.3">
      <c r="A44" s="505" t="s">
        <v>481</v>
      </c>
      <c r="B44" s="506" t="s">
        <v>1517</v>
      </c>
      <c r="C44" s="506" t="s">
        <v>900</v>
      </c>
      <c r="D44" s="506" t="s">
        <v>901</v>
      </c>
      <c r="E44" s="506" t="s">
        <v>496</v>
      </c>
      <c r="F44" s="510">
        <v>9</v>
      </c>
      <c r="G44" s="510">
        <v>315.99</v>
      </c>
      <c r="H44" s="527">
        <v>1</v>
      </c>
      <c r="I44" s="510"/>
      <c r="J44" s="510"/>
      <c r="K44" s="527">
        <v>0</v>
      </c>
      <c r="L44" s="510">
        <v>9</v>
      </c>
      <c r="M44" s="511">
        <v>315.99</v>
      </c>
    </row>
    <row r="45" spans="1:13" ht="14.4" customHeight="1" x14ac:dyDescent="0.3">
      <c r="A45" s="505" t="s">
        <v>481</v>
      </c>
      <c r="B45" s="506" t="s">
        <v>1517</v>
      </c>
      <c r="C45" s="506" t="s">
        <v>902</v>
      </c>
      <c r="D45" s="506" t="s">
        <v>651</v>
      </c>
      <c r="E45" s="506" t="s">
        <v>639</v>
      </c>
      <c r="F45" s="510"/>
      <c r="G45" s="510"/>
      <c r="H45" s="527">
        <v>0</v>
      </c>
      <c r="I45" s="510">
        <v>2</v>
      </c>
      <c r="J45" s="510">
        <v>140.46</v>
      </c>
      <c r="K45" s="527">
        <v>1</v>
      </c>
      <c r="L45" s="510">
        <v>2</v>
      </c>
      <c r="M45" s="511">
        <v>140.46</v>
      </c>
    </row>
    <row r="46" spans="1:13" ht="14.4" customHeight="1" x14ac:dyDescent="0.3">
      <c r="A46" s="505" t="s">
        <v>481</v>
      </c>
      <c r="B46" s="506" t="s">
        <v>1518</v>
      </c>
      <c r="C46" s="506" t="s">
        <v>1104</v>
      </c>
      <c r="D46" s="506" t="s">
        <v>521</v>
      </c>
      <c r="E46" s="506" t="s">
        <v>1105</v>
      </c>
      <c r="F46" s="510">
        <v>5</v>
      </c>
      <c r="G46" s="510">
        <v>163.80000000000001</v>
      </c>
      <c r="H46" s="527">
        <v>1</v>
      </c>
      <c r="I46" s="510"/>
      <c r="J46" s="510"/>
      <c r="K46" s="527">
        <v>0</v>
      </c>
      <c r="L46" s="510">
        <v>5</v>
      </c>
      <c r="M46" s="511">
        <v>163.80000000000001</v>
      </c>
    </row>
    <row r="47" spans="1:13" ht="14.4" customHeight="1" x14ac:dyDescent="0.3">
      <c r="A47" s="505" t="s">
        <v>481</v>
      </c>
      <c r="B47" s="506" t="s">
        <v>1518</v>
      </c>
      <c r="C47" s="506" t="s">
        <v>520</v>
      </c>
      <c r="D47" s="506" t="s">
        <v>521</v>
      </c>
      <c r="E47" s="506" t="s">
        <v>503</v>
      </c>
      <c r="F47" s="510">
        <v>1</v>
      </c>
      <c r="G47" s="510">
        <v>105.29</v>
      </c>
      <c r="H47" s="527">
        <v>1</v>
      </c>
      <c r="I47" s="510"/>
      <c r="J47" s="510"/>
      <c r="K47" s="527">
        <v>0</v>
      </c>
      <c r="L47" s="510">
        <v>1</v>
      </c>
      <c r="M47" s="511">
        <v>105.29</v>
      </c>
    </row>
    <row r="48" spans="1:13" ht="14.4" customHeight="1" x14ac:dyDescent="0.3">
      <c r="A48" s="505" t="s">
        <v>481</v>
      </c>
      <c r="B48" s="506" t="s">
        <v>1519</v>
      </c>
      <c r="C48" s="506" t="s">
        <v>1005</v>
      </c>
      <c r="D48" s="506" t="s">
        <v>682</v>
      </c>
      <c r="E48" s="506" t="s">
        <v>1006</v>
      </c>
      <c r="F48" s="510"/>
      <c r="G48" s="510"/>
      <c r="H48" s="527">
        <v>0</v>
      </c>
      <c r="I48" s="510">
        <v>2</v>
      </c>
      <c r="J48" s="510">
        <v>58.54</v>
      </c>
      <c r="K48" s="527">
        <v>1</v>
      </c>
      <c r="L48" s="510">
        <v>2</v>
      </c>
      <c r="M48" s="511">
        <v>58.54</v>
      </c>
    </row>
    <row r="49" spans="1:13" ht="14.4" customHeight="1" x14ac:dyDescent="0.3">
      <c r="A49" s="505" t="s">
        <v>481</v>
      </c>
      <c r="B49" s="506" t="s">
        <v>1520</v>
      </c>
      <c r="C49" s="506" t="s">
        <v>904</v>
      </c>
      <c r="D49" s="506" t="s">
        <v>905</v>
      </c>
      <c r="E49" s="506" t="s">
        <v>906</v>
      </c>
      <c r="F49" s="510"/>
      <c r="G49" s="510"/>
      <c r="H49" s="527">
        <v>0</v>
      </c>
      <c r="I49" s="510">
        <v>2</v>
      </c>
      <c r="J49" s="510">
        <v>115.66</v>
      </c>
      <c r="K49" s="527">
        <v>1</v>
      </c>
      <c r="L49" s="510">
        <v>2</v>
      </c>
      <c r="M49" s="511">
        <v>115.66</v>
      </c>
    </row>
    <row r="50" spans="1:13" ht="14.4" customHeight="1" x14ac:dyDescent="0.3">
      <c r="A50" s="505" t="s">
        <v>481</v>
      </c>
      <c r="B50" s="506" t="s">
        <v>1520</v>
      </c>
      <c r="C50" s="506" t="s">
        <v>907</v>
      </c>
      <c r="D50" s="506" t="s">
        <v>905</v>
      </c>
      <c r="E50" s="506" t="s">
        <v>908</v>
      </c>
      <c r="F50" s="510"/>
      <c r="G50" s="510"/>
      <c r="H50" s="527">
        <v>0</v>
      </c>
      <c r="I50" s="510">
        <v>3</v>
      </c>
      <c r="J50" s="510">
        <v>109.10999999999999</v>
      </c>
      <c r="K50" s="527">
        <v>1</v>
      </c>
      <c r="L50" s="510">
        <v>3</v>
      </c>
      <c r="M50" s="511">
        <v>109.10999999999999</v>
      </c>
    </row>
    <row r="51" spans="1:13" ht="14.4" customHeight="1" x14ac:dyDescent="0.3">
      <c r="A51" s="505" t="s">
        <v>481</v>
      </c>
      <c r="B51" s="506" t="s">
        <v>1521</v>
      </c>
      <c r="C51" s="506" t="s">
        <v>501</v>
      </c>
      <c r="D51" s="506" t="s">
        <v>502</v>
      </c>
      <c r="E51" s="506" t="s">
        <v>503</v>
      </c>
      <c r="F51" s="510"/>
      <c r="G51" s="510"/>
      <c r="H51" s="527">
        <v>0</v>
      </c>
      <c r="I51" s="510">
        <v>2</v>
      </c>
      <c r="J51" s="510">
        <v>186.54</v>
      </c>
      <c r="K51" s="527">
        <v>1</v>
      </c>
      <c r="L51" s="510">
        <v>2</v>
      </c>
      <c r="M51" s="511">
        <v>186.54</v>
      </c>
    </row>
    <row r="52" spans="1:13" ht="14.4" customHeight="1" x14ac:dyDescent="0.3">
      <c r="A52" s="505" t="s">
        <v>481</v>
      </c>
      <c r="B52" s="506" t="s">
        <v>1521</v>
      </c>
      <c r="C52" s="506" t="s">
        <v>866</v>
      </c>
      <c r="D52" s="506" t="s">
        <v>502</v>
      </c>
      <c r="E52" s="506" t="s">
        <v>630</v>
      </c>
      <c r="F52" s="510"/>
      <c r="G52" s="510"/>
      <c r="H52" s="527">
        <v>0</v>
      </c>
      <c r="I52" s="510">
        <v>10</v>
      </c>
      <c r="J52" s="510">
        <v>310.89999999999998</v>
      </c>
      <c r="K52" s="527">
        <v>1</v>
      </c>
      <c r="L52" s="510">
        <v>10</v>
      </c>
      <c r="M52" s="511">
        <v>310.89999999999998</v>
      </c>
    </row>
    <row r="53" spans="1:13" ht="14.4" customHeight="1" x14ac:dyDescent="0.3">
      <c r="A53" s="505" t="s">
        <v>481</v>
      </c>
      <c r="B53" s="506" t="s">
        <v>1522</v>
      </c>
      <c r="C53" s="506" t="s">
        <v>1037</v>
      </c>
      <c r="D53" s="506" t="s">
        <v>1038</v>
      </c>
      <c r="E53" s="506" t="s">
        <v>1039</v>
      </c>
      <c r="F53" s="510"/>
      <c r="G53" s="510"/>
      <c r="H53" s="527">
        <v>0</v>
      </c>
      <c r="I53" s="510">
        <v>1</v>
      </c>
      <c r="J53" s="510">
        <v>103.64</v>
      </c>
      <c r="K53" s="527">
        <v>1</v>
      </c>
      <c r="L53" s="510">
        <v>1</v>
      </c>
      <c r="M53" s="511">
        <v>103.64</v>
      </c>
    </row>
    <row r="54" spans="1:13" ht="14.4" customHeight="1" x14ac:dyDescent="0.3">
      <c r="A54" s="505" t="s">
        <v>481</v>
      </c>
      <c r="B54" s="506" t="s">
        <v>1523</v>
      </c>
      <c r="C54" s="506" t="s">
        <v>1237</v>
      </c>
      <c r="D54" s="506" t="s">
        <v>766</v>
      </c>
      <c r="E54" s="506" t="s">
        <v>1238</v>
      </c>
      <c r="F54" s="510">
        <v>2</v>
      </c>
      <c r="G54" s="510">
        <v>1458.18</v>
      </c>
      <c r="H54" s="527">
        <v>1</v>
      </c>
      <c r="I54" s="510"/>
      <c r="J54" s="510"/>
      <c r="K54" s="527">
        <v>0</v>
      </c>
      <c r="L54" s="510">
        <v>2</v>
      </c>
      <c r="M54" s="511">
        <v>1458.18</v>
      </c>
    </row>
    <row r="55" spans="1:13" ht="14.4" customHeight="1" x14ac:dyDescent="0.3">
      <c r="A55" s="505" t="s">
        <v>481</v>
      </c>
      <c r="B55" s="506" t="s">
        <v>1523</v>
      </c>
      <c r="C55" s="506" t="s">
        <v>1239</v>
      </c>
      <c r="D55" s="506" t="s">
        <v>1240</v>
      </c>
      <c r="E55" s="506" t="s">
        <v>767</v>
      </c>
      <c r="F55" s="510"/>
      <c r="G55" s="510"/>
      <c r="H55" s="527">
        <v>0</v>
      </c>
      <c r="I55" s="510">
        <v>1</v>
      </c>
      <c r="J55" s="510">
        <v>218.73</v>
      </c>
      <c r="K55" s="527">
        <v>1</v>
      </c>
      <c r="L55" s="510">
        <v>1</v>
      </c>
      <c r="M55" s="511">
        <v>218.73</v>
      </c>
    </row>
    <row r="56" spans="1:13" ht="14.4" customHeight="1" x14ac:dyDescent="0.3">
      <c r="A56" s="505" t="s">
        <v>481</v>
      </c>
      <c r="B56" s="506" t="s">
        <v>1523</v>
      </c>
      <c r="C56" s="506" t="s">
        <v>1241</v>
      </c>
      <c r="D56" s="506" t="s">
        <v>1240</v>
      </c>
      <c r="E56" s="506" t="s">
        <v>1238</v>
      </c>
      <c r="F56" s="510"/>
      <c r="G56" s="510"/>
      <c r="H56" s="527">
        <v>0</v>
      </c>
      <c r="I56" s="510">
        <v>1</v>
      </c>
      <c r="J56" s="510">
        <v>729.09</v>
      </c>
      <c r="K56" s="527">
        <v>1</v>
      </c>
      <c r="L56" s="510">
        <v>1</v>
      </c>
      <c r="M56" s="511">
        <v>729.09</v>
      </c>
    </row>
    <row r="57" spans="1:13" ht="14.4" customHeight="1" x14ac:dyDescent="0.3">
      <c r="A57" s="505" t="s">
        <v>481</v>
      </c>
      <c r="B57" s="506" t="s">
        <v>1524</v>
      </c>
      <c r="C57" s="506" t="s">
        <v>494</v>
      </c>
      <c r="D57" s="506" t="s">
        <v>495</v>
      </c>
      <c r="E57" s="506" t="s">
        <v>496</v>
      </c>
      <c r="F57" s="510"/>
      <c r="G57" s="510"/>
      <c r="H57" s="527">
        <v>0</v>
      </c>
      <c r="I57" s="510">
        <v>4</v>
      </c>
      <c r="J57" s="510">
        <v>190.8</v>
      </c>
      <c r="K57" s="527">
        <v>1</v>
      </c>
      <c r="L57" s="510">
        <v>4</v>
      </c>
      <c r="M57" s="511">
        <v>190.8</v>
      </c>
    </row>
    <row r="58" spans="1:13" ht="14.4" customHeight="1" x14ac:dyDescent="0.3">
      <c r="A58" s="505" t="s">
        <v>481</v>
      </c>
      <c r="B58" s="506" t="s">
        <v>1524</v>
      </c>
      <c r="C58" s="506" t="s">
        <v>733</v>
      </c>
      <c r="D58" s="506" t="s">
        <v>495</v>
      </c>
      <c r="E58" s="506" t="s">
        <v>649</v>
      </c>
      <c r="F58" s="510"/>
      <c r="G58" s="510"/>
      <c r="H58" s="527">
        <v>0</v>
      </c>
      <c r="I58" s="510">
        <v>1</v>
      </c>
      <c r="J58" s="510">
        <v>143.09</v>
      </c>
      <c r="K58" s="527">
        <v>1</v>
      </c>
      <c r="L58" s="510">
        <v>1</v>
      </c>
      <c r="M58" s="511">
        <v>143.09</v>
      </c>
    </row>
    <row r="59" spans="1:13" ht="14.4" customHeight="1" x14ac:dyDescent="0.3">
      <c r="A59" s="505" t="s">
        <v>481</v>
      </c>
      <c r="B59" s="506" t="s">
        <v>1524</v>
      </c>
      <c r="C59" s="506" t="s">
        <v>1127</v>
      </c>
      <c r="D59" s="506" t="s">
        <v>1128</v>
      </c>
      <c r="E59" s="506" t="s">
        <v>634</v>
      </c>
      <c r="F59" s="510"/>
      <c r="G59" s="510"/>
      <c r="H59" s="527">
        <v>0</v>
      </c>
      <c r="I59" s="510">
        <v>4</v>
      </c>
      <c r="J59" s="510">
        <v>1144.72</v>
      </c>
      <c r="K59" s="527">
        <v>1</v>
      </c>
      <c r="L59" s="510">
        <v>4</v>
      </c>
      <c r="M59" s="511">
        <v>1144.72</v>
      </c>
    </row>
    <row r="60" spans="1:13" ht="14.4" customHeight="1" x14ac:dyDescent="0.3">
      <c r="A60" s="505" t="s">
        <v>481</v>
      </c>
      <c r="B60" s="506" t="s">
        <v>1524</v>
      </c>
      <c r="C60" s="506" t="s">
        <v>1129</v>
      </c>
      <c r="D60" s="506" t="s">
        <v>1130</v>
      </c>
      <c r="E60" s="506" t="s">
        <v>1097</v>
      </c>
      <c r="F60" s="510">
        <v>2</v>
      </c>
      <c r="G60" s="510">
        <v>95.4</v>
      </c>
      <c r="H60" s="527">
        <v>1</v>
      </c>
      <c r="I60" s="510"/>
      <c r="J60" s="510"/>
      <c r="K60" s="527">
        <v>0</v>
      </c>
      <c r="L60" s="510">
        <v>2</v>
      </c>
      <c r="M60" s="511">
        <v>95.4</v>
      </c>
    </row>
    <row r="61" spans="1:13" ht="14.4" customHeight="1" x14ac:dyDescent="0.3">
      <c r="A61" s="505" t="s">
        <v>481</v>
      </c>
      <c r="B61" s="506" t="s">
        <v>1524</v>
      </c>
      <c r="C61" s="506" t="s">
        <v>1131</v>
      </c>
      <c r="D61" s="506" t="s">
        <v>1130</v>
      </c>
      <c r="E61" s="506" t="s">
        <v>1132</v>
      </c>
      <c r="F61" s="510">
        <v>1</v>
      </c>
      <c r="G61" s="510">
        <v>158.99</v>
      </c>
      <c r="H61" s="527">
        <v>1</v>
      </c>
      <c r="I61" s="510"/>
      <c r="J61" s="510"/>
      <c r="K61" s="527">
        <v>0</v>
      </c>
      <c r="L61" s="510">
        <v>1</v>
      </c>
      <c r="M61" s="511">
        <v>158.99</v>
      </c>
    </row>
    <row r="62" spans="1:13" ht="14.4" customHeight="1" x14ac:dyDescent="0.3">
      <c r="A62" s="505" t="s">
        <v>481</v>
      </c>
      <c r="B62" s="506" t="s">
        <v>1524</v>
      </c>
      <c r="C62" s="506" t="s">
        <v>1133</v>
      </c>
      <c r="D62" s="506" t="s">
        <v>1134</v>
      </c>
      <c r="E62" s="506" t="s">
        <v>1097</v>
      </c>
      <c r="F62" s="510">
        <v>2</v>
      </c>
      <c r="G62" s="510">
        <v>95.4</v>
      </c>
      <c r="H62" s="527">
        <v>1</v>
      </c>
      <c r="I62" s="510"/>
      <c r="J62" s="510"/>
      <c r="K62" s="527">
        <v>0</v>
      </c>
      <c r="L62" s="510">
        <v>2</v>
      </c>
      <c r="M62" s="511">
        <v>95.4</v>
      </c>
    </row>
    <row r="63" spans="1:13" ht="14.4" customHeight="1" x14ac:dyDescent="0.3">
      <c r="A63" s="505" t="s">
        <v>481</v>
      </c>
      <c r="B63" s="506" t="s">
        <v>1524</v>
      </c>
      <c r="C63" s="506" t="s">
        <v>1135</v>
      </c>
      <c r="D63" s="506" t="s">
        <v>1134</v>
      </c>
      <c r="E63" s="506" t="s">
        <v>580</v>
      </c>
      <c r="F63" s="510">
        <v>1</v>
      </c>
      <c r="G63" s="510">
        <v>143.09</v>
      </c>
      <c r="H63" s="527">
        <v>1</v>
      </c>
      <c r="I63" s="510"/>
      <c r="J63" s="510"/>
      <c r="K63" s="527">
        <v>0</v>
      </c>
      <c r="L63" s="510">
        <v>1</v>
      </c>
      <c r="M63" s="511">
        <v>143.09</v>
      </c>
    </row>
    <row r="64" spans="1:13" ht="14.4" customHeight="1" x14ac:dyDescent="0.3">
      <c r="A64" s="505" t="s">
        <v>481</v>
      </c>
      <c r="B64" s="506" t="s">
        <v>1524</v>
      </c>
      <c r="C64" s="506" t="s">
        <v>1136</v>
      </c>
      <c r="D64" s="506" t="s">
        <v>1134</v>
      </c>
      <c r="E64" s="506" t="s">
        <v>580</v>
      </c>
      <c r="F64" s="510">
        <v>1</v>
      </c>
      <c r="G64" s="510">
        <v>143.09</v>
      </c>
      <c r="H64" s="527">
        <v>1</v>
      </c>
      <c r="I64" s="510"/>
      <c r="J64" s="510"/>
      <c r="K64" s="527">
        <v>0</v>
      </c>
      <c r="L64" s="510">
        <v>1</v>
      </c>
      <c r="M64" s="511">
        <v>143.09</v>
      </c>
    </row>
    <row r="65" spans="1:13" ht="14.4" customHeight="1" x14ac:dyDescent="0.3">
      <c r="A65" s="505" t="s">
        <v>481</v>
      </c>
      <c r="B65" s="506" t="s">
        <v>1525</v>
      </c>
      <c r="C65" s="506" t="s">
        <v>737</v>
      </c>
      <c r="D65" s="506" t="s">
        <v>738</v>
      </c>
      <c r="E65" s="506" t="s">
        <v>739</v>
      </c>
      <c r="F65" s="510"/>
      <c r="G65" s="510"/>
      <c r="H65" s="527">
        <v>0</v>
      </c>
      <c r="I65" s="510">
        <v>2</v>
      </c>
      <c r="J65" s="510">
        <v>31.8</v>
      </c>
      <c r="K65" s="527">
        <v>1</v>
      </c>
      <c r="L65" s="510">
        <v>2</v>
      </c>
      <c r="M65" s="511">
        <v>31.8</v>
      </c>
    </row>
    <row r="66" spans="1:13" ht="14.4" customHeight="1" x14ac:dyDescent="0.3">
      <c r="A66" s="505" t="s">
        <v>481</v>
      </c>
      <c r="B66" s="506" t="s">
        <v>1525</v>
      </c>
      <c r="C66" s="506" t="s">
        <v>1154</v>
      </c>
      <c r="D66" s="506" t="s">
        <v>738</v>
      </c>
      <c r="E66" s="506" t="s">
        <v>1155</v>
      </c>
      <c r="F66" s="510">
        <v>2</v>
      </c>
      <c r="G66" s="510">
        <v>0</v>
      </c>
      <c r="H66" s="527"/>
      <c r="I66" s="510"/>
      <c r="J66" s="510"/>
      <c r="K66" s="527"/>
      <c r="L66" s="510">
        <v>2</v>
      </c>
      <c r="M66" s="511">
        <v>0</v>
      </c>
    </row>
    <row r="67" spans="1:13" ht="14.4" customHeight="1" x14ac:dyDescent="0.3">
      <c r="A67" s="505" t="s">
        <v>481</v>
      </c>
      <c r="B67" s="506" t="s">
        <v>1525</v>
      </c>
      <c r="C67" s="506" t="s">
        <v>1156</v>
      </c>
      <c r="D67" s="506" t="s">
        <v>738</v>
      </c>
      <c r="E67" s="506" t="s">
        <v>630</v>
      </c>
      <c r="F67" s="510"/>
      <c r="G67" s="510"/>
      <c r="H67" s="527">
        <v>0</v>
      </c>
      <c r="I67" s="510">
        <v>2</v>
      </c>
      <c r="J67" s="510">
        <v>95.4</v>
      </c>
      <c r="K67" s="527">
        <v>1</v>
      </c>
      <c r="L67" s="510">
        <v>2</v>
      </c>
      <c r="M67" s="511">
        <v>95.4</v>
      </c>
    </row>
    <row r="68" spans="1:13" ht="14.4" customHeight="1" x14ac:dyDescent="0.3">
      <c r="A68" s="505" t="s">
        <v>481</v>
      </c>
      <c r="B68" s="506" t="s">
        <v>1526</v>
      </c>
      <c r="C68" s="506" t="s">
        <v>1217</v>
      </c>
      <c r="D68" s="506" t="s">
        <v>1218</v>
      </c>
      <c r="E68" s="506" t="s">
        <v>1219</v>
      </c>
      <c r="F68" s="510">
        <v>1</v>
      </c>
      <c r="G68" s="510">
        <v>155.81</v>
      </c>
      <c r="H68" s="527">
        <v>1</v>
      </c>
      <c r="I68" s="510"/>
      <c r="J68" s="510"/>
      <c r="K68" s="527">
        <v>0</v>
      </c>
      <c r="L68" s="510">
        <v>1</v>
      </c>
      <c r="M68" s="511">
        <v>155.81</v>
      </c>
    </row>
    <row r="69" spans="1:13" ht="14.4" customHeight="1" x14ac:dyDescent="0.3">
      <c r="A69" s="505" t="s">
        <v>481</v>
      </c>
      <c r="B69" s="506" t="s">
        <v>1527</v>
      </c>
      <c r="C69" s="506" t="s">
        <v>1145</v>
      </c>
      <c r="D69" s="506" t="s">
        <v>524</v>
      </c>
      <c r="E69" s="506" t="s">
        <v>1146</v>
      </c>
      <c r="F69" s="510"/>
      <c r="G69" s="510"/>
      <c r="H69" s="527">
        <v>0</v>
      </c>
      <c r="I69" s="510">
        <v>5</v>
      </c>
      <c r="J69" s="510">
        <v>364.4</v>
      </c>
      <c r="K69" s="527">
        <v>1</v>
      </c>
      <c r="L69" s="510">
        <v>5</v>
      </c>
      <c r="M69" s="511">
        <v>364.4</v>
      </c>
    </row>
    <row r="70" spans="1:13" ht="14.4" customHeight="1" x14ac:dyDescent="0.3">
      <c r="A70" s="505" t="s">
        <v>481</v>
      </c>
      <c r="B70" s="506" t="s">
        <v>1527</v>
      </c>
      <c r="C70" s="506" t="s">
        <v>523</v>
      </c>
      <c r="D70" s="506" t="s">
        <v>524</v>
      </c>
      <c r="E70" s="506" t="s">
        <v>525</v>
      </c>
      <c r="F70" s="510"/>
      <c r="G70" s="510"/>
      <c r="H70" s="527">
        <v>0</v>
      </c>
      <c r="I70" s="510">
        <v>3</v>
      </c>
      <c r="J70" s="510">
        <v>655.86</v>
      </c>
      <c r="K70" s="527">
        <v>1</v>
      </c>
      <c r="L70" s="510">
        <v>3</v>
      </c>
      <c r="M70" s="511">
        <v>655.86</v>
      </c>
    </row>
    <row r="71" spans="1:13" ht="14.4" customHeight="1" x14ac:dyDescent="0.3">
      <c r="A71" s="505" t="s">
        <v>481</v>
      </c>
      <c r="B71" s="506" t="s">
        <v>1527</v>
      </c>
      <c r="C71" s="506" t="s">
        <v>1147</v>
      </c>
      <c r="D71" s="506" t="s">
        <v>1148</v>
      </c>
      <c r="E71" s="506" t="s">
        <v>1149</v>
      </c>
      <c r="F71" s="510"/>
      <c r="G71" s="510"/>
      <c r="H71" s="527">
        <v>0</v>
      </c>
      <c r="I71" s="510">
        <v>2</v>
      </c>
      <c r="J71" s="510">
        <v>144.62</v>
      </c>
      <c r="K71" s="527">
        <v>1</v>
      </c>
      <c r="L71" s="510">
        <v>2</v>
      </c>
      <c r="M71" s="511">
        <v>144.62</v>
      </c>
    </row>
    <row r="72" spans="1:13" ht="14.4" customHeight="1" x14ac:dyDescent="0.3">
      <c r="A72" s="505" t="s">
        <v>481</v>
      </c>
      <c r="B72" s="506" t="s">
        <v>1528</v>
      </c>
      <c r="C72" s="506" t="s">
        <v>1161</v>
      </c>
      <c r="D72" s="506" t="s">
        <v>1162</v>
      </c>
      <c r="E72" s="506" t="s">
        <v>1163</v>
      </c>
      <c r="F72" s="510"/>
      <c r="G72" s="510"/>
      <c r="H72" s="527">
        <v>0</v>
      </c>
      <c r="I72" s="510">
        <v>2</v>
      </c>
      <c r="J72" s="510">
        <v>84.94</v>
      </c>
      <c r="K72" s="527">
        <v>1</v>
      </c>
      <c r="L72" s="510">
        <v>2</v>
      </c>
      <c r="M72" s="511">
        <v>84.94</v>
      </c>
    </row>
    <row r="73" spans="1:13" ht="14.4" customHeight="1" x14ac:dyDescent="0.3">
      <c r="A73" s="505" t="s">
        <v>481</v>
      </c>
      <c r="B73" s="506" t="s">
        <v>1528</v>
      </c>
      <c r="C73" s="506" t="s">
        <v>1164</v>
      </c>
      <c r="D73" s="506" t="s">
        <v>1165</v>
      </c>
      <c r="E73" s="506" t="s">
        <v>1166</v>
      </c>
      <c r="F73" s="510">
        <v>2</v>
      </c>
      <c r="G73" s="510">
        <v>191.26</v>
      </c>
      <c r="H73" s="527">
        <v>1</v>
      </c>
      <c r="I73" s="510"/>
      <c r="J73" s="510"/>
      <c r="K73" s="527">
        <v>0</v>
      </c>
      <c r="L73" s="510">
        <v>2</v>
      </c>
      <c r="M73" s="511">
        <v>191.26</v>
      </c>
    </row>
    <row r="74" spans="1:13" ht="14.4" customHeight="1" x14ac:dyDescent="0.3">
      <c r="A74" s="505" t="s">
        <v>481</v>
      </c>
      <c r="B74" s="506" t="s">
        <v>1529</v>
      </c>
      <c r="C74" s="506" t="s">
        <v>1137</v>
      </c>
      <c r="D74" s="506" t="s">
        <v>556</v>
      </c>
      <c r="E74" s="506" t="s">
        <v>1138</v>
      </c>
      <c r="F74" s="510"/>
      <c r="G74" s="510"/>
      <c r="H74" s="527">
        <v>0</v>
      </c>
      <c r="I74" s="510">
        <v>1</v>
      </c>
      <c r="J74" s="510">
        <v>614.48</v>
      </c>
      <c r="K74" s="527">
        <v>1</v>
      </c>
      <c r="L74" s="510">
        <v>1</v>
      </c>
      <c r="M74" s="511">
        <v>614.48</v>
      </c>
    </row>
    <row r="75" spans="1:13" ht="14.4" customHeight="1" x14ac:dyDescent="0.3">
      <c r="A75" s="505" t="s">
        <v>481</v>
      </c>
      <c r="B75" s="506" t="s">
        <v>1529</v>
      </c>
      <c r="C75" s="506" t="s">
        <v>1139</v>
      </c>
      <c r="D75" s="506" t="s">
        <v>1140</v>
      </c>
      <c r="E75" s="506" t="s">
        <v>1141</v>
      </c>
      <c r="F75" s="510"/>
      <c r="G75" s="510"/>
      <c r="H75" s="527">
        <v>0</v>
      </c>
      <c r="I75" s="510">
        <v>1</v>
      </c>
      <c r="J75" s="510">
        <v>545.82000000000005</v>
      </c>
      <c r="K75" s="527">
        <v>1</v>
      </c>
      <c r="L75" s="510">
        <v>1</v>
      </c>
      <c r="M75" s="511">
        <v>545.82000000000005</v>
      </c>
    </row>
    <row r="76" spans="1:13" ht="14.4" customHeight="1" x14ac:dyDescent="0.3">
      <c r="A76" s="505" t="s">
        <v>481</v>
      </c>
      <c r="B76" s="506" t="s">
        <v>1529</v>
      </c>
      <c r="C76" s="506" t="s">
        <v>1142</v>
      </c>
      <c r="D76" s="506" t="s">
        <v>1143</v>
      </c>
      <c r="E76" s="506" t="s">
        <v>1144</v>
      </c>
      <c r="F76" s="510">
        <v>2</v>
      </c>
      <c r="G76" s="510">
        <v>271.36</v>
      </c>
      <c r="H76" s="527">
        <v>1</v>
      </c>
      <c r="I76" s="510"/>
      <c r="J76" s="510"/>
      <c r="K76" s="527">
        <v>0</v>
      </c>
      <c r="L76" s="510">
        <v>2</v>
      </c>
      <c r="M76" s="511">
        <v>271.36</v>
      </c>
    </row>
    <row r="77" spans="1:13" ht="14.4" customHeight="1" x14ac:dyDescent="0.3">
      <c r="A77" s="505" t="s">
        <v>481</v>
      </c>
      <c r="B77" s="506" t="s">
        <v>1530</v>
      </c>
      <c r="C77" s="506" t="s">
        <v>1158</v>
      </c>
      <c r="D77" s="506" t="s">
        <v>1159</v>
      </c>
      <c r="E77" s="506" t="s">
        <v>1160</v>
      </c>
      <c r="F77" s="510">
        <v>1</v>
      </c>
      <c r="G77" s="510">
        <v>0</v>
      </c>
      <c r="H77" s="527"/>
      <c r="I77" s="510"/>
      <c r="J77" s="510"/>
      <c r="K77" s="527"/>
      <c r="L77" s="510">
        <v>1</v>
      </c>
      <c r="M77" s="511">
        <v>0</v>
      </c>
    </row>
    <row r="78" spans="1:13" ht="14.4" customHeight="1" x14ac:dyDescent="0.3">
      <c r="A78" s="505" t="s">
        <v>481</v>
      </c>
      <c r="B78" s="506" t="s">
        <v>1531</v>
      </c>
      <c r="C78" s="506" t="s">
        <v>1056</v>
      </c>
      <c r="D78" s="506" t="s">
        <v>1057</v>
      </c>
      <c r="E78" s="506" t="s">
        <v>1058</v>
      </c>
      <c r="F78" s="510"/>
      <c r="G78" s="510"/>
      <c r="H78" s="527">
        <v>0</v>
      </c>
      <c r="I78" s="510">
        <v>1</v>
      </c>
      <c r="J78" s="510">
        <v>118.65</v>
      </c>
      <c r="K78" s="527">
        <v>1</v>
      </c>
      <c r="L78" s="510">
        <v>1</v>
      </c>
      <c r="M78" s="511">
        <v>118.65</v>
      </c>
    </row>
    <row r="79" spans="1:13" ht="14.4" customHeight="1" x14ac:dyDescent="0.3">
      <c r="A79" s="505" t="s">
        <v>481</v>
      </c>
      <c r="B79" s="506" t="s">
        <v>1531</v>
      </c>
      <c r="C79" s="506" t="s">
        <v>1059</v>
      </c>
      <c r="D79" s="506" t="s">
        <v>1057</v>
      </c>
      <c r="E79" s="506" t="s">
        <v>1060</v>
      </c>
      <c r="F79" s="510">
        <v>2</v>
      </c>
      <c r="G79" s="510">
        <v>79.099999999999994</v>
      </c>
      <c r="H79" s="527">
        <v>1</v>
      </c>
      <c r="I79" s="510"/>
      <c r="J79" s="510"/>
      <c r="K79" s="527">
        <v>0</v>
      </c>
      <c r="L79" s="510">
        <v>2</v>
      </c>
      <c r="M79" s="511">
        <v>79.099999999999994</v>
      </c>
    </row>
    <row r="80" spans="1:13" ht="14.4" customHeight="1" x14ac:dyDescent="0.3">
      <c r="A80" s="505" t="s">
        <v>481</v>
      </c>
      <c r="B80" s="506" t="s">
        <v>1531</v>
      </c>
      <c r="C80" s="506" t="s">
        <v>1061</v>
      </c>
      <c r="D80" s="506" t="s">
        <v>1057</v>
      </c>
      <c r="E80" s="506" t="s">
        <v>1062</v>
      </c>
      <c r="F80" s="510">
        <v>1</v>
      </c>
      <c r="G80" s="510">
        <v>118.65</v>
      </c>
      <c r="H80" s="527">
        <v>1</v>
      </c>
      <c r="I80" s="510"/>
      <c r="J80" s="510"/>
      <c r="K80" s="527">
        <v>0</v>
      </c>
      <c r="L80" s="510">
        <v>1</v>
      </c>
      <c r="M80" s="511">
        <v>118.65</v>
      </c>
    </row>
    <row r="81" spans="1:13" ht="14.4" customHeight="1" x14ac:dyDescent="0.3">
      <c r="A81" s="505" t="s">
        <v>481</v>
      </c>
      <c r="B81" s="506" t="s">
        <v>1531</v>
      </c>
      <c r="C81" s="506" t="s">
        <v>695</v>
      </c>
      <c r="D81" s="506" t="s">
        <v>696</v>
      </c>
      <c r="E81" s="506" t="s">
        <v>697</v>
      </c>
      <c r="F81" s="510">
        <v>1</v>
      </c>
      <c r="G81" s="510">
        <v>110.74</v>
      </c>
      <c r="H81" s="527">
        <v>1</v>
      </c>
      <c r="I81" s="510"/>
      <c r="J81" s="510"/>
      <c r="K81" s="527">
        <v>0</v>
      </c>
      <c r="L81" s="510">
        <v>1</v>
      </c>
      <c r="M81" s="511">
        <v>110.74</v>
      </c>
    </row>
    <row r="82" spans="1:13" ht="14.4" customHeight="1" x14ac:dyDescent="0.3">
      <c r="A82" s="505" t="s">
        <v>481</v>
      </c>
      <c r="B82" s="506" t="s">
        <v>1532</v>
      </c>
      <c r="C82" s="506" t="s">
        <v>1228</v>
      </c>
      <c r="D82" s="506" t="s">
        <v>1229</v>
      </c>
      <c r="E82" s="506" t="s">
        <v>1230</v>
      </c>
      <c r="F82" s="510">
        <v>3</v>
      </c>
      <c r="G82" s="510">
        <v>110.72999999999999</v>
      </c>
      <c r="H82" s="527">
        <v>1</v>
      </c>
      <c r="I82" s="510"/>
      <c r="J82" s="510"/>
      <c r="K82" s="527">
        <v>0</v>
      </c>
      <c r="L82" s="510">
        <v>3</v>
      </c>
      <c r="M82" s="511">
        <v>110.72999999999999</v>
      </c>
    </row>
    <row r="83" spans="1:13" ht="14.4" customHeight="1" x14ac:dyDescent="0.3">
      <c r="A83" s="505" t="s">
        <v>481</v>
      </c>
      <c r="B83" s="506" t="s">
        <v>1532</v>
      </c>
      <c r="C83" s="506" t="s">
        <v>1231</v>
      </c>
      <c r="D83" s="506" t="s">
        <v>1232</v>
      </c>
      <c r="E83" s="506" t="s">
        <v>1230</v>
      </c>
      <c r="F83" s="510"/>
      <c r="G83" s="510"/>
      <c r="H83" s="527">
        <v>0</v>
      </c>
      <c r="I83" s="510">
        <v>2</v>
      </c>
      <c r="J83" s="510">
        <v>73.819999999999993</v>
      </c>
      <c r="K83" s="527">
        <v>1</v>
      </c>
      <c r="L83" s="510">
        <v>2</v>
      </c>
      <c r="M83" s="511">
        <v>73.819999999999993</v>
      </c>
    </row>
    <row r="84" spans="1:13" ht="14.4" customHeight="1" x14ac:dyDescent="0.3">
      <c r="A84" s="505" t="s">
        <v>481</v>
      </c>
      <c r="B84" s="506" t="s">
        <v>1533</v>
      </c>
      <c r="C84" s="506" t="s">
        <v>1203</v>
      </c>
      <c r="D84" s="506" t="s">
        <v>1204</v>
      </c>
      <c r="E84" s="506" t="s">
        <v>1205</v>
      </c>
      <c r="F84" s="510">
        <v>1</v>
      </c>
      <c r="G84" s="510">
        <v>237.31</v>
      </c>
      <c r="H84" s="527">
        <v>1</v>
      </c>
      <c r="I84" s="510"/>
      <c r="J84" s="510"/>
      <c r="K84" s="527">
        <v>0</v>
      </c>
      <c r="L84" s="510">
        <v>1</v>
      </c>
      <c r="M84" s="511">
        <v>237.31</v>
      </c>
    </row>
    <row r="85" spans="1:13" ht="14.4" customHeight="1" x14ac:dyDescent="0.3">
      <c r="A85" s="505" t="s">
        <v>481</v>
      </c>
      <c r="B85" s="506" t="s">
        <v>1533</v>
      </c>
      <c r="C85" s="506" t="s">
        <v>1206</v>
      </c>
      <c r="D85" s="506" t="s">
        <v>1204</v>
      </c>
      <c r="E85" s="506" t="s">
        <v>1207</v>
      </c>
      <c r="F85" s="510">
        <v>1</v>
      </c>
      <c r="G85" s="510">
        <v>73.83</v>
      </c>
      <c r="H85" s="527">
        <v>1</v>
      </c>
      <c r="I85" s="510"/>
      <c r="J85" s="510"/>
      <c r="K85" s="527">
        <v>0</v>
      </c>
      <c r="L85" s="510">
        <v>1</v>
      </c>
      <c r="M85" s="511">
        <v>73.83</v>
      </c>
    </row>
    <row r="86" spans="1:13" ht="14.4" customHeight="1" x14ac:dyDescent="0.3">
      <c r="A86" s="505" t="s">
        <v>481</v>
      </c>
      <c r="B86" s="506" t="s">
        <v>1534</v>
      </c>
      <c r="C86" s="506" t="s">
        <v>794</v>
      </c>
      <c r="D86" s="506" t="s">
        <v>795</v>
      </c>
      <c r="E86" s="506" t="s">
        <v>796</v>
      </c>
      <c r="F86" s="510"/>
      <c r="G86" s="510"/>
      <c r="H86" s="527">
        <v>0</v>
      </c>
      <c r="I86" s="510">
        <v>2</v>
      </c>
      <c r="J86" s="510">
        <v>155.58000000000001</v>
      </c>
      <c r="K86" s="527">
        <v>1</v>
      </c>
      <c r="L86" s="510">
        <v>2</v>
      </c>
      <c r="M86" s="511">
        <v>155.58000000000001</v>
      </c>
    </row>
    <row r="87" spans="1:13" ht="14.4" customHeight="1" x14ac:dyDescent="0.3">
      <c r="A87" s="505" t="s">
        <v>481</v>
      </c>
      <c r="B87" s="506" t="s">
        <v>1535</v>
      </c>
      <c r="C87" s="506" t="s">
        <v>1234</v>
      </c>
      <c r="D87" s="506" t="s">
        <v>1235</v>
      </c>
      <c r="E87" s="506" t="s">
        <v>1236</v>
      </c>
      <c r="F87" s="510"/>
      <c r="G87" s="510"/>
      <c r="H87" s="527">
        <v>0</v>
      </c>
      <c r="I87" s="510">
        <v>2</v>
      </c>
      <c r="J87" s="510">
        <v>248.6</v>
      </c>
      <c r="K87" s="527">
        <v>1</v>
      </c>
      <c r="L87" s="510">
        <v>2</v>
      </c>
      <c r="M87" s="511">
        <v>248.6</v>
      </c>
    </row>
    <row r="88" spans="1:13" ht="14.4" customHeight="1" x14ac:dyDescent="0.3">
      <c r="A88" s="505" t="s">
        <v>481</v>
      </c>
      <c r="B88" s="506" t="s">
        <v>1536</v>
      </c>
      <c r="C88" s="506" t="s">
        <v>1208</v>
      </c>
      <c r="D88" s="506" t="s">
        <v>1209</v>
      </c>
      <c r="E88" s="506" t="s">
        <v>537</v>
      </c>
      <c r="F88" s="510">
        <v>2</v>
      </c>
      <c r="G88" s="510">
        <v>335.76</v>
      </c>
      <c r="H88" s="527">
        <v>1</v>
      </c>
      <c r="I88" s="510"/>
      <c r="J88" s="510"/>
      <c r="K88" s="527">
        <v>0</v>
      </c>
      <c r="L88" s="510">
        <v>2</v>
      </c>
      <c r="M88" s="511">
        <v>335.76</v>
      </c>
    </row>
    <row r="89" spans="1:13" ht="14.4" customHeight="1" x14ac:dyDescent="0.3">
      <c r="A89" s="505" t="s">
        <v>481</v>
      </c>
      <c r="B89" s="506" t="s">
        <v>1536</v>
      </c>
      <c r="C89" s="506" t="s">
        <v>1210</v>
      </c>
      <c r="D89" s="506" t="s">
        <v>1209</v>
      </c>
      <c r="E89" s="506" t="s">
        <v>1211</v>
      </c>
      <c r="F89" s="510">
        <v>1</v>
      </c>
      <c r="G89" s="510">
        <v>539.61</v>
      </c>
      <c r="H89" s="527">
        <v>1</v>
      </c>
      <c r="I89" s="510"/>
      <c r="J89" s="510"/>
      <c r="K89" s="527">
        <v>0</v>
      </c>
      <c r="L89" s="510">
        <v>1</v>
      </c>
      <c r="M89" s="511">
        <v>539.61</v>
      </c>
    </row>
    <row r="90" spans="1:13" ht="14.4" customHeight="1" x14ac:dyDescent="0.3">
      <c r="A90" s="505" t="s">
        <v>481</v>
      </c>
      <c r="B90" s="506" t="s">
        <v>1537</v>
      </c>
      <c r="C90" s="506" t="s">
        <v>632</v>
      </c>
      <c r="D90" s="506" t="s">
        <v>633</v>
      </c>
      <c r="E90" s="506" t="s">
        <v>634</v>
      </c>
      <c r="F90" s="510">
        <v>1</v>
      </c>
      <c r="G90" s="510">
        <v>0</v>
      </c>
      <c r="H90" s="527"/>
      <c r="I90" s="510"/>
      <c r="J90" s="510"/>
      <c r="K90" s="527"/>
      <c r="L90" s="510">
        <v>1</v>
      </c>
      <c r="M90" s="511">
        <v>0</v>
      </c>
    </row>
    <row r="91" spans="1:13" ht="14.4" customHeight="1" x14ac:dyDescent="0.3">
      <c r="A91" s="505" t="s">
        <v>481</v>
      </c>
      <c r="B91" s="506" t="s">
        <v>1537</v>
      </c>
      <c r="C91" s="506" t="s">
        <v>867</v>
      </c>
      <c r="D91" s="506" t="s">
        <v>868</v>
      </c>
      <c r="E91" s="506" t="s">
        <v>646</v>
      </c>
      <c r="F91" s="510">
        <v>1</v>
      </c>
      <c r="G91" s="510">
        <v>0</v>
      </c>
      <c r="H91" s="527"/>
      <c r="I91" s="510"/>
      <c r="J91" s="510"/>
      <c r="K91" s="527"/>
      <c r="L91" s="510">
        <v>1</v>
      </c>
      <c r="M91" s="511">
        <v>0</v>
      </c>
    </row>
    <row r="92" spans="1:13" ht="14.4" customHeight="1" x14ac:dyDescent="0.3">
      <c r="A92" s="505" t="s">
        <v>481</v>
      </c>
      <c r="B92" s="506" t="s">
        <v>1537</v>
      </c>
      <c r="C92" s="506" t="s">
        <v>869</v>
      </c>
      <c r="D92" s="506" t="s">
        <v>870</v>
      </c>
      <c r="E92" s="506" t="s">
        <v>644</v>
      </c>
      <c r="F92" s="510">
        <v>1</v>
      </c>
      <c r="G92" s="510">
        <v>279.52999999999997</v>
      </c>
      <c r="H92" s="527">
        <v>1</v>
      </c>
      <c r="I92" s="510"/>
      <c r="J92" s="510"/>
      <c r="K92" s="527">
        <v>0</v>
      </c>
      <c r="L92" s="510">
        <v>1</v>
      </c>
      <c r="M92" s="511">
        <v>279.52999999999997</v>
      </c>
    </row>
    <row r="93" spans="1:13" ht="14.4" customHeight="1" x14ac:dyDescent="0.3">
      <c r="A93" s="505" t="s">
        <v>481</v>
      </c>
      <c r="B93" s="506" t="s">
        <v>1537</v>
      </c>
      <c r="C93" s="506" t="s">
        <v>871</v>
      </c>
      <c r="D93" s="506" t="s">
        <v>638</v>
      </c>
      <c r="E93" s="506" t="s">
        <v>872</v>
      </c>
      <c r="F93" s="510">
        <v>1</v>
      </c>
      <c r="G93" s="510">
        <v>392.41</v>
      </c>
      <c r="H93" s="527">
        <v>1</v>
      </c>
      <c r="I93" s="510"/>
      <c r="J93" s="510"/>
      <c r="K93" s="527">
        <v>0</v>
      </c>
      <c r="L93" s="510">
        <v>1</v>
      </c>
      <c r="M93" s="511">
        <v>392.41</v>
      </c>
    </row>
    <row r="94" spans="1:13" ht="14.4" customHeight="1" x14ac:dyDescent="0.3">
      <c r="A94" s="505" t="s">
        <v>481</v>
      </c>
      <c r="B94" s="506" t="s">
        <v>1537</v>
      </c>
      <c r="C94" s="506" t="s">
        <v>873</v>
      </c>
      <c r="D94" s="506" t="s">
        <v>638</v>
      </c>
      <c r="E94" s="506" t="s">
        <v>874</v>
      </c>
      <c r="F94" s="510">
        <v>3</v>
      </c>
      <c r="G94" s="510">
        <v>543.33000000000004</v>
      </c>
      <c r="H94" s="527">
        <v>1</v>
      </c>
      <c r="I94" s="510"/>
      <c r="J94" s="510"/>
      <c r="K94" s="527">
        <v>0</v>
      </c>
      <c r="L94" s="510">
        <v>3</v>
      </c>
      <c r="M94" s="511">
        <v>543.33000000000004</v>
      </c>
    </row>
    <row r="95" spans="1:13" ht="14.4" customHeight="1" x14ac:dyDescent="0.3">
      <c r="A95" s="505" t="s">
        <v>481</v>
      </c>
      <c r="B95" s="506" t="s">
        <v>1537</v>
      </c>
      <c r="C95" s="506" t="s">
        <v>814</v>
      </c>
      <c r="D95" s="506" t="s">
        <v>638</v>
      </c>
      <c r="E95" s="506" t="s">
        <v>815</v>
      </c>
      <c r="F95" s="510">
        <v>2</v>
      </c>
      <c r="G95" s="510">
        <v>1207.44</v>
      </c>
      <c r="H95" s="527">
        <v>1</v>
      </c>
      <c r="I95" s="510"/>
      <c r="J95" s="510"/>
      <c r="K95" s="527">
        <v>0</v>
      </c>
      <c r="L95" s="510">
        <v>2</v>
      </c>
      <c r="M95" s="511">
        <v>1207.44</v>
      </c>
    </row>
    <row r="96" spans="1:13" ht="14.4" customHeight="1" x14ac:dyDescent="0.3">
      <c r="A96" s="505" t="s">
        <v>481</v>
      </c>
      <c r="B96" s="506" t="s">
        <v>1537</v>
      </c>
      <c r="C96" s="506" t="s">
        <v>875</v>
      </c>
      <c r="D96" s="506" t="s">
        <v>643</v>
      </c>
      <c r="E96" s="506" t="s">
        <v>634</v>
      </c>
      <c r="F96" s="510">
        <v>2</v>
      </c>
      <c r="G96" s="510">
        <v>279.54000000000002</v>
      </c>
      <c r="H96" s="527">
        <v>1</v>
      </c>
      <c r="I96" s="510"/>
      <c r="J96" s="510"/>
      <c r="K96" s="527">
        <v>0</v>
      </c>
      <c r="L96" s="510">
        <v>2</v>
      </c>
      <c r="M96" s="511">
        <v>279.54000000000002</v>
      </c>
    </row>
    <row r="97" spans="1:13" ht="14.4" customHeight="1" x14ac:dyDescent="0.3">
      <c r="A97" s="505" t="s">
        <v>481</v>
      </c>
      <c r="B97" s="506" t="s">
        <v>1537</v>
      </c>
      <c r="C97" s="506" t="s">
        <v>642</v>
      </c>
      <c r="D97" s="506" t="s">
        <v>643</v>
      </c>
      <c r="E97" s="506" t="s">
        <v>644</v>
      </c>
      <c r="F97" s="510">
        <v>1</v>
      </c>
      <c r="G97" s="510">
        <v>279.52999999999997</v>
      </c>
      <c r="H97" s="527">
        <v>1</v>
      </c>
      <c r="I97" s="510"/>
      <c r="J97" s="510"/>
      <c r="K97" s="527">
        <v>0</v>
      </c>
      <c r="L97" s="510">
        <v>1</v>
      </c>
      <c r="M97" s="511">
        <v>279.52999999999997</v>
      </c>
    </row>
    <row r="98" spans="1:13" ht="14.4" customHeight="1" x14ac:dyDescent="0.3">
      <c r="A98" s="505" t="s">
        <v>481</v>
      </c>
      <c r="B98" s="506" t="s">
        <v>1537</v>
      </c>
      <c r="C98" s="506" t="s">
        <v>645</v>
      </c>
      <c r="D98" s="506" t="s">
        <v>643</v>
      </c>
      <c r="E98" s="506" t="s">
        <v>646</v>
      </c>
      <c r="F98" s="510">
        <v>5</v>
      </c>
      <c r="G98" s="510">
        <v>2150.25</v>
      </c>
      <c r="H98" s="527">
        <v>1</v>
      </c>
      <c r="I98" s="510"/>
      <c r="J98" s="510"/>
      <c r="K98" s="527">
        <v>0</v>
      </c>
      <c r="L98" s="510">
        <v>5</v>
      </c>
      <c r="M98" s="511">
        <v>2150.25</v>
      </c>
    </row>
    <row r="99" spans="1:13" ht="14.4" customHeight="1" x14ac:dyDescent="0.3">
      <c r="A99" s="505" t="s">
        <v>481</v>
      </c>
      <c r="B99" s="506" t="s">
        <v>1537</v>
      </c>
      <c r="C99" s="506" t="s">
        <v>876</v>
      </c>
      <c r="D99" s="506" t="s">
        <v>643</v>
      </c>
      <c r="E99" s="506" t="s">
        <v>877</v>
      </c>
      <c r="F99" s="510">
        <v>3</v>
      </c>
      <c r="G99" s="510">
        <v>661.59</v>
      </c>
      <c r="H99" s="527">
        <v>1</v>
      </c>
      <c r="I99" s="510"/>
      <c r="J99" s="510"/>
      <c r="K99" s="527">
        <v>0</v>
      </c>
      <c r="L99" s="510">
        <v>3</v>
      </c>
      <c r="M99" s="511">
        <v>661.59</v>
      </c>
    </row>
    <row r="100" spans="1:13" ht="14.4" customHeight="1" x14ac:dyDescent="0.3">
      <c r="A100" s="505" t="s">
        <v>481</v>
      </c>
      <c r="B100" s="506" t="s">
        <v>1537</v>
      </c>
      <c r="C100" s="506" t="s">
        <v>878</v>
      </c>
      <c r="D100" s="506" t="s">
        <v>643</v>
      </c>
      <c r="E100" s="506" t="s">
        <v>644</v>
      </c>
      <c r="F100" s="510">
        <v>1</v>
      </c>
      <c r="G100" s="510">
        <v>279.52999999999997</v>
      </c>
      <c r="H100" s="527">
        <v>1</v>
      </c>
      <c r="I100" s="510"/>
      <c r="J100" s="510"/>
      <c r="K100" s="527">
        <v>0</v>
      </c>
      <c r="L100" s="510">
        <v>1</v>
      </c>
      <c r="M100" s="511">
        <v>279.52999999999997</v>
      </c>
    </row>
    <row r="101" spans="1:13" ht="14.4" customHeight="1" x14ac:dyDescent="0.3">
      <c r="A101" s="505" t="s">
        <v>481</v>
      </c>
      <c r="B101" s="506" t="s">
        <v>1537</v>
      </c>
      <c r="C101" s="506" t="s">
        <v>879</v>
      </c>
      <c r="D101" s="506" t="s">
        <v>643</v>
      </c>
      <c r="E101" s="506" t="s">
        <v>880</v>
      </c>
      <c r="F101" s="510">
        <v>1</v>
      </c>
      <c r="G101" s="510">
        <v>661.62</v>
      </c>
      <c r="H101" s="527">
        <v>1</v>
      </c>
      <c r="I101" s="510"/>
      <c r="J101" s="510"/>
      <c r="K101" s="527">
        <v>0</v>
      </c>
      <c r="L101" s="510">
        <v>1</v>
      </c>
      <c r="M101" s="511">
        <v>661.62</v>
      </c>
    </row>
    <row r="102" spans="1:13" ht="14.4" customHeight="1" x14ac:dyDescent="0.3">
      <c r="A102" s="505" t="s">
        <v>481</v>
      </c>
      <c r="B102" s="506" t="s">
        <v>1538</v>
      </c>
      <c r="C102" s="506" t="s">
        <v>749</v>
      </c>
      <c r="D102" s="506" t="s">
        <v>750</v>
      </c>
      <c r="E102" s="506" t="s">
        <v>644</v>
      </c>
      <c r="F102" s="510">
        <v>4</v>
      </c>
      <c r="G102" s="510">
        <v>1720.2</v>
      </c>
      <c r="H102" s="527">
        <v>1</v>
      </c>
      <c r="I102" s="510"/>
      <c r="J102" s="510"/>
      <c r="K102" s="527">
        <v>0</v>
      </c>
      <c r="L102" s="510">
        <v>4</v>
      </c>
      <c r="M102" s="511">
        <v>1720.2</v>
      </c>
    </row>
    <row r="103" spans="1:13" ht="14.4" customHeight="1" x14ac:dyDescent="0.3">
      <c r="A103" s="505" t="s">
        <v>481</v>
      </c>
      <c r="B103" s="506" t="s">
        <v>1538</v>
      </c>
      <c r="C103" s="506" t="s">
        <v>751</v>
      </c>
      <c r="D103" s="506" t="s">
        <v>750</v>
      </c>
      <c r="E103" s="506" t="s">
        <v>646</v>
      </c>
      <c r="F103" s="510">
        <v>3</v>
      </c>
      <c r="G103" s="510">
        <v>1984.8600000000001</v>
      </c>
      <c r="H103" s="527">
        <v>1</v>
      </c>
      <c r="I103" s="510"/>
      <c r="J103" s="510"/>
      <c r="K103" s="527">
        <v>0</v>
      </c>
      <c r="L103" s="510">
        <v>3</v>
      </c>
      <c r="M103" s="511">
        <v>1984.8600000000001</v>
      </c>
    </row>
    <row r="104" spans="1:13" ht="14.4" customHeight="1" x14ac:dyDescent="0.3">
      <c r="A104" s="505" t="s">
        <v>481</v>
      </c>
      <c r="B104" s="506" t="s">
        <v>1539</v>
      </c>
      <c r="C104" s="506" t="s">
        <v>948</v>
      </c>
      <c r="D104" s="506" t="s">
        <v>822</v>
      </c>
      <c r="E104" s="506" t="s">
        <v>823</v>
      </c>
      <c r="F104" s="510">
        <v>1</v>
      </c>
      <c r="G104" s="510">
        <v>556.04</v>
      </c>
      <c r="H104" s="527">
        <v>1</v>
      </c>
      <c r="I104" s="510"/>
      <c r="J104" s="510"/>
      <c r="K104" s="527">
        <v>0</v>
      </c>
      <c r="L104" s="510">
        <v>1</v>
      </c>
      <c r="M104" s="511">
        <v>556.04</v>
      </c>
    </row>
    <row r="105" spans="1:13" ht="14.4" customHeight="1" x14ac:dyDescent="0.3">
      <c r="A105" s="505" t="s">
        <v>481</v>
      </c>
      <c r="B105" s="506" t="s">
        <v>1539</v>
      </c>
      <c r="C105" s="506" t="s">
        <v>821</v>
      </c>
      <c r="D105" s="506" t="s">
        <v>822</v>
      </c>
      <c r="E105" s="506" t="s">
        <v>823</v>
      </c>
      <c r="F105" s="510"/>
      <c r="G105" s="510"/>
      <c r="H105" s="527">
        <v>0</v>
      </c>
      <c r="I105" s="510">
        <v>1</v>
      </c>
      <c r="J105" s="510">
        <v>556.04</v>
      </c>
      <c r="K105" s="527">
        <v>1</v>
      </c>
      <c r="L105" s="510">
        <v>1</v>
      </c>
      <c r="M105" s="511">
        <v>556.04</v>
      </c>
    </row>
    <row r="106" spans="1:13" ht="14.4" customHeight="1" x14ac:dyDescent="0.3">
      <c r="A106" s="505" t="s">
        <v>481</v>
      </c>
      <c r="B106" s="506" t="s">
        <v>1539</v>
      </c>
      <c r="C106" s="506" t="s">
        <v>949</v>
      </c>
      <c r="D106" s="506" t="s">
        <v>822</v>
      </c>
      <c r="E106" s="506" t="s">
        <v>950</v>
      </c>
      <c r="F106" s="510"/>
      <c r="G106" s="510"/>
      <c r="H106" s="527">
        <v>0</v>
      </c>
      <c r="I106" s="510">
        <v>2</v>
      </c>
      <c r="J106" s="510">
        <v>370.68</v>
      </c>
      <c r="K106" s="527">
        <v>1</v>
      </c>
      <c r="L106" s="510">
        <v>2</v>
      </c>
      <c r="M106" s="511">
        <v>370.68</v>
      </c>
    </row>
    <row r="107" spans="1:13" ht="14.4" customHeight="1" x14ac:dyDescent="0.3">
      <c r="A107" s="505" t="s">
        <v>481</v>
      </c>
      <c r="B107" s="506" t="s">
        <v>1540</v>
      </c>
      <c r="C107" s="506" t="s">
        <v>882</v>
      </c>
      <c r="D107" s="506" t="s">
        <v>883</v>
      </c>
      <c r="E107" s="506" t="s">
        <v>884</v>
      </c>
      <c r="F107" s="510">
        <v>1</v>
      </c>
      <c r="G107" s="510">
        <v>739.33</v>
      </c>
      <c r="H107" s="527">
        <v>1</v>
      </c>
      <c r="I107" s="510"/>
      <c r="J107" s="510"/>
      <c r="K107" s="527">
        <v>0</v>
      </c>
      <c r="L107" s="510">
        <v>1</v>
      </c>
      <c r="M107" s="511">
        <v>739.33</v>
      </c>
    </row>
    <row r="108" spans="1:13" ht="14.4" customHeight="1" x14ac:dyDescent="0.3">
      <c r="A108" s="505" t="s">
        <v>481</v>
      </c>
      <c r="B108" s="506" t="s">
        <v>1540</v>
      </c>
      <c r="C108" s="506" t="s">
        <v>885</v>
      </c>
      <c r="D108" s="506" t="s">
        <v>886</v>
      </c>
      <c r="E108" s="506" t="s">
        <v>887</v>
      </c>
      <c r="F108" s="510"/>
      <c r="G108" s="510"/>
      <c r="H108" s="527">
        <v>0</v>
      </c>
      <c r="I108" s="510">
        <v>1</v>
      </c>
      <c r="J108" s="510">
        <v>784.8</v>
      </c>
      <c r="K108" s="527">
        <v>1</v>
      </c>
      <c r="L108" s="510">
        <v>1</v>
      </c>
      <c r="M108" s="511">
        <v>784.8</v>
      </c>
    </row>
    <row r="109" spans="1:13" ht="14.4" customHeight="1" x14ac:dyDescent="0.3">
      <c r="A109" s="505" t="s">
        <v>481</v>
      </c>
      <c r="B109" s="506" t="s">
        <v>1541</v>
      </c>
      <c r="C109" s="506" t="s">
        <v>1200</v>
      </c>
      <c r="D109" s="506" t="s">
        <v>1201</v>
      </c>
      <c r="E109" s="506" t="s">
        <v>1202</v>
      </c>
      <c r="F109" s="510"/>
      <c r="G109" s="510"/>
      <c r="H109" s="527">
        <v>0</v>
      </c>
      <c r="I109" s="510">
        <v>1</v>
      </c>
      <c r="J109" s="510">
        <v>300.31</v>
      </c>
      <c r="K109" s="527">
        <v>1</v>
      </c>
      <c r="L109" s="510">
        <v>1</v>
      </c>
      <c r="M109" s="511">
        <v>300.31</v>
      </c>
    </row>
    <row r="110" spans="1:13" ht="14.4" customHeight="1" x14ac:dyDescent="0.3">
      <c r="A110" s="505" t="s">
        <v>481</v>
      </c>
      <c r="B110" s="506" t="s">
        <v>1542</v>
      </c>
      <c r="C110" s="506" t="s">
        <v>1044</v>
      </c>
      <c r="D110" s="506" t="s">
        <v>517</v>
      </c>
      <c r="E110" s="506" t="s">
        <v>1045</v>
      </c>
      <c r="F110" s="510"/>
      <c r="G110" s="510"/>
      <c r="H110" s="527"/>
      <c r="I110" s="510">
        <v>1</v>
      </c>
      <c r="J110" s="510">
        <v>0</v>
      </c>
      <c r="K110" s="527"/>
      <c r="L110" s="510">
        <v>1</v>
      </c>
      <c r="M110" s="511">
        <v>0</v>
      </c>
    </row>
    <row r="111" spans="1:13" ht="14.4" customHeight="1" x14ac:dyDescent="0.3">
      <c r="A111" s="505" t="s">
        <v>481</v>
      </c>
      <c r="B111" s="506" t="s">
        <v>1542</v>
      </c>
      <c r="C111" s="506" t="s">
        <v>804</v>
      </c>
      <c r="D111" s="506" t="s">
        <v>517</v>
      </c>
      <c r="E111" s="506" t="s">
        <v>805</v>
      </c>
      <c r="F111" s="510"/>
      <c r="G111" s="510"/>
      <c r="H111" s="527">
        <v>0</v>
      </c>
      <c r="I111" s="510">
        <v>1</v>
      </c>
      <c r="J111" s="510">
        <v>94.28</v>
      </c>
      <c r="K111" s="527">
        <v>1</v>
      </c>
      <c r="L111" s="510">
        <v>1</v>
      </c>
      <c r="M111" s="511">
        <v>94.28</v>
      </c>
    </row>
    <row r="112" spans="1:13" ht="14.4" customHeight="1" x14ac:dyDescent="0.3">
      <c r="A112" s="505" t="s">
        <v>481</v>
      </c>
      <c r="B112" s="506" t="s">
        <v>1542</v>
      </c>
      <c r="C112" s="506" t="s">
        <v>1051</v>
      </c>
      <c r="D112" s="506" t="s">
        <v>1047</v>
      </c>
      <c r="E112" s="506" t="s">
        <v>1052</v>
      </c>
      <c r="F112" s="510"/>
      <c r="G112" s="510"/>
      <c r="H112" s="527">
        <v>0</v>
      </c>
      <c r="I112" s="510">
        <v>7</v>
      </c>
      <c r="J112" s="510">
        <v>589.26</v>
      </c>
      <c r="K112" s="527">
        <v>1</v>
      </c>
      <c r="L112" s="510">
        <v>7</v>
      </c>
      <c r="M112" s="511">
        <v>589.26</v>
      </c>
    </row>
    <row r="113" spans="1:13" ht="14.4" customHeight="1" x14ac:dyDescent="0.3">
      <c r="A113" s="505" t="s">
        <v>481</v>
      </c>
      <c r="B113" s="506" t="s">
        <v>1542</v>
      </c>
      <c r="C113" s="506" t="s">
        <v>1053</v>
      </c>
      <c r="D113" s="506" t="s">
        <v>517</v>
      </c>
      <c r="E113" s="506" t="s">
        <v>1048</v>
      </c>
      <c r="F113" s="510"/>
      <c r="G113" s="510"/>
      <c r="H113" s="527">
        <v>0</v>
      </c>
      <c r="I113" s="510">
        <v>1</v>
      </c>
      <c r="J113" s="510">
        <v>126.27</v>
      </c>
      <c r="K113" s="527">
        <v>1</v>
      </c>
      <c r="L113" s="510">
        <v>1</v>
      </c>
      <c r="M113" s="511">
        <v>126.27</v>
      </c>
    </row>
    <row r="114" spans="1:13" ht="14.4" customHeight="1" x14ac:dyDescent="0.3">
      <c r="A114" s="505" t="s">
        <v>481</v>
      </c>
      <c r="B114" s="506" t="s">
        <v>1542</v>
      </c>
      <c r="C114" s="506" t="s">
        <v>516</v>
      </c>
      <c r="D114" s="506" t="s">
        <v>517</v>
      </c>
      <c r="E114" s="506" t="s">
        <v>518</v>
      </c>
      <c r="F114" s="510">
        <v>3</v>
      </c>
      <c r="G114" s="510">
        <v>252.54000000000002</v>
      </c>
      <c r="H114" s="527">
        <v>1</v>
      </c>
      <c r="I114" s="510"/>
      <c r="J114" s="510"/>
      <c r="K114" s="527">
        <v>0</v>
      </c>
      <c r="L114" s="510">
        <v>3</v>
      </c>
      <c r="M114" s="511">
        <v>252.54000000000002</v>
      </c>
    </row>
    <row r="115" spans="1:13" ht="14.4" customHeight="1" x14ac:dyDescent="0.3">
      <c r="A115" s="505" t="s">
        <v>481</v>
      </c>
      <c r="B115" s="506" t="s">
        <v>1542</v>
      </c>
      <c r="C115" s="506" t="s">
        <v>1046</v>
      </c>
      <c r="D115" s="506" t="s">
        <v>1047</v>
      </c>
      <c r="E115" s="506" t="s">
        <v>1048</v>
      </c>
      <c r="F115" s="510"/>
      <c r="G115" s="510"/>
      <c r="H115" s="527">
        <v>0</v>
      </c>
      <c r="I115" s="510">
        <v>1</v>
      </c>
      <c r="J115" s="510">
        <v>126.27</v>
      </c>
      <c r="K115" s="527">
        <v>1</v>
      </c>
      <c r="L115" s="510">
        <v>1</v>
      </c>
      <c r="M115" s="511">
        <v>126.27</v>
      </c>
    </row>
    <row r="116" spans="1:13" ht="14.4" customHeight="1" x14ac:dyDescent="0.3">
      <c r="A116" s="505" t="s">
        <v>481</v>
      </c>
      <c r="B116" s="506" t="s">
        <v>1542</v>
      </c>
      <c r="C116" s="506" t="s">
        <v>1049</v>
      </c>
      <c r="D116" s="506" t="s">
        <v>1047</v>
      </c>
      <c r="E116" s="506" t="s">
        <v>1050</v>
      </c>
      <c r="F116" s="510"/>
      <c r="G116" s="510"/>
      <c r="H116" s="527">
        <v>0</v>
      </c>
      <c r="I116" s="510">
        <v>1</v>
      </c>
      <c r="J116" s="510">
        <v>63.14</v>
      </c>
      <c r="K116" s="527">
        <v>1</v>
      </c>
      <c r="L116" s="510">
        <v>1</v>
      </c>
      <c r="M116" s="511">
        <v>63.14</v>
      </c>
    </row>
    <row r="117" spans="1:13" ht="14.4" customHeight="1" x14ac:dyDescent="0.3">
      <c r="A117" s="505" t="s">
        <v>481</v>
      </c>
      <c r="B117" s="506" t="s">
        <v>1542</v>
      </c>
      <c r="C117" s="506" t="s">
        <v>1054</v>
      </c>
      <c r="D117" s="506" t="s">
        <v>1047</v>
      </c>
      <c r="E117" s="506" t="s">
        <v>1055</v>
      </c>
      <c r="F117" s="510"/>
      <c r="G117" s="510"/>
      <c r="H117" s="527">
        <v>0</v>
      </c>
      <c r="I117" s="510">
        <v>3</v>
      </c>
      <c r="J117" s="510">
        <v>147.24</v>
      </c>
      <c r="K117" s="527">
        <v>1</v>
      </c>
      <c r="L117" s="510">
        <v>3</v>
      </c>
      <c r="M117" s="511">
        <v>147.24</v>
      </c>
    </row>
    <row r="118" spans="1:13" ht="14.4" customHeight="1" x14ac:dyDescent="0.3">
      <c r="A118" s="505" t="s">
        <v>481</v>
      </c>
      <c r="B118" s="506" t="s">
        <v>1543</v>
      </c>
      <c r="C118" s="506" t="s">
        <v>1270</v>
      </c>
      <c r="D118" s="506" t="s">
        <v>1271</v>
      </c>
      <c r="E118" s="506" t="s">
        <v>1272</v>
      </c>
      <c r="F118" s="510">
        <v>1</v>
      </c>
      <c r="G118" s="510">
        <v>154.36000000000001</v>
      </c>
      <c r="H118" s="527">
        <v>1</v>
      </c>
      <c r="I118" s="510"/>
      <c r="J118" s="510"/>
      <c r="K118" s="527">
        <v>0</v>
      </c>
      <c r="L118" s="510">
        <v>1</v>
      </c>
      <c r="M118" s="511">
        <v>154.36000000000001</v>
      </c>
    </row>
    <row r="119" spans="1:13" ht="14.4" customHeight="1" x14ac:dyDescent="0.3">
      <c r="A119" s="505" t="s">
        <v>481</v>
      </c>
      <c r="B119" s="506" t="s">
        <v>1544</v>
      </c>
      <c r="C119" s="506" t="s">
        <v>889</v>
      </c>
      <c r="D119" s="506" t="s">
        <v>890</v>
      </c>
      <c r="E119" s="506" t="s">
        <v>891</v>
      </c>
      <c r="F119" s="510"/>
      <c r="G119" s="510"/>
      <c r="H119" s="527">
        <v>0</v>
      </c>
      <c r="I119" s="510">
        <v>1</v>
      </c>
      <c r="J119" s="510">
        <v>70.540000000000006</v>
      </c>
      <c r="K119" s="527">
        <v>1</v>
      </c>
      <c r="L119" s="510">
        <v>1</v>
      </c>
      <c r="M119" s="511">
        <v>70.540000000000006</v>
      </c>
    </row>
    <row r="120" spans="1:13" ht="14.4" customHeight="1" x14ac:dyDescent="0.3">
      <c r="A120" s="505" t="s">
        <v>481</v>
      </c>
      <c r="B120" s="506" t="s">
        <v>1545</v>
      </c>
      <c r="C120" s="506" t="s">
        <v>1106</v>
      </c>
      <c r="D120" s="506" t="s">
        <v>808</v>
      </c>
      <c r="E120" s="506" t="s">
        <v>1107</v>
      </c>
      <c r="F120" s="510"/>
      <c r="G120" s="510"/>
      <c r="H120" s="527">
        <v>0</v>
      </c>
      <c r="I120" s="510">
        <v>2</v>
      </c>
      <c r="J120" s="510">
        <v>386.52</v>
      </c>
      <c r="K120" s="527">
        <v>1</v>
      </c>
      <c r="L120" s="510">
        <v>2</v>
      </c>
      <c r="M120" s="511">
        <v>386.52</v>
      </c>
    </row>
    <row r="121" spans="1:13" ht="14.4" customHeight="1" x14ac:dyDescent="0.3">
      <c r="A121" s="505" t="s">
        <v>481</v>
      </c>
      <c r="B121" s="506" t="s">
        <v>1546</v>
      </c>
      <c r="C121" s="506" t="s">
        <v>850</v>
      </c>
      <c r="D121" s="506" t="s">
        <v>851</v>
      </c>
      <c r="E121" s="506" t="s">
        <v>514</v>
      </c>
      <c r="F121" s="510">
        <v>2</v>
      </c>
      <c r="G121" s="510">
        <v>0</v>
      </c>
      <c r="H121" s="527"/>
      <c r="I121" s="510"/>
      <c r="J121" s="510"/>
      <c r="K121" s="527"/>
      <c r="L121" s="510">
        <v>2</v>
      </c>
      <c r="M121" s="511">
        <v>0</v>
      </c>
    </row>
    <row r="122" spans="1:13" ht="14.4" customHeight="1" x14ac:dyDescent="0.3">
      <c r="A122" s="505" t="s">
        <v>481</v>
      </c>
      <c r="B122" s="506" t="s">
        <v>1546</v>
      </c>
      <c r="C122" s="506" t="s">
        <v>621</v>
      </c>
      <c r="D122" s="506" t="s">
        <v>622</v>
      </c>
      <c r="E122" s="506" t="s">
        <v>623</v>
      </c>
      <c r="F122" s="510">
        <v>2</v>
      </c>
      <c r="G122" s="510">
        <v>72.540000000000006</v>
      </c>
      <c r="H122" s="527">
        <v>1</v>
      </c>
      <c r="I122" s="510"/>
      <c r="J122" s="510"/>
      <c r="K122" s="527">
        <v>0</v>
      </c>
      <c r="L122" s="510">
        <v>2</v>
      </c>
      <c r="M122" s="511">
        <v>72.540000000000006</v>
      </c>
    </row>
    <row r="123" spans="1:13" ht="14.4" customHeight="1" x14ac:dyDescent="0.3">
      <c r="A123" s="505" t="s">
        <v>481</v>
      </c>
      <c r="B123" s="506" t="s">
        <v>1546</v>
      </c>
      <c r="C123" s="506" t="s">
        <v>852</v>
      </c>
      <c r="D123" s="506" t="s">
        <v>851</v>
      </c>
      <c r="E123" s="506" t="s">
        <v>853</v>
      </c>
      <c r="F123" s="510">
        <v>2</v>
      </c>
      <c r="G123" s="510">
        <v>243.5</v>
      </c>
      <c r="H123" s="527">
        <v>1</v>
      </c>
      <c r="I123" s="510"/>
      <c r="J123" s="510"/>
      <c r="K123" s="527">
        <v>0</v>
      </c>
      <c r="L123" s="510">
        <v>2</v>
      </c>
      <c r="M123" s="511">
        <v>243.5</v>
      </c>
    </row>
    <row r="124" spans="1:13" ht="14.4" customHeight="1" x14ac:dyDescent="0.3">
      <c r="A124" s="505" t="s">
        <v>481</v>
      </c>
      <c r="B124" s="506" t="s">
        <v>1546</v>
      </c>
      <c r="C124" s="506" t="s">
        <v>563</v>
      </c>
      <c r="D124" s="506" t="s">
        <v>564</v>
      </c>
      <c r="E124" s="506" t="s">
        <v>514</v>
      </c>
      <c r="F124" s="510"/>
      <c r="G124" s="510"/>
      <c r="H124" s="527">
        <v>0</v>
      </c>
      <c r="I124" s="510">
        <v>2</v>
      </c>
      <c r="J124" s="510">
        <v>145.1</v>
      </c>
      <c r="K124" s="527">
        <v>1</v>
      </c>
      <c r="L124" s="510">
        <v>2</v>
      </c>
      <c r="M124" s="511">
        <v>145.1</v>
      </c>
    </row>
    <row r="125" spans="1:13" ht="14.4" customHeight="1" x14ac:dyDescent="0.3">
      <c r="A125" s="505" t="s">
        <v>481</v>
      </c>
      <c r="B125" s="506" t="s">
        <v>1547</v>
      </c>
      <c r="C125" s="506" t="s">
        <v>1186</v>
      </c>
      <c r="D125" s="506" t="s">
        <v>1187</v>
      </c>
      <c r="E125" s="506" t="s">
        <v>1188</v>
      </c>
      <c r="F125" s="510"/>
      <c r="G125" s="510"/>
      <c r="H125" s="527"/>
      <c r="I125" s="510">
        <v>1</v>
      </c>
      <c r="J125" s="510">
        <v>0</v>
      </c>
      <c r="K125" s="527"/>
      <c r="L125" s="510">
        <v>1</v>
      </c>
      <c r="M125" s="511">
        <v>0</v>
      </c>
    </row>
    <row r="126" spans="1:13" ht="14.4" customHeight="1" x14ac:dyDescent="0.3">
      <c r="A126" s="505" t="s">
        <v>481</v>
      </c>
      <c r="B126" s="506" t="s">
        <v>1548</v>
      </c>
      <c r="C126" s="506" t="s">
        <v>855</v>
      </c>
      <c r="D126" s="506" t="s">
        <v>856</v>
      </c>
      <c r="E126" s="506" t="s">
        <v>857</v>
      </c>
      <c r="F126" s="510"/>
      <c r="G126" s="510"/>
      <c r="H126" s="527">
        <v>0</v>
      </c>
      <c r="I126" s="510">
        <v>1</v>
      </c>
      <c r="J126" s="510">
        <v>4.7</v>
      </c>
      <c r="K126" s="527">
        <v>1</v>
      </c>
      <c r="L126" s="510">
        <v>1</v>
      </c>
      <c r="M126" s="511">
        <v>4.7</v>
      </c>
    </row>
    <row r="127" spans="1:13" ht="14.4" customHeight="1" x14ac:dyDescent="0.3">
      <c r="A127" s="505" t="s">
        <v>481</v>
      </c>
      <c r="B127" s="506" t="s">
        <v>1549</v>
      </c>
      <c r="C127" s="506" t="s">
        <v>1246</v>
      </c>
      <c r="D127" s="506" t="s">
        <v>544</v>
      </c>
      <c r="E127" s="506" t="s">
        <v>1247</v>
      </c>
      <c r="F127" s="510"/>
      <c r="G127" s="510"/>
      <c r="H127" s="527"/>
      <c r="I127" s="510">
        <v>3</v>
      </c>
      <c r="J127" s="510">
        <v>0</v>
      </c>
      <c r="K127" s="527"/>
      <c r="L127" s="510">
        <v>3</v>
      </c>
      <c r="M127" s="511">
        <v>0</v>
      </c>
    </row>
    <row r="128" spans="1:13" ht="14.4" customHeight="1" x14ac:dyDescent="0.3">
      <c r="A128" s="505" t="s">
        <v>481</v>
      </c>
      <c r="B128" s="506" t="s">
        <v>1549</v>
      </c>
      <c r="C128" s="506" t="s">
        <v>1248</v>
      </c>
      <c r="D128" s="506" t="s">
        <v>544</v>
      </c>
      <c r="E128" s="506" t="s">
        <v>639</v>
      </c>
      <c r="F128" s="510">
        <v>2</v>
      </c>
      <c r="G128" s="510">
        <v>0</v>
      </c>
      <c r="H128" s="527"/>
      <c r="I128" s="510"/>
      <c r="J128" s="510"/>
      <c r="K128" s="527"/>
      <c r="L128" s="510">
        <v>2</v>
      </c>
      <c r="M128" s="511">
        <v>0</v>
      </c>
    </row>
    <row r="129" spans="1:13" ht="14.4" customHeight="1" x14ac:dyDescent="0.3">
      <c r="A129" s="505" t="s">
        <v>481</v>
      </c>
      <c r="B129" s="506" t="s">
        <v>1549</v>
      </c>
      <c r="C129" s="506" t="s">
        <v>1249</v>
      </c>
      <c r="D129" s="506" t="s">
        <v>1250</v>
      </c>
      <c r="E129" s="506" t="s">
        <v>1251</v>
      </c>
      <c r="F129" s="510">
        <v>1</v>
      </c>
      <c r="G129" s="510">
        <v>0</v>
      </c>
      <c r="H129" s="527"/>
      <c r="I129" s="510"/>
      <c r="J129" s="510"/>
      <c r="K129" s="527"/>
      <c r="L129" s="510">
        <v>1</v>
      </c>
      <c r="M129" s="511">
        <v>0</v>
      </c>
    </row>
    <row r="130" spans="1:13" ht="14.4" customHeight="1" x14ac:dyDescent="0.3">
      <c r="A130" s="505" t="s">
        <v>481</v>
      </c>
      <c r="B130" s="506" t="s">
        <v>1550</v>
      </c>
      <c r="C130" s="506" t="s">
        <v>653</v>
      </c>
      <c r="D130" s="506" t="s">
        <v>654</v>
      </c>
      <c r="E130" s="506" t="s">
        <v>639</v>
      </c>
      <c r="F130" s="510"/>
      <c r="G130" s="510"/>
      <c r="H130" s="527">
        <v>0</v>
      </c>
      <c r="I130" s="510">
        <v>3</v>
      </c>
      <c r="J130" s="510">
        <v>197.96999999999997</v>
      </c>
      <c r="K130" s="527">
        <v>1</v>
      </c>
      <c r="L130" s="510">
        <v>3</v>
      </c>
      <c r="M130" s="511">
        <v>197.96999999999997</v>
      </c>
    </row>
    <row r="131" spans="1:13" ht="14.4" customHeight="1" x14ac:dyDescent="0.3">
      <c r="A131" s="505" t="s">
        <v>481</v>
      </c>
      <c r="B131" s="506" t="s">
        <v>1551</v>
      </c>
      <c r="C131" s="506" t="s">
        <v>1125</v>
      </c>
      <c r="D131" s="506" t="s">
        <v>1126</v>
      </c>
      <c r="E131" s="506" t="s">
        <v>641</v>
      </c>
      <c r="F131" s="510">
        <v>3</v>
      </c>
      <c r="G131" s="510">
        <v>396</v>
      </c>
      <c r="H131" s="527">
        <v>1</v>
      </c>
      <c r="I131" s="510"/>
      <c r="J131" s="510"/>
      <c r="K131" s="527">
        <v>0</v>
      </c>
      <c r="L131" s="510">
        <v>3</v>
      </c>
      <c r="M131" s="511">
        <v>396</v>
      </c>
    </row>
    <row r="132" spans="1:13" ht="14.4" customHeight="1" x14ac:dyDescent="0.3">
      <c r="A132" s="505" t="s">
        <v>481</v>
      </c>
      <c r="B132" s="506" t="s">
        <v>1552</v>
      </c>
      <c r="C132" s="506" t="s">
        <v>938</v>
      </c>
      <c r="D132" s="506" t="s">
        <v>937</v>
      </c>
      <c r="E132" s="506" t="s">
        <v>939</v>
      </c>
      <c r="F132" s="510"/>
      <c r="G132" s="510"/>
      <c r="H132" s="527">
        <v>0</v>
      </c>
      <c r="I132" s="510">
        <v>1</v>
      </c>
      <c r="J132" s="510">
        <v>246.39</v>
      </c>
      <c r="K132" s="527">
        <v>1</v>
      </c>
      <c r="L132" s="510">
        <v>1</v>
      </c>
      <c r="M132" s="511">
        <v>246.39</v>
      </c>
    </row>
    <row r="133" spans="1:13" ht="14.4" customHeight="1" x14ac:dyDescent="0.3">
      <c r="A133" s="505" t="s">
        <v>481</v>
      </c>
      <c r="B133" s="506" t="s">
        <v>1553</v>
      </c>
      <c r="C133" s="506" t="s">
        <v>1041</v>
      </c>
      <c r="D133" s="506" t="s">
        <v>1042</v>
      </c>
      <c r="E133" s="506" t="s">
        <v>1043</v>
      </c>
      <c r="F133" s="510"/>
      <c r="G133" s="510"/>
      <c r="H133" s="527">
        <v>0</v>
      </c>
      <c r="I133" s="510">
        <v>1</v>
      </c>
      <c r="J133" s="510">
        <v>176.32</v>
      </c>
      <c r="K133" s="527">
        <v>1</v>
      </c>
      <c r="L133" s="510">
        <v>1</v>
      </c>
      <c r="M133" s="511">
        <v>176.32</v>
      </c>
    </row>
    <row r="134" spans="1:13" ht="14.4" customHeight="1" x14ac:dyDescent="0.3">
      <c r="A134" s="505" t="s">
        <v>481</v>
      </c>
      <c r="B134" s="506" t="s">
        <v>1554</v>
      </c>
      <c r="C134" s="506" t="s">
        <v>1252</v>
      </c>
      <c r="D134" s="506" t="s">
        <v>609</v>
      </c>
      <c r="E134" s="506" t="s">
        <v>1253</v>
      </c>
      <c r="F134" s="510"/>
      <c r="G134" s="510"/>
      <c r="H134" s="527">
        <v>0</v>
      </c>
      <c r="I134" s="510">
        <v>1</v>
      </c>
      <c r="J134" s="510">
        <v>5286.12</v>
      </c>
      <c r="K134" s="527">
        <v>1</v>
      </c>
      <c r="L134" s="510">
        <v>1</v>
      </c>
      <c r="M134" s="511">
        <v>5286.12</v>
      </c>
    </row>
    <row r="135" spans="1:13" ht="14.4" customHeight="1" x14ac:dyDescent="0.3">
      <c r="A135" s="505" t="s">
        <v>481</v>
      </c>
      <c r="B135" s="506" t="s">
        <v>1555</v>
      </c>
      <c r="C135" s="506" t="s">
        <v>780</v>
      </c>
      <c r="D135" s="506" t="s">
        <v>552</v>
      </c>
      <c r="E135" s="506" t="s">
        <v>1556</v>
      </c>
      <c r="F135" s="510"/>
      <c r="G135" s="510"/>
      <c r="H135" s="527">
        <v>0</v>
      </c>
      <c r="I135" s="510">
        <v>2</v>
      </c>
      <c r="J135" s="510">
        <v>1088.76</v>
      </c>
      <c r="K135" s="527">
        <v>1</v>
      </c>
      <c r="L135" s="510">
        <v>2</v>
      </c>
      <c r="M135" s="511">
        <v>1088.76</v>
      </c>
    </row>
    <row r="136" spans="1:13" ht="14.4" customHeight="1" x14ac:dyDescent="0.3">
      <c r="A136" s="505" t="s">
        <v>481</v>
      </c>
      <c r="B136" s="506" t="s">
        <v>1555</v>
      </c>
      <c r="C136" s="506" t="s">
        <v>611</v>
      </c>
      <c r="D136" s="506" t="s">
        <v>552</v>
      </c>
      <c r="E136" s="506" t="s">
        <v>612</v>
      </c>
      <c r="F136" s="510"/>
      <c r="G136" s="510"/>
      <c r="H136" s="527">
        <v>0</v>
      </c>
      <c r="I136" s="510">
        <v>2</v>
      </c>
      <c r="J136" s="510">
        <v>218.34</v>
      </c>
      <c r="K136" s="527">
        <v>1</v>
      </c>
      <c r="L136" s="510">
        <v>2</v>
      </c>
      <c r="M136" s="511">
        <v>218.34</v>
      </c>
    </row>
    <row r="137" spans="1:13" ht="14.4" customHeight="1" x14ac:dyDescent="0.3">
      <c r="A137" s="505" t="s">
        <v>481</v>
      </c>
      <c r="B137" s="506" t="s">
        <v>1555</v>
      </c>
      <c r="C137" s="506" t="s">
        <v>551</v>
      </c>
      <c r="D137" s="506" t="s">
        <v>552</v>
      </c>
      <c r="E137" s="506" t="s">
        <v>1557</v>
      </c>
      <c r="F137" s="510"/>
      <c r="G137" s="510"/>
      <c r="H137" s="527">
        <v>0</v>
      </c>
      <c r="I137" s="510">
        <v>2</v>
      </c>
      <c r="J137" s="510">
        <v>654.98</v>
      </c>
      <c r="K137" s="527">
        <v>1</v>
      </c>
      <c r="L137" s="510">
        <v>2</v>
      </c>
      <c r="M137" s="511">
        <v>654.98</v>
      </c>
    </row>
    <row r="138" spans="1:13" ht="14.4" customHeight="1" x14ac:dyDescent="0.3">
      <c r="A138" s="505" t="s">
        <v>483</v>
      </c>
      <c r="B138" s="506" t="s">
        <v>1513</v>
      </c>
      <c r="C138" s="506" t="s">
        <v>833</v>
      </c>
      <c r="D138" s="506" t="s">
        <v>834</v>
      </c>
      <c r="E138" s="506" t="s">
        <v>835</v>
      </c>
      <c r="F138" s="510">
        <v>3</v>
      </c>
      <c r="G138" s="510">
        <v>421.79999999999995</v>
      </c>
      <c r="H138" s="527">
        <v>1</v>
      </c>
      <c r="I138" s="510"/>
      <c r="J138" s="510"/>
      <c r="K138" s="527">
        <v>0</v>
      </c>
      <c r="L138" s="510">
        <v>3</v>
      </c>
      <c r="M138" s="511">
        <v>421.79999999999995</v>
      </c>
    </row>
    <row r="139" spans="1:13" ht="14.4" customHeight="1" x14ac:dyDescent="0.3">
      <c r="A139" s="505" t="s">
        <v>483</v>
      </c>
      <c r="B139" s="506" t="s">
        <v>1514</v>
      </c>
      <c r="C139" s="506" t="s">
        <v>578</v>
      </c>
      <c r="D139" s="506" t="s">
        <v>579</v>
      </c>
      <c r="E139" s="506" t="s">
        <v>580</v>
      </c>
      <c r="F139" s="510"/>
      <c r="G139" s="510"/>
      <c r="H139" s="527">
        <v>0</v>
      </c>
      <c r="I139" s="510">
        <v>1</v>
      </c>
      <c r="J139" s="510">
        <v>300.31</v>
      </c>
      <c r="K139" s="527">
        <v>1</v>
      </c>
      <c r="L139" s="510">
        <v>1</v>
      </c>
      <c r="M139" s="511">
        <v>300.31</v>
      </c>
    </row>
    <row r="140" spans="1:13" ht="14.4" customHeight="1" x14ac:dyDescent="0.3">
      <c r="A140" s="505" t="s">
        <v>483</v>
      </c>
      <c r="B140" s="506" t="s">
        <v>1516</v>
      </c>
      <c r="C140" s="506" t="s">
        <v>1430</v>
      </c>
      <c r="D140" s="506" t="s">
        <v>1431</v>
      </c>
      <c r="E140" s="506" t="s">
        <v>1432</v>
      </c>
      <c r="F140" s="510">
        <v>1</v>
      </c>
      <c r="G140" s="510">
        <v>16.5</v>
      </c>
      <c r="H140" s="527">
        <v>1</v>
      </c>
      <c r="I140" s="510"/>
      <c r="J140" s="510"/>
      <c r="K140" s="527">
        <v>0</v>
      </c>
      <c r="L140" s="510">
        <v>1</v>
      </c>
      <c r="M140" s="511">
        <v>16.5</v>
      </c>
    </row>
    <row r="141" spans="1:13" ht="14.4" customHeight="1" x14ac:dyDescent="0.3">
      <c r="A141" s="505" t="s">
        <v>483</v>
      </c>
      <c r="B141" s="506" t="s">
        <v>1517</v>
      </c>
      <c r="C141" s="506" t="s">
        <v>818</v>
      </c>
      <c r="D141" s="506" t="s">
        <v>651</v>
      </c>
      <c r="E141" s="506" t="s">
        <v>819</v>
      </c>
      <c r="F141" s="510"/>
      <c r="G141" s="510"/>
      <c r="H141" s="527">
        <v>0</v>
      </c>
      <c r="I141" s="510">
        <v>1</v>
      </c>
      <c r="J141" s="510">
        <v>117.03</v>
      </c>
      <c r="K141" s="527">
        <v>1</v>
      </c>
      <c r="L141" s="510">
        <v>1</v>
      </c>
      <c r="M141" s="511">
        <v>117.03</v>
      </c>
    </row>
    <row r="142" spans="1:13" ht="14.4" customHeight="1" x14ac:dyDescent="0.3">
      <c r="A142" s="505" t="s">
        <v>483</v>
      </c>
      <c r="B142" s="506" t="s">
        <v>1521</v>
      </c>
      <c r="C142" s="506" t="s">
        <v>501</v>
      </c>
      <c r="D142" s="506" t="s">
        <v>502</v>
      </c>
      <c r="E142" s="506" t="s">
        <v>503</v>
      </c>
      <c r="F142" s="510"/>
      <c r="G142" s="510"/>
      <c r="H142" s="527">
        <v>0</v>
      </c>
      <c r="I142" s="510">
        <v>1</v>
      </c>
      <c r="J142" s="510">
        <v>93.27</v>
      </c>
      <c r="K142" s="527">
        <v>1</v>
      </c>
      <c r="L142" s="510">
        <v>1</v>
      </c>
      <c r="M142" s="511">
        <v>93.27</v>
      </c>
    </row>
    <row r="143" spans="1:13" ht="14.4" customHeight="1" x14ac:dyDescent="0.3">
      <c r="A143" s="505" t="s">
        <v>483</v>
      </c>
      <c r="B143" s="506" t="s">
        <v>1524</v>
      </c>
      <c r="C143" s="506" t="s">
        <v>733</v>
      </c>
      <c r="D143" s="506" t="s">
        <v>495</v>
      </c>
      <c r="E143" s="506" t="s">
        <v>649</v>
      </c>
      <c r="F143" s="510"/>
      <c r="G143" s="510"/>
      <c r="H143" s="527">
        <v>0</v>
      </c>
      <c r="I143" s="510">
        <v>2</v>
      </c>
      <c r="J143" s="510">
        <v>286.18</v>
      </c>
      <c r="K143" s="527">
        <v>1</v>
      </c>
      <c r="L143" s="510">
        <v>2</v>
      </c>
      <c r="M143" s="511">
        <v>286.18</v>
      </c>
    </row>
    <row r="144" spans="1:13" ht="14.4" customHeight="1" x14ac:dyDescent="0.3">
      <c r="A144" s="505" t="s">
        <v>483</v>
      </c>
      <c r="B144" s="506" t="s">
        <v>1529</v>
      </c>
      <c r="C144" s="506" t="s">
        <v>555</v>
      </c>
      <c r="D144" s="506" t="s">
        <v>556</v>
      </c>
      <c r="E144" s="506" t="s">
        <v>557</v>
      </c>
      <c r="F144" s="510"/>
      <c r="G144" s="510"/>
      <c r="H144" s="527">
        <v>0</v>
      </c>
      <c r="I144" s="510">
        <v>1</v>
      </c>
      <c r="J144" s="510">
        <v>352.37</v>
      </c>
      <c r="K144" s="527">
        <v>1</v>
      </c>
      <c r="L144" s="510">
        <v>1</v>
      </c>
      <c r="M144" s="511">
        <v>352.37</v>
      </c>
    </row>
    <row r="145" spans="1:13" ht="14.4" customHeight="1" x14ac:dyDescent="0.3">
      <c r="A145" s="505" t="s">
        <v>483</v>
      </c>
      <c r="B145" s="506" t="s">
        <v>1533</v>
      </c>
      <c r="C145" s="506" t="s">
        <v>840</v>
      </c>
      <c r="D145" s="506" t="s">
        <v>754</v>
      </c>
      <c r="E145" s="506" t="s">
        <v>841</v>
      </c>
      <c r="F145" s="510"/>
      <c r="G145" s="510"/>
      <c r="H145" s="527">
        <v>0</v>
      </c>
      <c r="I145" s="510">
        <v>1</v>
      </c>
      <c r="J145" s="510">
        <v>263.68</v>
      </c>
      <c r="K145" s="527">
        <v>1</v>
      </c>
      <c r="L145" s="510">
        <v>1</v>
      </c>
      <c r="M145" s="511">
        <v>263.68</v>
      </c>
    </row>
    <row r="146" spans="1:13" ht="14.4" customHeight="1" x14ac:dyDescent="0.3">
      <c r="A146" s="505" t="s">
        <v>483</v>
      </c>
      <c r="B146" s="506" t="s">
        <v>1558</v>
      </c>
      <c r="C146" s="506" t="s">
        <v>842</v>
      </c>
      <c r="D146" s="506" t="s">
        <v>843</v>
      </c>
      <c r="E146" s="506" t="s">
        <v>844</v>
      </c>
      <c r="F146" s="510">
        <v>1</v>
      </c>
      <c r="G146" s="510">
        <v>311.12</v>
      </c>
      <c r="H146" s="527">
        <v>1</v>
      </c>
      <c r="I146" s="510"/>
      <c r="J146" s="510"/>
      <c r="K146" s="527">
        <v>0</v>
      </c>
      <c r="L146" s="510">
        <v>1</v>
      </c>
      <c r="M146" s="511">
        <v>311.12</v>
      </c>
    </row>
    <row r="147" spans="1:13" ht="14.4" customHeight="1" x14ac:dyDescent="0.3">
      <c r="A147" s="505" t="s">
        <v>483</v>
      </c>
      <c r="B147" s="506" t="s">
        <v>1558</v>
      </c>
      <c r="C147" s="506" t="s">
        <v>845</v>
      </c>
      <c r="D147" s="506" t="s">
        <v>846</v>
      </c>
      <c r="E147" s="506" t="s">
        <v>847</v>
      </c>
      <c r="F147" s="510"/>
      <c r="G147" s="510"/>
      <c r="H147" s="527">
        <v>0</v>
      </c>
      <c r="I147" s="510">
        <v>1</v>
      </c>
      <c r="J147" s="510">
        <v>103.72</v>
      </c>
      <c r="K147" s="527">
        <v>1</v>
      </c>
      <c r="L147" s="510">
        <v>1</v>
      </c>
      <c r="M147" s="511">
        <v>103.72</v>
      </c>
    </row>
    <row r="148" spans="1:13" ht="14.4" customHeight="1" x14ac:dyDescent="0.3">
      <c r="A148" s="505" t="s">
        <v>483</v>
      </c>
      <c r="B148" s="506" t="s">
        <v>1536</v>
      </c>
      <c r="C148" s="506" t="s">
        <v>535</v>
      </c>
      <c r="D148" s="506" t="s">
        <v>536</v>
      </c>
      <c r="E148" s="506" t="s">
        <v>537</v>
      </c>
      <c r="F148" s="510"/>
      <c r="G148" s="510"/>
      <c r="H148" s="527">
        <v>0</v>
      </c>
      <c r="I148" s="510">
        <v>3</v>
      </c>
      <c r="J148" s="510">
        <v>740.64</v>
      </c>
      <c r="K148" s="527">
        <v>1</v>
      </c>
      <c r="L148" s="510">
        <v>3</v>
      </c>
      <c r="M148" s="511">
        <v>740.64</v>
      </c>
    </row>
    <row r="149" spans="1:13" ht="14.4" customHeight="1" x14ac:dyDescent="0.3">
      <c r="A149" s="505" t="s">
        <v>483</v>
      </c>
      <c r="B149" s="506" t="s">
        <v>1537</v>
      </c>
      <c r="C149" s="506" t="s">
        <v>788</v>
      </c>
      <c r="D149" s="506" t="s">
        <v>636</v>
      </c>
      <c r="E149" s="506" t="s">
        <v>644</v>
      </c>
      <c r="F149" s="510"/>
      <c r="G149" s="510"/>
      <c r="H149" s="527">
        <v>0</v>
      </c>
      <c r="I149" s="510">
        <v>2</v>
      </c>
      <c r="J149" s="510">
        <v>559.05999999999995</v>
      </c>
      <c r="K149" s="527">
        <v>1</v>
      </c>
      <c r="L149" s="510">
        <v>2</v>
      </c>
      <c r="M149" s="511">
        <v>559.05999999999995</v>
      </c>
    </row>
    <row r="150" spans="1:13" ht="14.4" customHeight="1" x14ac:dyDescent="0.3">
      <c r="A150" s="505" t="s">
        <v>483</v>
      </c>
      <c r="B150" s="506" t="s">
        <v>1537</v>
      </c>
      <c r="C150" s="506" t="s">
        <v>637</v>
      </c>
      <c r="D150" s="506" t="s">
        <v>638</v>
      </c>
      <c r="E150" s="506" t="s">
        <v>639</v>
      </c>
      <c r="F150" s="510">
        <v>3</v>
      </c>
      <c r="G150" s="510">
        <v>176.55</v>
      </c>
      <c r="H150" s="527">
        <v>1</v>
      </c>
      <c r="I150" s="510"/>
      <c r="J150" s="510"/>
      <c r="K150" s="527">
        <v>0</v>
      </c>
      <c r="L150" s="510">
        <v>3</v>
      </c>
      <c r="M150" s="511">
        <v>176.55</v>
      </c>
    </row>
    <row r="151" spans="1:13" ht="14.4" customHeight="1" x14ac:dyDescent="0.3">
      <c r="A151" s="505" t="s">
        <v>483</v>
      </c>
      <c r="B151" s="506" t="s">
        <v>1537</v>
      </c>
      <c r="C151" s="506" t="s">
        <v>814</v>
      </c>
      <c r="D151" s="506" t="s">
        <v>638</v>
      </c>
      <c r="E151" s="506" t="s">
        <v>815</v>
      </c>
      <c r="F151" s="510">
        <v>2</v>
      </c>
      <c r="G151" s="510">
        <v>1207.44</v>
      </c>
      <c r="H151" s="527">
        <v>1</v>
      </c>
      <c r="I151" s="510"/>
      <c r="J151" s="510"/>
      <c r="K151" s="527">
        <v>0</v>
      </c>
      <c r="L151" s="510">
        <v>2</v>
      </c>
      <c r="M151" s="511">
        <v>1207.44</v>
      </c>
    </row>
    <row r="152" spans="1:13" ht="14.4" customHeight="1" x14ac:dyDescent="0.3">
      <c r="A152" s="505" t="s">
        <v>483</v>
      </c>
      <c r="B152" s="506" t="s">
        <v>1539</v>
      </c>
      <c r="C152" s="506" t="s">
        <v>821</v>
      </c>
      <c r="D152" s="506" t="s">
        <v>822</v>
      </c>
      <c r="E152" s="506" t="s">
        <v>823</v>
      </c>
      <c r="F152" s="510"/>
      <c r="G152" s="510"/>
      <c r="H152" s="527">
        <v>0</v>
      </c>
      <c r="I152" s="510">
        <v>1</v>
      </c>
      <c r="J152" s="510">
        <v>556.04</v>
      </c>
      <c r="K152" s="527">
        <v>1</v>
      </c>
      <c r="L152" s="510">
        <v>1</v>
      </c>
      <c r="M152" s="511">
        <v>556.04</v>
      </c>
    </row>
    <row r="153" spans="1:13" ht="14.4" customHeight="1" x14ac:dyDescent="0.3">
      <c r="A153" s="505" t="s">
        <v>483</v>
      </c>
      <c r="B153" s="506" t="s">
        <v>1542</v>
      </c>
      <c r="C153" s="506" t="s">
        <v>831</v>
      </c>
      <c r="D153" s="506" t="s">
        <v>517</v>
      </c>
      <c r="E153" s="506" t="s">
        <v>832</v>
      </c>
      <c r="F153" s="510"/>
      <c r="G153" s="510"/>
      <c r="H153" s="527">
        <v>0</v>
      </c>
      <c r="I153" s="510">
        <v>1</v>
      </c>
      <c r="J153" s="510">
        <v>115.33</v>
      </c>
      <c r="K153" s="527">
        <v>1</v>
      </c>
      <c r="L153" s="510">
        <v>1</v>
      </c>
      <c r="M153" s="511">
        <v>115.33</v>
      </c>
    </row>
    <row r="154" spans="1:13" ht="14.4" customHeight="1" x14ac:dyDescent="0.3">
      <c r="A154" s="505" t="s">
        <v>483</v>
      </c>
      <c r="B154" s="506" t="s">
        <v>1555</v>
      </c>
      <c r="C154" s="506" t="s">
        <v>551</v>
      </c>
      <c r="D154" s="506" t="s">
        <v>552</v>
      </c>
      <c r="E154" s="506" t="s">
        <v>1557</v>
      </c>
      <c r="F154" s="510"/>
      <c r="G154" s="510"/>
      <c r="H154" s="527">
        <v>0</v>
      </c>
      <c r="I154" s="510">
        <v>2</v>
      </c>
      <c r="J154" s="510">
        <v>654.98</v>
      </c>
      <c r="K154" s="527">
        <v>1</v>
      </c>
      <c r="L154" s="510">
        <v>2</v>
      </c>
      <c r="M154" s="511">
        <v>654.98</v>
      </c>
    </row>
    <row r="155" spans="1:13" ht="14.4" customHeight="1" x14ac:dyDescent="0.3">
      <c r="A155" s="505" t="s">
        <v>484</v>
      </c>
      <c r="B155" s="506" t="s">
        <v>1529</v>
      </c>
      <c r="C155" s="506" t="s">
        <v>555</v>
      </c>
      <c r="D155" s="506" t="s">
        <v>556</v>
      </c>
      <c r="E155" s="506" t="s">
        <v>557</v>
      </c>
      <c r="F155" s="510"/>
      <c r="G155" s="510"/>
      <c r="H155" s="527">
        <v>0</v>
      </c>
      <c r="I155" s="510">
        <v>1</v>
      </c>
      <c r="J155" s="510">
        <v>352.37</v>
      </c>
      <c r="K155" s="527">
        <v>1</v>
      </c>
      <c r="L155" s="510">
        <v>1</v>
      </c>
      <c r="M155" s="511">
        <v>352.37</v>
      </c>
    </row>
    <row r="156" spans="1:13" ht="14.4" customHeight="1" x14ac:dyDescent="0.3">
      <c r="A156" s="505" t="s">
        <v>484</v>
      </c>
      <c r="B156" s="506" t="s">
        <v>1537</v>
      </c>
      <c r="C156" s="506" t="s">
        <v>635</v>
      </c>
      <c r="D156" s="506" t="s">
        <v>636</v>
      </c>
      <c r="E156" s="506" t="s">
        <v>634</v>
      </c>
      <c r="F156" s="510"/>
      <c r="G156" s="510"/>
      <c r="H156" s="527">
        <v>0</v>
      </c>
      <c r="I156" s="510">
        <v>1</v>
      </c>
      <c r="J156" s="510">
        <v>139.77000000000001</v>
      </c>
      <c r="K156" s="527">
        <v>1</v>
      </c>
      <c r="L156" s="510">
        <v>1</v>
      </c>
      <c r="M156" s="511">
        <v>139.77000000000001</v>
      </c>
    </row>
    <row r="157" spans="1:13" ht="14.4" customHeight="1" x14ac:dyDescent="0.3">
      <c r="A157" s="505" t="s">
        <v>484</v>
      </c>
      <c r="B157" s="506" t="s">
        <v>1559</v>
      </c>
      <c r="C157" s="506" t="s">
        <v>798</v>
      </c>
      <c r="D157" s="506" t="s">
        <v>799</v>
      </c>
      <c r="E157" s="506" t="s">
        <v>800</v>
      </c>
      <c r="F157" s="510"/>
      <c r="G157" s="510"/>
      <c r="H157" s="527">
        <v>0</v>
      </c>
      <c r="I157" s="510">
        <v>1</v>
      </c>
      <c r="J157" s="510">
        <v>32.869999999999997</v>
      </c>
      <c r="K157" s="527">
        <v>1</v>
      </c>
      <c r="L157" s="510">
        <v>1</v>
      </c>
      <c r="M157" s="511">
        <v>32.869999999999997</v>
      </c>
    </row>
    <row r="158" spans="1:13" ht="14.4" customHeight="1" x14ac:dyDescent="0.3">
      <c r="A158" s="505" t="s">
        <v>485</v>
      </c>
      <c r="B158" s="506" t="s">
        <v>1518</v>
      </c>
      <c r="C158" s="506" t="s">
        <v>520</v>
      </c>
      <c r="D158" s="506" t="s">
        <v>521</v>
      </c>
      <c r="E158" s="506" t="s">
        <v>503</v>
      </c>
      <c r="F158" s="510">
        <v>1</v>
      </c>
      <c r="G158" s="510">
        <v>105.29</v>
      </c>
      <c r="H158" s="527">
        <v>1</v>
      </c>
      <c r="I158" s="510"/>
      <c r="J158" s="510"/>
      <c r="K158" s="527">
        <v>0</v>
      </c>
      <c r="L158" s="510">
        <v>1</v>
      </c>
      <c r="M158" s="511">
        <v>105.29</v>
      </c>
    </row>
    <row r="159" spans="1:13" ht="14.4" customHeight="1" x14ac:dyDescent="0.3">
      <c r="A159" s="505" t="s">
        <v>485</v>
      </c>
      <c r="B159" s="506" t="s">
        <v>1521</v>
      </c>
      <c r="C159" s="506" t="s">
        <v>498</v>
      </c>
      <c r="D159" s="506" t="s">
        <v>499</v>
      </c>
      <c r="E159" s="506" t="s">
        <v>500</v>
      </c>
      <c r="F159" s="510">
        <v>1</v>
      </c>
      <c r="G159" s="510">
        <v>103.64</v>
      </c>
      <c r="H159" s="527">
        <v>1</v>
      </c>
      <c r="I159" s="510"/>
      <c r="J159" s="510"/>
      <c r="K159" s="527">
        <v>0</v>
      </c>
      <c r="L159" s="510">
        <v>1</v>
      </c>
      <c r="M159" s="511">
        <v>103.64</v>
      </c>
    </row>
    <row r="160" spans="1:13" ht="14.4" customHeight="1" x14ac:dyDescent="0.3">
      <c r="A160" s="505" t="s">
        <v>485</v>
      </c>
      <c r="B160" s="506" t="s">
        <v>1521</v>
      </c>
      <c r="C160" s="506" t="s">
        <v>501</v>
      </c>
      <c r="D160" s="506" t="s">
        <v>502</v>
      </c>
      <c r="E160" s="506" t="s">
        <v>503</v>
      </c>
      <c r="F160" s="510"/>
      <c r="G160" s="510"/>
      <c r="H160" s="527">
        <v>0</v>
      </c>
      <c r="I160" s="510">
        <v>1</v>
      </c>
      <c r="J160" s="510">
        <v>93.27</v>
      </c>
      <c r="K160" s="527">
        <v>1</v>
      </c>
      <c r="L160" s="510">
        <v>1</v>
      </c>
      <c r="M160" s="511">
        <v>93.27</v>
      </c>
    </row>
    <row r="161" spans="1:13" ht="14.4" customHeight="1" x14ac:dyDescent="0.3">
      <c r="A161" s="505" t="s">
        <v>485</v>
      </c>
      <c r="B161" s="506" t="s">
        <v>1521</v>
      </c>
      <c r="C161" s="506" t="s">
        <v>504</v>
      </c>
      <c r="D161" s="506" t="s">
        <v>505</v>
      </c>
      <c r="E161" s="506" t="s">
        <v>506</v>
      </c>
      <c r="F161" s="510"/>
      <c r="G161" s="510"/>
      <c r="H161" s="527">
        <v>0</v>
      </c>
      <c r="I161" s="510">
        <v>1</v>
      </c>
      <c r="J161" s="510">
        <v>186.55</v>
      </c>
      <c r="K161" s="527">
        <v>1</v>
      </c>
      <c r="L161" s="510">
        <v>1</v>
      </c>
      <c r="M161" s="511">
        <v>186.55</v>
      </c>
    </row>
    <row r="162" spans="1:13" ht="14.4" customHeight="1" x14ac:dyDescent="0.3">
      <c r="A162" s="505" t="s">
        <v>485</v>
      </c>
      <c r="B162" s="506" t="s">
        <v>1524</v>
      </c>
      <c r="C162" s="506" t="s">
        <v>733</v>
      </c>
      <c r="D162" s="506" t="s">
        <v>495</v>
      </c>
      <c r="E162" s="506" t="s">
        <v>649</v>
      </c>
      <c r="F162" s="510"/>
      <c r="G162" s="510"/>
      <c r="H162" s="527">
        <v>0</v>
      </c>
      <c r="I162" s="510">
        <v>1</v>
      </c>
      <c r="J162" s="510">
        <v>143.09</v>
      </c>
      <c r="K162" s="527">
        <v>1</v>
      </c>
      <c r="L162" s="510">
        <v>1</v>
      </c>
      <c r="M162" s="511">
        <v>143.09</v>
      </c>
    </row>
    <row r="163" spans="1:13" ht="14.4" customHeight="1" x14ac:dyDescent="0.3">
      <c r="A163" s="505" t="s">
        <v>485</v>
      </c>
      <c r="B163" s="506" t="s">
        <v>1527</v>
      </c>
      <c r="C163" s="506" t="s">
        <v>523</v>
      </c>
      <c r="D163" s="506" t="s">
        <v>524</v>
      </c>
      <c r="E163" s="506" t="s">
        <v>525</v>
      </c>
      <c r="F163" s="510"/>
      <c r="G163" s="510"/>
      <c r="H163" s="527">
        <v>0</v>
      </c>
      <c r="I163" s="510">
        <v>1</v>
      </c>
      <c r="J163" s="510">
        <v>218.62</v>
      </c>
      <c r="K163" s="527">
        <v>1</v>
      </c>
      <c r="L163" s="510">
        <v>1</v>
      </c>
      <c r="M163" s="511">
        <v>218.62</v>
      </c>
    </row>
    <row r="164" spans="1:13" ht="14.4" customHeight="1" x14ac:dyDescent="0.3">
      <c r="A164" s="505" t="s">
        <v>485</v>
      </c>
      <c r="B164" s="506" t="s">
        <v>1534</v>
      </c>
      <c r="C164" s="506" t="s">
        <v>794</v>
      </c>
      <c r="D164" s="506" t="s">
        <v>795</v>
      </c>
      <c r="E164" s="506" t="s">
        <v>796</v>
      </c>
      <c r="F164" s="510"/>
      <c r="G164" s="510"/>
      <c r="H164" s="527">
        <v>0</v>
      </c>
      <c r="I164" s="510">
        <v>1</v>
      </c>
      <c r="J164" s="510">
        <v>77.790000000000006</v>
      </c>
      <c r="K164" s="527">
        <v>1</v>
      </c>
      <c r="L164" s="510">
        <v>1</v>
      </c>
      <c r="M164" s="511">
        <v>77.790000000000006</v>
      </c>
    </row>
    <row r="165" spans="1:13" ht="14.4" customHeight="1" x14ac:dyDescent="0.3">
      <c r="A165" s="505" t="s">
        <v>485</v>
      </c>
      <c r="B165" s="506" t="s">
        <v>1558</v>
      </c>
      <c r="C165" s="506" t="s">
        <v>539</v>
      </c>
      <c r="D165" s="506" t="s">
        <v>540</v>
      </c>
      <c r="E165" s="506" t="s">
        <v>541</v>
      </c>
      <c r="F165" s="510">
        <v>3</v>
      </c>
      <c r="G165" s="510">
        <v>290.39999999999998</v>
      </c>
      <c r="H165" s="527">
        <v>1</v>
      </c>
      <c r="I165" s="510"/>
      <c r="J165" s="510"/>
      <c r="K165" s="527">
        <v>0</v>
      </c>
      <c r="L165" s="510">
        <v>3</v>
      </c>
      <c r="M165" s="511">
        <v>290.39999999999998</v>
      </c>
    </row>
    <row r="166" spans="1:13" ht="14.4" customHeight="1" x14ac:dyDescent="0.3">
      <c r="A166" s="505" t="s">
        <v>485</v>
      </c>
      <c r="B166" s="506" t="s">
        <v>1536</v>
      </c>
      <c r="C166" s="506" t="s">
        <v>535</v>
      </c>
      <c r="D166" s="506" t="s">
        <v>536</v>
      </c>
      <c r="E166" s="506" t="s">
        <v>537</v>
      </c>
      <c r="F166" s="510"/>
      <c r="G166" s="510"/>
      <c r="H166" s="527">
        <v>0</v>
      </c>
      <c r="I166" s="510">
        <v>7</v>
      </c>
      <c r="J166" s="510">
        <v>1728.16</v>
      </c>
      <c r="K166" s="527">
        <v>1</v>
      </c>
      <c r="L166" s="510">
        <v>7</v>
      </c>
      <c r="M166" s="511">
        <v>1728.16</v>
      </c>
    </row>
    <row r="167" spans="1:13" ht="14.4" customHeight="1" x14ac:dyDescent="0.3">
      <c r="A167" s="505" t="s">
        <v>485</v>
      </c>
      <c r="B167" s="506" t="s">
        <v>1537</v>
      </c>
      <c r="C167" s="506" t="s">
        <v>788</v>
      </c>
      <c r="D167" s="506" t="s">
        <v>636</v>
      </c>
      <c r="E167" s="506" t="s">
        <v>644</v>
      </c>
      <c r="F167" s="510"/>
      <c r="G167" s="510"/>
      <c r="H167" s="527">
        <v>0</v>
      </c>
      <c r="I167" s="510">
        <v>1</v>
      </c>
      <c r="J167" s="510">
        <v>279.52999999999997</v>
      </c>
      <c r="K167" s="527">
        <v>1</v>
      </c>
      <c r="L167" s="510">
        <v>1</v>
      </c>
      <c r="M167" s="511">
        <v>279.52999999999997</v>
      </c>
    </row>
    <row r="168" spans="1:13" ht="14.4" customHeight="1" x14ac:dyDescent="0.3">
      <c r="A168" s="505" t="s">
        <v>485</v>
      </c>
      <c r="B168" s="506" t="s">
        <v>1542</v>
      </c>
      <c r="C168" s="506" t="s">
        <v>516</v>
      </c>
      <c r="D168" s="506" t="s">
        <v>517</v>
      </c>
      <c r="E168" s="506" t="s">
        <v>518</v>
      </c>
      <c r="F168" s="510">
        <v>2</v>
      </c>
      <c r="G168" s="510">
        <v>168.36</v>
      </c>
      <c r="H168" s="527">
        <v>1</v>
      </c>
      <c r="I168" s="510"/>
      <c r="J168" s="510"/>
      <c r="K168" s="527">
        <v>0</v>
      </c>
      <c r="L168" s="510">
        <v>2</v>
      </c>
      <c r="M168" s="511">
        <v>168.36</v>
      </c>
    </row>
    <row r="169" spans="1:13" ht="14.4" customHeight="1" x14ac:dyDescent="0.3">
      <c r="A169" s="505" t="s">
        <v>485</v>
      </c>
      <c r="B169" s="506" t="s">
        <v>1549</v>
      </c>
      <c r="C169" s="506" t="s">
        <v>543</v>
      </c>
      <c r="D169" s="506" t="s">
        <v>544</v>
      </c>
      <c r="E169" s="506" t="s">
        <v>545</v>
      </c>
      <c r="F169" s="510"/>
      <c r="G169" s="510"/>
      <c r="H169" s="527"/>
      <c r="I169" s="510">
        <v>2</v>
      </c>
      <c r="J169" s="510">
        <v>0</v>
      </c>
      <c r="K169" s="527"/>
      <c r="L169" s="510">
        <v>2</v>
      </c>
      <c r="M169" s="511">
        <v>0</v>
      </c>
    </row>
    <row r="170" spans="1:13" ht="14.4" customHeight="1" x14ac:dyDescent="0.3">
      <c r="A170" s="505" t="s">
        <v>485</v>
      </c>
      <c r="B170" s="506" t="s">
        <v>1553</v>
      </c>
      <c r="C170" s="506" t="s">
        <v>1041</v>
      </c>
      <c r="D170" s="506" t="s">
        <v>1042</v>
      </c>
      <c r="E170" s="506" t="s">
        <v>1043</v>
      </c>
      <c r="F170" s="510"/>
      <c r="G170" s="510"/>
      <c r="H170" s="527">
        <v>0</v>
      </c>
      <c r="I170" s="510">
        <v>1</v>
      </c>
      <c r="J170" s="510">
        <v>176.32</v>
      </c>
      <c r="K170" s="527">
        <v>1</v>
      </c>
      <c r="L170" s="510">
        <v>1</v>
      </c>
      <c r="M170" s="511">
        <v>176.32</v>
      </c>
    </row>
    <row r="171" spans="1:13" ht="14.4" customHeight="1" x14ac:dyDescent="0.3">
      <c r="A171" s="505" t="s">
        <v>485</v>
      </c>
      <c r="B171" s="506" t="s">
        <v>1555</v>
      </c>
      <c r="C171" s="506" t="s">
        <v>551</v>
      </c>
      <c r="D171" s="506" t="s">
        <v>552</v>
      </c>
      <c r="E171" s="506" t="s">
        <v>1557</v>
      </c>
      <c r="F171" s="510"/>
      <c r="G171" s="510"/>
      <c r="H171" s="527">
        <v>0</v>
      </c>
      <c r="I171" s="510">
        <v>1</v>
      </c>
      <c r="J171" s="510">
        <v>327.49</v>
      </c>
      <c r="K171" s="527">
        <v>1</v>
      </c>
      <c r="L171" s="510">
        <v>1</v>
      </c>
      <c r="M171" s="511">
        <v>327.49</v>
      </c>
    </row>
    <row r="172" spans="1:13" ht="14.4" customHeight="1" x14ac:dyDescent="0.3">
      <c r="A172" s="505" t="s">
        <v>486</v>
      </c>
      <c r="B172" s="506" t="s">
        <v>1502</v>
      </c>
      <c r="C172" s="506" t="s">
        <v>594</v>
      </c>
      <c r="D172" s="506" t="s">
        <v>595</v>
      </c>
      <c r="E172" s="506" t="s">
        <v>596</v>
      </c>
      <c r="F172" s="510"/>
      <c r="G172" s="510"/>
      <c r="H172" s="527">
        <v>0</v>
      </c>
      <c r="I172" s="510">
        <v>3</v>
      </c>
      <c r="J172" s="510">
        <v>172.8</v>
      </c>
      <c r="K172" s="527">
        <v>1</v>
      </c>
      <c r="L172" s="510">
        <v>3</v>
      </c>
      <c r="M172" s="511">
        <v>172.8</v>
      </c>
    </row>
    <row r="173" spans="1:13" ht="14.4" customHeight="1" x14ac:dyDescent="0.3">
      <c r="A173" s="505" t="s">
        <v>486</v>
      </c>
      <c r="B173" s="506" t="s">
        <v>1502</v>
      </c>
      <c r="C173" s="506" t="s">
        <v>1355</v>
      </c>
      <c r="D173" s="506" t="s">
        <v>595</v>
      </c>
      <c r="E173" s="506" t="s">
        <v>1356</v>
      </c>
      <c r="F173" s="510"/>
      <c r="G173" s="510"/>
      <c r="H173" s="527">
        <v>0</v>
      </c>
      <c r="I173" s="510">
        <v>3</v>
      </c>
      <c r="J173" s="510">
        <v>96.75</v>
      </c>
      <c r="K173" s="527">
        <v>1</v>
      </c>
      <c r="L173" s="510">
        <v>3</v>
      </c>
      <c r="M173" s="511">
        <v>96.75</v>
      </c>
    </row>
    <row r="174" spans="1:13" ht="14.4" customHeight="1" x14ac:dyDescent="0.3">
      <c r="A174" s="505" t="s">
        <v>486</v>
      </c>
      <c r="B174" s="506" t="s">
        <v>1505</v>
      </c>
      <c r="C174" s="506" t="s">
        <v>1337</v>
      </c>
      <c r="D174" s="506" t="s">
        <v>1338</v>
      </c>
      <c r="E174" s="506" t="s">
        <v>1339</v>
      </c>
      <c r="F174" s="510"/>
      <c r="G174" s="510"/>
      <c r="H174" s="527">
        <v>0</v>
      </c>
      <c r="I174" s="510">
        <v>2</v>
      </c>
      <c r="J174" s="510">
        <v>172.86</v>
      </c>
      <c r="K174" s="527">
        <v>1</v>
      </c>
      <c r="L174" s="510">
        <v>2</v>
      </c>
      <c r="M174" s="511">
        <v>172.86</v>
      </c>
    </row>
    <row r="175" spans="1:13" ht="14.4" customHeight="1" x14ac:dyDescent="0.3">
      <c r="A175" s="505" t="s">
        <v>486</v>
      </c>
      <c r="B175" s="506" t="s">
        <v>1505</v>
      </c>
      <c r="C175" s="506" t="s">
        <v>1340</v>
      </c>
      <c r="D175" s="506" t="s">
        <v>1338</v>
      </c>
      <c r="E175" s="506" t="s">
        <v>1341</v>
      </c>
      <c r="F175" s="510"/>
      <c r="G175" s="510"/>
      <c r="H175" s="527">
        <v>0</v>
      </c>
      <c r="I175" s="510">
        <v>3</v>
      </c>
      <c r="J175" s="510">
        <v>129.63</v>
      </c>
      <c r="K175" s="527">
        <v>1</v>
      </c>
      <c r="L175" s="510">
        <v>3</v>
      </c>
      <c r="M175" s="511">
        <v>129.63</v>
      </c>
    </row>
    <row r="176" spans="1:13" ht="14.4" customHeight="1" x14ac:dyDescent="0.3">
      <c r="A176" s="505" t="s">
        <v>486</v>
      </c>
      <c r="B176" s="506" t="s">
        <v>1507</v>
      </c>
      <c r="C176" s="506" t="s">
        <v>1413</v>
      </c>
      <c r="D176" s="506" t="s">
        <v>1414</v>
      </c>
      <c r="E176" s="506" t="s">
        <v>1415</v>
      </c>
      <c r="F176" s="510"/>
      <c r="G176" s="510"/>
      <c r="H176" s="527">
        <v>0</v>
      </c>
      <c r="I176" s="510">
        <v>4</v>
      </c>
      <c r="J176" s="510">
        <v>482.44</v>
      </c>
      <c r="K176" s="527">
        <v>1</v>
      </c>
      <c r="L176" s="510">
        <v>4</v>
      </c>
      <c r="M176" s="511">
        <v>482.44</v>
      </c>
    </row>
    <row r="177" spans="1:13" ht="14.4" customHeight="1" x14ac:dyDescent="0.3">
      <c r="A177" s="505" t="s">
        <v>486</v>
      </c>
      <c r="B177" s="506" t="s">
        <v>1509</v>
      </c>
      <c r="C177" s="506" t="s">
        <v>1330</v>
      </c>
      <c r="D177" s="506" t="s">
        <v>1331</v>
      </c>
      <c r="E177" s="506" t="s">
        <v>1332</v>
      </c>
      <c r="F177" s="510"/>
      <c r="G177" s="510"/>
      <c r="H177" s="527">
        <v>0</v>
      </c>
      <c r="I177" s="510">
        <v>9</v>
      </c>
      <c r="J177" s="510">
        <v>840.87000000000012</v>
      </c>
      <c r="K177" s="527">
        <v>1</v>
      </c>
      <c r="L177" s="510">
        <v>9</v>
      </c>
      <c r="M177" s="511">
        <v>840.87000000000012</v>
      </c>
    </row>
    <row r="178" spans="1:13" ht="14.4" customHeight="1" x14ac:dyDescent="0.3">
      <c r="A178" s="505" t="s">
        <v>486</v>
      </c>
      <c r="B178" s="506" t="s">
        <v>1511</v>
      </c>
      <c r="C178" s="506" t="s">
        <v>625</v>
      </c>
      <c r="D178" s="506" t="s">
        <v>626</v>
      </c>
      <c r="E178" s="506" t="s">
        <v>627</v>
      </c>
      <c r="F178" s="510"/>
      <c r="G178" s="510"/>
      <c r="H178" s="527">
        <v>0</v>
      </c>
      <c r="I178" s="510">
        <v>3</v>
      </c>
      <c r="J178" s="510">
        <v>216</v>
      </c>
      <c r="K178" s="527">
        <v>1</v>
      </c>
      <c r="L178" s="510">
        <v>3</v>
      </c>
      <c r="M178" s="511">
        <v>216</v>
      </c>
    </row>
    <row r="179" spans="1:13" ht="14.4" customHeight="1" x14ac:dyDescent="0.3">
      <c r="A179" s="505" t="s">
        <v>486</v>
      </c>
      <c r="B179" s="506" t="s">
        <v>1512</v>
      </c>
      <c r="C179" s="506" t="s">
        <v>1407</v>
      </c>
      <c r="D179" s="506" t="s">
        <v>1408</v>
      </c>
      <c r="E179" s="506" t="s">
        <v>1409</v>
      </c>
      <c r="F179" s="510"/>
      <c r="G179" s="510"/>
      <c r="H179" s="527">
        <v>0</v>
      </c>
      <c r="I179" s="510">
        <v>3</v>
      </c>
      <c r="J179" s="510">
        <v>393.96</v>
      </c>
      <c r="K179" s="527">
        <v>1</v>
      </c>
      <c r="L179" s="510">
        <v>3</v>
      </c>
      <c r="M179" s="511">
        <v>393.96</v>
      </c>
    </row>
    <row r="180" spans="1:13" ht="14.4" customHeight="1" x14ac:dyDescent="0.3">
      <c r="A180" s="505" t="s">
        <v>486</v>
      </c>
      <c r="B180" s="506" t="s">
        <v>1512</v>
      </c>
      <c r="C180" s="506" t="s">
        <v>604</v>
      </c>
      <c r="D180" s="506" t="s">
        <v>605</v>
      </c>
      <c r="E180" s="506" t="s">
        <v>606</v>
      </c>
      <c r="F180" s="510">
        <v>12</v>
      </c>
      <c r="G180" s="510">
        <v>1575.84</v>
      </c>
      <c r="H180" s="527">
        <v>1</v>
      </c>
      <c r="I180" s="510"/>
      <c r="J180" s="510"/>
      <c r="K180" s="527">
        <v>0</v>
      </c>
      <c r="L180" s="510">
        <v>12</v>
      </c>
      <c r="M180" s="511">
        <v>1575.84</v>
      </c>
    </row>
    <row r="181" spans="1:13" ht="14.4" customHeight="1" x14ac:dyDescent="0.3">
      <c r="A181" s="505" t="s">
        <v>486</v>
      </c>
      <c r="B181" s="506" t="s">
        <v>1512</v>
      </c>
      <c r="C181" s="506" t="s">
        <v>1405</v>
      </c>
      <c r="D181" s="506" t="s">
        <v>605</v>
      </c>
      <c r="E181" s="506" t="s">
        <v>1406</v>
      </c>
      <c r="F181" s="510">
        <v>2</v>
      </c>
      <c r="G181" s="510">
        <v>787.88</v>
      </c>
      <c r="H181" s="527">
        <v>1</v>
      </c>
      <c r="I181" s="510"/>
      <c r="J181" s="510"/>
      <c r="K181" s="527">
        <v>0</v>
      </c>
      <c r="L181" s="510">
        <v>2</v>
      </c>
      <c r="M181" s="511">
        <v>787.88</v>
      </c>
    </row>
    <row r="182" spans="1:13" ht="14.4" customHeight="1" x14ac:dyDescent="0.3">
      <c r="A182" s="505" t="s">
        <v>486</v>
      </c>
      <c r="B182" s="506" t="s">
        <v>1560</v>
      </c>
      <c r="C182" s="506" t="s">
        <v>1326</v>
      </c>
      <c r="D182" s="506" t="s">
        <v>1327</v>
      </c>
      <c r="E182" s="506" t="s">
        <v>1328</v>
      </c>
      <c r="F182" s="510"/>
      <c r="G182" s="510"/>
      <c r="H182" s="527">
        <v>0</v>
      </c>
      <c r="I182" s="510">
        <v>2</v>
      </c>
      <c r="J182" s="510">
        <v>1965.68</v>
      </c>
      <c r="K182" s="527">
        <v>1</v>
      </c>
      <c r="L182" s="510">
        <v>2</v>
      </c>
      <c r="M182" s="511">
        <v>1965.68</v>
      </c>
    </row>
    <row r="183" spans="1:13" ht="14.4" customHeight="1" x14ac:dyDescent="0.3">
      <c r="A183" s="505" t="s">
        <v>486</v>
      </c>
      <c r="B183" s="506" t="s">
        <v>1513</v>
      </c>
      <c r="C183" s="506" t="s">
        <v>590</v>
      </c>
      <c r="D183" s="506" t="s">
        <v>591</v>
      </c>
      <c r="E183" s="506" t="s">
        <v>592</v>
      </c>
      <c r="F183" s="510"/>
      <c r="G183" s="510"/>
      <c r="H183" s="527">
        <v>0</v>
      </c>
      <c r="I183" s="510">
        <v>2</v>
      </c>
      <c r="J183" s="510">
        <v>281.2</v>
      </c>
      <c r="K183" s="527">
        <v>1</v>
      </c>
      <c r="L183" s="510">
        <v>2</v>
      </c>
      <c r="M183" s="511">
        <v>281.2</v>
      </c>
    </row>
    <row r="184" spans="1:13" ht="14.4" customHeight="1" x14ac:dyDescent="0.3">
      <c r="A184" s="505" t="s">
        <v>486</v>
      </c>
      <c r="B184" s="506" t="s">
        <v>1514</v>
      </c>
      <c r="C184" s="506" t="s">
        <v>578</v>
      </c>
      <c r="D184" s="506" t="s">
        <v>579</v>
      </c>
      <c r="E184" s="506" t="s">
        <v>580</v>
      </c>
      <c r="F184" s="510"/>
      <c r="G184" s="510"/>
      <c r="H184" s="527">
        <v>0</v>
      </c>
      <c r="I184" s="510">
        <v>1</v>
      </c>
      <c r="J184" s="510">
        <v>300.31</v>
      </c>
      <c r="K184" s="527">
        <v>1</v>
      </c>
      <c r="L184" s="510">
        <v>1</v>
      </c>
      <c r="M184" s="511">
        <v>300.31</v>
      </c>
    </row>
    <row r="185" spans="1:13" ht="14.4" customHeight="1" x14ac:dyDescent="0.3">
      <c r="A185" s="505" t="s">
        <v>486</v>
      </c>
      <c r="B185" s="506" t="s">
        <v>1515</v>
      </c>
      <c r="C185" s="506" t="s">
        <v>1315</v>
      </c>
      <c r="D185" s="506" t="s">
        <v>952</v>
      </c>
      <c r="E185" s="506" t="s">
        <v>1316</v>
      </c>
      <c r="F185" s="510"/>
      <c r="G185" s="510"/>
      <c r="H185" s="527">
        <v>0</v>
      </c>
      <c r="I185" s="510">
        <v>1</v>
      </c>
      <c r="J185" s="510">
        <v>85.02</v>
      </c>
      <c r="K185" s="527">
        <v>1</v>
      </c>
      <c r="L185" s="510">
        <v>1</v>
      </c>
      <c r="M185" s="511">
        <v>85.02</v>
      </c>
    </row>
    <row r="186" spans="1:13" ht="14.4" customHeight="1" x14ac:dyDescent="0.3">
      <c r="A186" s="505" t="s">
        <v>486</v>
      </c>
      <c r="B186" s="506" t="s">
        <v>1516</v>
      </c>
      <c r="C186" s="506" t="s">
        <v>1342</v>
      </c>
      <c r="D186" s="506" t="s">
        <v>1343</v>
      </c>
      <c r="E186" s="506" t="s">
        <v>514</v>
      </c>
      <c r="F186" s="510">
        <v>1</v>
      </c>
      <c r="G186" s="510">
        <v>109.97</v>
      </c>
      <c r="H186" s="527">
        <v>1</v>
      </c>
      <c r="I186" s="510"/>
      <c r="J186" s="510"/>
      <c r="K186" s="527">
        <v>0</v>
      </c>
      <c r="L186" s="510">
        <v>1</v>
      </c>
      <c r="M186" s="511">
        <v>109.97</v>
      </c>
    </row>
    <row r="187" spans="1:13" ht="14.4" customHeight="1" x14ac:dyDescent="0.3">
      <c r="A187" s="505" t="s">
        <v>486</v>
      </c>
      <c r="B187" s="506" t="s">
        <v>1516</v>
      </c>
      <c r="C187" s="506" t="s">
        <v>1344</v>
      </c>
      <c r="D187" s="506" t="s">
        <v>1345</v>
      </c>
      <c r="E187" s="506" t="s">
        <v>1346</v>
      </c>
      <c r="F187" s="510"/>
      <c r="G187" s="510"/>
      <c r="H187" s="527">
        <v>0</v>
      </c>
      <c r="I187" s="510">
        <v>3</v>
      </c>
      <c r="J187" s="510">
        <v>82.5</v>
      </c>
      <c r="K187" s="527">
        <v>1</v>
      </c>
      <c r="L187" s="510">
        <v>3</v>
      </c>
      <c r="M187" s="511">
        <v>82.5</v>
      </c>
    </row>
    <row r="188" spans="1:13" ht="14.4" customHeight="1" x14ac:dyDescent="0.3">
      <c r="A188" s="505" t="s">
        <v>486</v>
      </c>
      <c r="B188" s="506" t="s">
        <v>1516</v>
      </c>
      <c r="C188" s="506" t="s">
        <v>1347</v>
      </c>
      <c r="D188" s="506" t="s">
        <v>704</v>
      </c>
      <c r="E188" s="506" t="s">
        <v>1348</v>
      </c>
      <c r="F188" s="510"/>
      <c r="G188" s="510"/>
      <c r="H188" s="527">
        <v>0</v>
      </c>
      <c r="I188" s="510">
        <v>6</v>
      </c>
      <c r="J188" s="510">
        <v>210.66</v>
      </c>
      <c r="K188" s="527">
        <v>1</v>
      </c>
      <c r="L188" s="510">
        <v>6</v>
      </c>
      <c r="M188" s="511">
        <v>210.66</v>
      </c>
    </row>
    <row r="189" spans="1:13" ht="14.4" customHeight="1" x14ac:dyDescent="0.3">
      <c r="A189" s="505" t="s">
        <v>486</v>
      </c>
      <c r="B189" s="506" t="s">
        <v>1516</v>
      </c>
      <c r="C189" s="506" t="s">
        <v>1349</v>
      </c>
      <c r="D189" s="506" t="s">
        <v>704</v>
      </c>
      <c r="E189" s="506" t="s">
        <v>708</v>
      </c>
      <c r="F189" s="510"/>
      <c r="G189" s="510"/>
      <c r="H189" s="527">
        <v>0</v>
      </c>
      <c r="I189" s="510">
        <v>5</v>
      </c>
      <c r="J189" s="510">
        <v>87.799999999999983</v>
      </c>
      <c r="K189" s="527">
        <v>1</v>
      </c>
      <c r="L189" s="510">
        <v>5</v>
      </c>
      <c r="M189" s="511">
        <v>87.799999999999983</v>
      </c>
    </row>
    <row r="190" spans="1:13" ht="14.4" customHeight="1" x14ac:dyDescent="0.3">
      <c r="A190" s="505" t="s">
        <v>486</v>
      </c>
      <c r="B190" s="506" t="s">
        <v>1516</v>
      </c>
      <c r="C190" s="506" t="s">
        <v>1092</v>
      </c>
      <c r="D190" s="506" t="s">
        <v>704</v>
      </c>
      <c r="E190" s="506" t="s">
        <v>1093</v>
      </c>
      <c r="F190" s="510"/>
      <c r="G190" s="510"/>
      <c r="H190" s="527">
        <v>0</v>
      </c>
      <c r="I190" s="510">
        <v>2</v>
      </c>
      <c r="J190" s="510">
        <v>117.04</v>
      </c>
      <c r="K190" s="527">
        <v>1</v>
      </c>
      <c r="L190" s="510">
        <v>2</v>
      </c>
      <c r="M190" s="511">
        <v>117.04</v>
      </c>
    </row>
    <row r="191" spans="1:13" ht="14.4" customHeight="1" x14ac:dyDescent="0.3">
      <c r="A191" s="505" t="s">
        <v>486</v>
      </c>
      <c r="B191" s="506" t="s">
        <v>1561</v>
      </c>
      <c r="C191" s="506" t="s">
        <v>1302</v>
      </c>
      <c r="D191" s="506" t="s">
        <v>1303</v>
      </c>
      <c r="E191" s="506" t="s">
        <v>1304</v>
      </c>
      <c r="F191" s="510"/>
      <c r="G191" s="510"/>
      <c r="H191" s="527">
        <v>0</v>
      </c>
      <c r="I191" s="510">
        <v>2</v>
      </c>
      <c r="J191" s="510">
        <v>458.76</v>
      </c>
      <c r="K191" s="527">
        <v>1</v>
      </c>
      <c r="L191" s="510">
        <v>2</v>
      </c>
      <c r="M191" s="511">
        <v>458.76</v>
      </c>
    </row>
    <row r="192" spans="1:13" ht="14.4" customHeight="1" x14ac:dyDescent="0.3">
      <c r="A192" s="505" t="s">
        <v>486</v>
      </c>
      <c r="B192" s="506" t="s">
        <v>1517</v>
      </c>
      <c r="C192" s="506" t="s">
        <v>650</v>
      </c>
      <c r="D192" s="506" t="s">
        <v>651</v>
      </c>
      <c r="E192" s="506" t="s">
        <v>496</v>
      </c>
      <c r="F192" s="510"/>
      <c r="G192" s="510"/>
      <c r="H192" s="527">
        <v>0</v>
      </c>
      <c r="I192" s="510">
        <v>4</v>
      </c>
      <c r="J192" s="510">
        <v>140.44</v>
      </c>
      <c r="K192" s="527">
        <v>1</v>
      </c>
      <c r="L192" s="510">
        <v>4</v>
      </c>
      <c r="M192" s="511">
        <v>140.44</v>
      </c>
    </row>
    <row r="193" spans="1:13" ht="14.4" customHeight="1" x14ac:dyDescent="0.3">
      <c r="A193" s="505" t="s">
        <v>486</v>
      </c>
      <c r="B193" s="506" t="s">
        <v>1517</v>
      </c>
      <c r="C193" s="506" t="s">
        <v>566</v>
      </c>
      <c r="D193" s="506" t="s">
        <v>567</v>
      </c>
      <c r="E193" s="506" t="s">
        <v>568</v>
      </c>
      <c r="F193" s="510">
        <v>1</v>
      </c>
      <c r="G193" s="510">
        <v>16.38</v>
      </c>
      <c r="H193" s="527">
        <v>1</v>
      </c>
      <c r="I193" s="510"/>
      <c r="J193" s="510"/>
      <c r="K193" s="527">
        <v>0</v>
      </c>
      <c r="L193" s="510">
        <v>1</v>
      </c>
      <c r="M193" s="511">
        <v>16.38</v>
      </c>
    </row>
    <row r="194" spans="1:13" ht="14.4" customHeight="1" x14ac:dyDescent="0.3">
      <c r="A194" s="505" t="s">
        <v>486</v>
      </c>
      <c r="B194" s="506" t="s">
        <v>1517</v>
      </c>
      <c r="C194" s="506" t="s">
        <v>1305</v>
      </c>
      <c r="D194" s="506" t="s">
        <v>567</v>
      </c>
      <c r="E194" s="506" t="s">
        <v>1306</v>
      </c>
      <c r="F194" s="510">
        <v>6</v>
      </c>
      <c r="G194" s="510">
        <v>196.56</v>
      </c>
      <c r="H194" s="527">
        <v>1</v>
      </c>
      <c r="I194" s="510"/>
      <c r="J194" s="510"/>
      <c r="K194" s="527">
        <v>0</v>
      </c>
      <c r="L194" s="510">
        <v>6</v>
      </c>
      <c r="M194" s="511">
        <v>196.56</v>
      </c>
    </row>
    <row r="195" spans="1:13" ht="14.4" customHeight="1" x14ac:dyDescent="0.3">
      <c r="A195" s="505" t="s">
        <v>486</v>
      </c>
      <c r="B195" s="506" t="s">
        <v>1517</v>
      </c>
      <c r="C195" s="506" t="s">
        <v>900</v>
      </c>
      <c r="D195" s="506" t="s">
        <v>901</v>
      </c>
      <c r="E195" s="506" t="s">
        <v>496</v>
      </c>
      <c r="F195" s="510">
        <v>9</v>
      </c>
      <c r="G195" s="510">
        <v>315.99</v>
      </c>
      <c r="H195" s="527">
        <v>1</v>
      </c>
      <c r="I195" s="510"/>
      <c r="J195" s="510"/>
      <c r="K195" s="527">
        <v>0</v>
      </c>
      <c r="L195" s="510">
        <v>9</v>
      </c>
      <c r="M195" s="511">
        <v>315.99</v>
      </c>
    </row>
    <row r="196" spans="1:13" ht="14.4" customHeight="1" x14ac:dyDescent="0.3">
      <c r="A196" s="505" t="s">
        <v>486</v>
      </c>
      <c r="B196" s="506" t="s">
        <v>1517</v>
      </c>
      <c r="C196" s="506" t="s">
        <v>1307</v>
      </c>
      <c r="D196" s="506" t="s">
        <v>651</v>
      </c>
      <c r="E196" s="506" t="s">
        <v>1308</v>
      </c>
      <c r="F196" s="510"/>
      <c r="G196" s="510"/>
      <c r="H196" s="527">
        <v>0</v>
      </c>
      <c r="I196" s="510">
        <v>7</v>
      </c>
      <c r="J196" s="510">
        <v>122.91999999999999</v>
      </c>
      <c r="K196" s="527">
        <v>1</v>
      </c>
      <c r="L196" s="510">
        <v>7</v>
      </c>
      <c r="M196" s="511">
        <v>122.91999999999999</v>
      </c>
    </row>
    <row r="197" spans="1:13" ht="14.4" customHeight="1" x14ac:dyDescent="0.3">
      <c r="A197" s="505" t="s">
        <v>486</v>
      </c>
      <c r="B197" s="506" t="s">
        <v>1517</v>
      </c>
      <c r="C197" s="506" t="s">
        <v>818</v>
      </c>
      <c r="D197" s="506" t="s">
        <v>651</v>
      </c>
      <c r="E197" s="506" t="s">
        <v>819</v>
      </c>
      <c r="F197" s="510"/>
      <c r="G197" s="510"/>
      <c r="H197" s="527">
        <v>0</v>
      </c>
      <c r="I197" s="510">
        <v>1</v>
      </c>
      <c r="J197" s="510">
        <v>117.03</v>
      </c>
      <c r="K197" s="527">
        <v>1</v>
      </c>
      <c r="L197" s="510">
        <v>1</v>
      </c>
      <c r="M197" s="511">
        <v>117.03</v>
      </c>
    </row>
    <row r="198" spans="1:13" ht="14.4" customHeight="1" x14ac:dyDescent="0.3">
      <c r="A198" s="505" t="s">
        <v>486</v>
      </c>
      <c r="B198" s="506" t="s">
        <v>1517</v>
      </c>
      <c r="C198" s="506" t="s">
        <v>1309</v>
      </c>
      <c r="D198" s="506" t="s">
        <v>901</v>
      </c>
      <c r="E198" s="506" t="s">
        <v>819</v>
      </c>
      <c r="F198" s="510">
        <v>1</v>
      </c>
      <c r="G198" s="510">
        <v>117.03</v>
      </c>
      <c r="H198" s="527">
        <v>1</v>
      </c>
      <c r="I198" s="510"/>
      <c r="J198" s="510"/>
      <c r="K198" s="527">
        <v>0</v>
      </c>
      <c r="L198" s="510">
        <v>1</v>
      </c>
      <c r="M198" s="511">
        <v>117.03</v>
      </c>
    </row>
    <row r="199" spans="1:13" ht="14.4" customHeight="1" x14ac:dyDescent="0.3">
      <c r="A199" s="505" t="s">
        <v>486</v>
      </c>
      <c r="B199" s="506" t="s">
        <v>1518</v>
      </c>
      <c r="C199" s="506" t="s">
        <v>1353</v>
      </c>
      <c r="D199" s="506" t="s">
        <v>1354</v>
      </c>
      <c r="E199" s="506" t="s">
        <v>1105</v>
      </c>
      <c r="F199" s="510"/>
      <c r="G199" s="510"/>
      <c r="H199" s="527">
        <v>0</v>
      </c>
      <c r="I199" s="510">
        <v>2</v>
      </c>
      <c r="J199" s="510">
        <v>65.52</v>
      </c>
      <c r="K199" s="527">
        <v>1</v>
      </c>
      <c r="L199" s="510">
        <v>2</v>
      </c>
      <c r="M199" s="511">
        <v>65.52</v>
      </c>
    </row>
    <row r="200" spans="1:13" ht="14.4" customHeight="1" x14ac:dyDescent="0.3">
      <c r="A200" s="505" t="s">
        <v>486</v>
      </c>
      <c r="B200" s="506" t="s">
        <v>1519</v>
      </c>
      <c r="C200" s="506" t="s">
        <v>681</v>
      </c>
      <c r="D200" s="506" t="s">
        <v>682</v>
      </c>
      <c r="E200" s="506" t="s">
        <v>683</v>
      </c>
      <c r="F200" s="510"/>
      <c r="G200" s="510"/>
      <c r="H200" s="527">
        <v>0</v>
      </c>
      <c r="I200" s="510">
        <v>6</v>
      </c>
      <c r="J200" s="510">
        <v>52.739999999999995</v>
      </c>
      <c r="K200" s="527">
        <v>1</v>
      </c>
      <c r="L200" s="510">
        <v>6</v>
      </c>
      <c r="M200" s="511">
        <v>52.739999999999995</v>
      </c>
    </row>
    <row r="201" spans="1:13" ht="14.4" customHeight="1" x14ac:dyDescent="0.3">
      <c r="A201" s="505" t="s">
        <v>486</v>
      </c>
      <c r="B201" s="506" t="s">
        <v>1519</v>
      </c>
      <c r="C201" s="506" t="s">
        <v>1005</v>
      </c>
      <c r="D201" s="506" t="s">
        <v>682</v>
      </c>
      <c r="E201" s="506" t="s">
        <v>1006</v>
      </c>
      <c r="F201" s="510"/>
      <c r="G201" s="510"/>
      <c r="H201" s="527">
        <v>0</v>
      </c>
      <c r="I201" s="510">
        <v>2</v>
      </c>
      <c r="J201" s="510">
        <v>58.54</v>
      </c>
      <c r="K201" s="527">
        <v>1</v>
      </c>
      <c r="L201" s="510">
        <v>2</v>
      </c>
      <c r="M201" s="511">
        <v>58.54</v>
      </c>
    </row>
    <row r="202" spans="1:13" ht="14.4" customHeight="1" x14ac:dyDescent="0.3">
      <c r="A202" s="505" t="s">
        <v>486</v>
      </c>
      <c r="B202" s="506" t="s">
        <v>1519</v>
      </c>
      <c r="C202" s="506" t="s">
        <v>1329</v>
      </c>
      <c r="D202" s="506" t="s">
        <v>1008</v>
      </c>
      <c r="E202" s="506" t="s">
        <v>683</v>
      </c>
      <c r="F202" s="510">
        <v>6</v>
      </c>
      <c r="G202" s="510">
        <v>52.739999999999995</v>
      </c>
      <c r="H202" s="527">
        <v>1</v>
      </c>
      <c r="I202" s="510"/>
      <c r="J202" s="510"/>
      <c r="K202" s="527">
        <v>0</v>
      </c>
      <c r="L202" s="510">
        <v>6</v>
      </c>
      <c r="M202" s="511">
        <v>52.739999999999995</v>
      </c>
    </row>
    <row r="203" spans="1:13" ht="14.4" customHeight="1" x14ac:dyDescent="0.3">
      <c r="A203" s="505" t="s">
        <v>486</v>
      </c>
      <c r="B203" s="506" t="s">
        <v>1521</v>
      </c>
      <c r="C203" s="506" t="s">
        <v>1293</v>
      </c>
      <c r="D203" s="506" t="s">
        <v>499</v>
      </c>
      <c r="E203" s="506" t="s">
        <v>630</v>
      </c>
      <c r="F203" s="510">
        <v>2</v>
      </c>
      <c r="G203" s="510">
        <v>62.18</v>
      </c>
      <c r="H203" s="527">
        <v>1</v>
      </c>
      <c r="I203" s="510"/>
      <c r="J203" s="510"/>
      <c r="K203" s="527">
        <v>0</v>
      </c>
      <c r="L203" s="510">
        <v>2</v>
      </c>
      <c r="M203" s="511">
        <v>62.18</v>
      </c>
    </row>
    <row r="204" spans="1:13" ht="14.4" customHeight="1" x14ac:dyDescent="0.3">
      <c r="A204" s="505" t="s">
        <v>486</v>
      </c>
      <c r="B204" s="506" t="s">
        <v>1521</v>
      </c>
      <c r="C204" s="506" t="s">
        <v>501</v>
      </c>
      <c r="D204" s="506" t="s">
        <v>502</v>
      </c>
      <c r="E204" s="506" t="s">
        <v>503</v>
      </c>
      <c r="F204" s="510"/>
      <c r="G204" s="510"/>
      <c r="H204" s="527">
        <v>0</v>
      </c>
      <c r="I204" s="510">
        <v>1</v>
      </c>
      <c r="J204" s="510">
        <v>93.27</v>
      </c>
      <c r="K204" s="527">
        <v>1</v>
      </c>
      <c r="L204" s="510">
        <v>1</v>
      </c>
      <c r="M204" s="511">
        <v>93.27</v>
      </c>
    </row>
    <row r="205" spans="1:13" ht="14.4" customHeight="1" x14ac:dyDescent="0.3">
      <c r="A205" s="505" t="s">
        <v>486</v>
      </c>
      <c r="B205" s="506" t="s">
        <v>1521</v>
      </c>
      <c r="C205" s="506" t="s">
        <v>504</v>
      </c>
      <c r="D205" s="506" t="s">
        <v>505</v>
      </c>
      <c r="E205" s="506" t="s">
        <v>506</v>
      </c>
      <c r="F205" s="510"/>
      <c r="G205" s="510"/>
      <c r="H205" s="527">
        <v>0</v>
      </c>
      <c r="I205" s="510">
        <v>1</v>
      </c>
      <c r="J205" s="510">
        <v>186.55</v>
      </c>
      <c r="K205" s="527">
        <v>1</v>
      </c>
      <c r="L205" s="510">
        <v>1</v>
      </c>
      <c r="M205" s="511">
        <v>186.55</v>
      </c>
    </row>
    <row r="206" spans="1:13" ht="14.4" customHeight="1" x14ac:dyDescent="0.3">
      <c r="A206" s="505" t="s">
        <v>486</v>
      </c>
      <c r="B206" s="506" t="s">
        <v>1521</v>
      </c>
      <c r="C206" s="506" t="s">
        <v>1294</v>
      </c>
      <c r="D206" s="506" t="s">
        <v>505</v>
      </c>
      <c r="E206" s="506" t="s">
        <v>1295</v>
      </c>
      <c r="F206" s="510"/>
      <c r="G206" s="510"/>
      <c r="H206" s="527">
        <v>0</v>
      </c>
      <c r="I206" s="510">
        <v>2</v>
      </c>
      <c r="J206" s="510">
        <v>124.36</v>
      </c>
      <c r="K206" s="527">
        <v>1</v>
      </c>
      <c r="L206" s="510">
        <v>2</v>
      </c>
      <c r="M206" s="511">
        <v>124.36</v>
      </c>
    </row>
    <row r="207" spans="1:13" ht="14.4" customHeight="1" x14ac:dyDescent="0.3">
      <c r="A207" s="505" t="s">
        <v>486</v>
      </c>
      <c r="B207" s="506" t="s">
        <v>1521</v>
      </c>
      <c r="C207" s="506" t="s">
        <v>1296</v>
      </c>
      <c r="D207" s="506" t="s">
        <v>629</v>
      </c>
      <c r="E207" s="506" t="s">
        <v>1297</v>
      </c>
      <c r="F207" s="510">
        <v>1</v>
      </c>
      <c r="G207" s="510">
        <v>207.27</v>
      </c>
      <c r="H207" s="527">
        <v>1</v>
      </c>
      <c r="I207" s="510"/>
      <c r="J207" s="510"/>
      <c r="K207" s="527">
        <v>0</v>
      </c>
      <c r="L207" s="510">
        <v>1</v>
      </c>
      <c r="M207" s="511">
        <v>207.27</v>
      </c>
    </row>
    <row r="208" spans="1:13" ht="14.4" customHeight="1" x14ac:dyDescent="0.3">
      <c r="A208" s="505" t="s">
        <v>486</v>
      </c>
      <c r="B208" s="506" t="s">
        <v>1523</v>
      </c>
      <c r="C208" s="506" t="s">
        <v>1412</v>
      </c>
      <c r="D208" s="506" t="s">
        <v>766</v>
      </c>
      <c r="E208" s="506" t="s">
        <v>1238</v>
      </c>
      <c r="F208" s="510">
        <v>1</v>
      </c>
      <c r="G208" s="510">
        <v>729.09</v>
      </c>
      <c r="H208" s="527">
        <v>1</v>
      </c>
      <c r="I208" s="510"/>
      <c r="J208" s="510"/>
      <c r="K208" s="527">
        <v>0</v>
      </c>
      <c r="L208" s="510">
        <v>1</v>
      </c>
      <c r="M208" s="511">
        <v>729.09</v>
      </c>
    </row>
    <row r="209" spans="1:13" ht="14.4" customHeight="1" x14ac:dyDescent="0.3">
      <c r="A209" s="505" t="s">
        <v>486</v>
      </c>
      <c r="B209" s="506" t="s">
        <v>1523</v>
      </c>
      <c r="C209" s="506" t="s">
        <v>1241</v>
      </c>
      <c r="D209" s="506" t="s">
        <v>1240</v>
      </c>
      <c r="E209" s="506" t="s">
        <v>1238</v>
      </c>
      <c r="F209" s="510"/>
      <c r="G209" s="510"/>
      <c r="H209" s="527">
        <v>0</v>
      </c>
      <c r="I209" s="510">
        <v>1</v>
      </c>
      <c r="J209" s="510">
        <v>729.09</v>
      </c>
      <c r="K209" s="527">
        <v>1</v>
      </c>
      <c r="L209" s="510">
        <v>1</v>
      </c>
      <c r="M209" s="511">
        <v>729.09</v>
      </c>
    </row>
    <row r="210" spans="1:13" ht="14.4" customHeight="1" x14ac:dyDescent="0.3">
      <c r="A210" s="505" t="s">
        <v>486</v>
      </c>
      <c r="B210" s="506" t="s">
        <v>1524</v>
      </c>
      <c r="C210" s="506" t="s">
        <v>494</v>
      </c>
      <c r="D210" s="506" t="s">
        <v>495</v>
      </c>
      <c r="E210" s="506" t="s">
        <v>496</v>
      </c>
      <c r="F210" s="510"/>
      <c r="G210" s="510"/>
      <c r="H210" s="527">
        <v>0</v>
      </c>
      <c r="I210" s="510">
        <v>11</v>
      </c>
      <c r="J210" s="510">
        <v>524.70000000000005</v>
      </c>
      <c r="K210" s="527">
        <v>1</v>
      </c>
      <c r="L210" s="510">
        <v>11</v>
      </c>
      <c r="M210" s="511">
        <v>524.70000000000005</v>
      </c>
    </row>
    <row r="211" spans="1:13" ht="14.4" customHeight="1" x14ac:dyDescent="0.3">
      <c r="A211" s="505" t="s">
        <v>486</v>
      </c>
      <c r="B211" s="506" t="s">
        <v>1524</v>
      </c>
      <c r="C211" s="506" t="s">
        <v>733</v>
      </c>
      <c r="D211" s="506" t="s">
        <v>495</v>
      </c>
      <c r="E211" s="506" t="s">
        <v>649</v>
      </c>
      <c r="F211" s="510"/>
      <c r="G211" s="510"/>
      <c r="H211" s="527">
        <v>0</v>
      </c>
      <c r="I211" s="510">
        <v>2</v>
      </c>
      <c r="J211" s="510">
        <v>286.18</v>
      </c>
      <c r="K211" s="527">
        <v>1</v>
      </c>
      <c r="L211" s="510">
        <v>2</v>
      </c>
      <c r="M211" s="511">
        <v>286.18</v>
      </c>
    </row>
    <row r="212" spans="1:13" ht="14.4" customHeight="1" x14ac:dyDescent="0.3">
      <c r="A212" s="505" t="s">
        <v>486</v>
      </c>
      <c r="B212" s="506" t="s">
        <v>1525</v>
      </c>
      <c r="C212" s="506" t="s">
        <v>737</v>
      </c>
      <c r="D212" s="506" t="s">
        <v>738</v>
      </c>
      <c r="E212" s="506" t="s">
        <v>739</v>
      </c>
      <c r="F212" s="510"/>
      <c r="G212" s="510"/>
      <c r="H212" s="527">
        <v>0</v>
      </c>
      <c r="I212" s="510">
        <v>5</v>
      </c>
      <c r="J212" s="510">
        <v>79.5</v>
      </c>
      <c r="K212" s="527">
        <v>1</v>
      </c>
      <c r="L212" s="510">
        <v>5</v>
      </c>
      <c r="M212" s="511">
        <v>79.5</v>
      </c>
    </row>
    <row r="213" spans="1:13" ht="14.4" customHeight="1" x14ac:dyDescent="0.3">
      <c r="A213" s="505" t="s">
        <v>486</v>
      </c>
      <c r="B213" s="506" t="s">
        <v>1525</v>
      </c>
      <c r="C213" s="506" t="s">
        <v>1154</v>
      </c>
      <c r="D213" s="506" t="s">
        <v>738</v>
      </c>
      <c r="E213" s="506" t="s">
        <v>1155</v>
      </c>
      <c r="F213" s="510">
        <v>2</v>
      </c>
      <c r="G213" s="510">
        <v>0</v>
      </c>
      <c r="H213" s="527"/>
      <c r="I213" s="510"/>
      <c r="J213" s="510"/>
      <c r="K213" s="527"/>
      <c r="L213" s="510">
        <v>2</v>
      </c>
      <c r="M213" s="511">
        <v>0</v>
      </c>
    </row>
    <row r="214" spans="1:13" ht="14.4" customHeight="1" x14ac:dyDescent="0.3">
      <c r="A214" s="505" t="s">
        <v>486</v>
      </c>
      <c r="B214" s="506" t="s">
        <v>1526</v>
      </c>
      <c r="C214" s="506" t="s">
        <v>1398</v>
      </c>
      <c r="D214" s="506" t="s">
        <v>1218</v>
      </c>
      <c r="E214" s="506" t="s">
        <v>1219</v>
      </c>
      <c r="F214" s="510">
        <v>1</v>
      </c>
      <c r="G214" s="510">
        <v>155.81</v>
      </c>
      <c r="H214" s="527">
        <v>1</v>
      </c>
      <c r="I214" s="510"/>
      <c r="J214" s="510"/>
      <c r="K214" s="527">
        <v>0</v>
      </c>
      <c r="L214" s="510">
        <v>1</v>
      </c>
      <c r="M214" s="511">
        <v>155.81</v>
      </c>
    </row>
    <row r="215" spans="1:13" ht="14.4" customHeight="1" x14ac:dyDescent="0.3">
      <c r="A215" s="505" t="s">
        <v>486</v>
      </c>
      <c r="B215" s="506" t="s">
        <v>1526</v>
      </c>
      <c r="C215" s="506" t="s">
        <v>1399</v>
      </c>
      <c r="D215" s="506" t="s">
        <v>1218</v>
      </c>
      <c r="E215" s="506" t="s">
        <v>1400</v>
      </c>
      <c r="F215" s="510"/>
      <c r="G215" s="510"/>
      <c r="H215" s="527">
        <v>0</v>
      </c>
      <c r="I215" s="510">
        <v>3</v>
      </c>
      <c r="J215" s="510">
        <v>133.56</v>
      </c>
      <c r="K215" s="527">
        <v>1</v>
      </c>
      <c r="L215" s="510">
        <v>3</v>
      </c>
      <c r="M215" s="511">
        <v>133.56</v>
      </c>
    </row>
    <row r="216" spans="1:13" ht="14.4" customHeight="1" x14ac:dyDescent="0.3">
      <c r="A216" s="505" t="s">
        <v>486</v>
      </c>
      <c r="B216" s="506" t="s">
        <v>1527</v>
      </c>
      <c r="C216" s="506" t="s">
        <v>1145</v>
      </c>
      <c r="D216" s="506" t="s">
        <v>524</v>
      </c>
      <c r="E216" s="506" t="s">
        <v>1146</v>
      </c>
      <c r="F216" s="510"/>
      <c r="G216" s="510"/>
      <c r="H216" s="527">
        <v>0</v>
      </c>
      <c r="I216" s="510">
        <v>4</v>
      </c>
      <c r="J216" s="510">
        <v>291.52</v>
      </c>
      <c r="K216" s="527">
        <v>1</v>
      </c>
      <c r="L216" s="510">
        <v>4</v>
      </c>
      <c r="M216" s="511">
        <v>291.52</v>
      </c>
    </row>
    <row r="217" spans="1:13" ht="14.4" customHeight="1" x14ac:dyDescent="0.3">
      <c r="A217" s="505" t="s">
        <v>486</v>
      </c>
      <c r="B217" s="506" t="s">
        <v>1527</v>
      </c>
      <c r="C217" s="506" t="s">
        <v>523</v>
      </c>
      <c r="D217" s="506" t="s">
        <v>524</v>
      </c>
      <c r="E217" s="506" t="s">
        <v>525</v>
      </c>
      <c r="F217" s="510"/>
      <c r="G217" s="510"/>
      <c r="H217" s="527">
        <v>0</v>
      </c>
      <c r="I217" s="510">
        <v>3</v>
      </c>
      <c r="J217" s="510">
        <v>655.86</v>
      </c>
      <c r="K217" s="527">
        <v>1</v>
      </c>
      <c r="L217" s="510">
        <v>3</v>
      </c>
      <c r="M217" s="511">
        <v>655.86</v>
      </c>
    </row>
    <row r="218" spans="1:13" ht="14.4" customHeight="1" x14ac:dyDescent="0.3">
      <c r="A218" s="505" t="s">
        <v>486</v>
      </c>
      <c r="B218" s="506" t="s">
        <v>1527</v>
      </c>
      <c r="C218" s="506" t="s">
        <v>734</v>
      </c>
      <c r="D218" s="506" t="s">
        <v>524</v>
      </c>
      <c r="E218" s="506" t="s">
        <v>735</v>
      </c>
      <c r="F218" s="510"/>
      <c r="G218" s="510"/>
      <c r="H218" s="527">
        <v>0</v>
      </c>
      <c r="I218" s="510">
        <v>1</v>
      </c>
      <c r="J218" s="510">
        <v>437.23</v>
      </c>
      <c r="K218" s="527">
        <v>1</v>
      </c>
      <c r="L218" s="510">
        <v>1</v>
      </c>
      <c r="M218" s="511">
        <v>437.23</v>
      </c>
    </row>
    <row r="219" spans="1:13" ht="14.4" customHeight="1" x14ac:dyDescent="0.3">
      <c r="A219" s="505" t="s">
        <v>486</v>
      </c>
      <c r="B219" s="506" t="s">
        <v>1529</v>
      </c>
      <c r="C219" s="506" t="s">
        <v>1361</v>
      </c>
      <c r="D219" s="506" t="s">
        <v>556</v>
      </c>
      <c r="E219" s="506" t="s">
        <v>1362</v>
      </c>
      <c r="F219" s="510"/>
      <c r="G219" s="510"/>
      <c r="H219" s="527">
        <v>0</v>
      </c>
      <c r="I219" s="510">
        <v>3</v>
      </c>
      <c r="J219" s="510">
        <v>352.38</v>
      </c>
      <c r="K219" s="527">
        <v>1</v>
      </c>
      <c r="L219" s="510">
        <v>3</v>
      </c>
      <c r="M219" s="511">
        <v>352.38</v>
      </c>
    </row>
    <row r="220" spans="1:13" ht="14.4" customHeight="1" x14ac:dyDescent="0.3">
      <c r="A220" s="505" t="s">
        <v>486</v>
      </c>
      <c r="B220" s="506" t="s">
        <v>1529</v>
      </c>
      <c r="C220" s="506" t="s">
        <v>555</v>
      </c>
      <c r="D220" s="506" t="s">
        <v>556</v>
      </c>
      <c r="E220" s="506" t="s">
        <v>557</v>
      </c>
      <c r="F220" s="510"/>
      <c r="G220" s="510"/>
      <c r="H220" s="527">
        <v>0</v>
      </c>
      <c r="I220" s="510">
        <v>5</v>
      </c>
      <c r="J220" s="510">
        <v>1761.85</v>
      </c>
      <c r="K220" s="527">
        <v>1</v>
      </c>
      <c r="L220" s="510">
        <v>5</v>
      </c>
      <c r="M220" s="511">
        <v>1761.85</v>
      </c>
    </row>
    <row r="221" spans="1:13" ht="14.4" customHeight="1" x14ac:dyDescent="0.3">
      <c r="A221" s="505" t="s">
        <v>486</v>
      </c>
      <c r="B221" s="506" t="s">
        <v>1529</v>
      </c>
      <c r="C221" s="506" t="s">
        <v>1363</v>
      </c>
      <c r="D221" s="506" t="s">
        <v>556</v>
      </c>
      <c r="E221" s="506" t="s">
        <v>1364</v>
      </c>
      <c r="F221" s="510"/>
      <c r="G221" s="510"/>
      <c r="H221" s="527">
        <v>0</v>
      </c>
      <c r="I221" s="510">
        <v>4</v>
      </c>
      <c r="J221" s="510">
        <v>681.72</v>
      </c>
      <c r="K221" s="527">
        <v>1</v>
      </c>
      <c r="L221" s="510">
        <v>4</v>
      </c>
      <c r="M221" s="511">
        <v>681.72</v>
      </c>
    </row>
    <row r="222" spans="1:13" ht="14.4" customHeight="1" x14ac:dyDescent="0.3">
      <c r="A222" s="505" t="s">
        <v>486</v>
      </c>
      <c r="B222" s="506" t="s">
        <v>1531</v>
      </c>
      <c r="C222" s="506" t="s">
        <v>1056</v>
      </c>
      <c r="D222" s="506" t="s">
        <v>1057</v>
      </c>
      <c r="E222" s="506" t="s">
        <v>1058</v>
      </c>
      <c r="F222" s="510"/>
      <c r="G222" s="510"/>
      <c r="H222" s="527">
        <v>0</v>
      </c>
      <c r="I222" s="510">
        <v>1</v>
      </c>
      <c r="J222" s="510">
        <v>118.65</v>
      </c>
      <c r="K222" s="527">
        <v>1</v>
      </c>
      <c r="L222" s="510">
        <v>1</v>
      </c>
      <c r="M222" s="511">
        <v>118.65</v>
      </c>
    </row>
    <row r="223" spans="1:13" ht="14.4" customHeight="1" x14ac:dyDescent="0.3">
      <c r="A223" s="505" t="s">
        <v>486</v>
      </c>
      <c r="B223" s="506" t="s">
        <v>1532</v>
      </c>
      <c r="C223" s="506" t="s">
        <v>1410</v>
      </c>
      <c r="D223" s="506" t="s">
        <v>1232</v>
      </c>
      <c r="E223" s="506" t="s">
        <v>1411</v>
      </c>
      <c r="F223" s="510"/>
      <c r="G223" s="510"/>
      <c r="H223" s="527">
        <v>0</v>
      </c>
      <c r="I223" s="510">
        <v>1</v>
      </c>
      <c r="J223" s="510">
        <v>110.74</v>
      </c>
      <c r="K223" s="527">
        <v>1</v>
      </c>
      <c r="L223" s="510">
        <v>1</v>
      </c>
      <c r="M223" s="511">
        <v>110.74</v>
      </c>
    </row>
    <row r="224" spans="1:13" ht="14.4" customHeight="1" x14ac:dyDescent="0.3">
      <c r="A224" s="505" t="s">
        <v>486</v>
      </c>
      <c r="B224" s="506" t="s">
        <v>1533</v>
      </c>
      <c r="C224" s="506" t="s">
        <v>753</v>
      </c>
      <c r="D224" s="506" t="s">
        <v>754</v>
      </c>
      <c r="E224" s="506" t="s">
        <v>755</v>
      </c>
      <c r="F224" s="510"/>
      <c r="G224" s="510"/>
      <c r="H224" s="527">
        <v>0</v>
      </c>
      <c r="I224" s="510">
        <v>3</v>
      </c>
      <c r="J224" s="510">
        <v>237.32999999999998</v>
      </c>
      <c r="K224" s="527">
        <v>1</v>
      </c>
      <c r="L224" s="510">
        <v>3</v>
      </c>
      <c r="M224" s="511">
        <v>237.32999999999998</v>
      </c>
    </row>
    <row r="225" spans="1:13" ht="14.4" customHeight="1" x14ac:dyDescent="0.3">
      <c r="A225" s="505" t="s">
        <v>486</v>
      </c>
      <c r="B225" s="506" t="s">
        <v>1533</v>
      </c>
      <c r="C225" s="506" t="s">
        <v>840</v>
      </c>
      <c r="D225" s="506" t="s">
        <v>754</v>
      </c>
      <c r="E225" s="506" t="s">
        <v>841</v>
      </c>
      <c r="F225" s="510"/>
      <c r="G225" s="510"/>
      <c r="H225" s="527">
        <v>0</v>
      </c>
      <c r="I225" s="510">
        <v>1</v>
      </c>
      <c r="J225" s="510">
        <v>263.68</v>
      </c>
      <c r="K225" s="527">
        <v>1</v>
      </c>
      <c r="L225" s="510">
        <v>1</v>
      </c>
      <c r="M225" s="511">
        <v>263.68</v>
      </c>
    </row>
    <row r="226" spans="1:13" ht="14.4" customHeight="1" x14ac:dyDescent="0.3">
      <c r="A226" s="505" t="s">
        <v>486</v>
      </c>
      <c r="B226" s="506" t="s">
        <v>1533</v>
      </c>
      <c r="C226" s="506" t="s">
        <v>1389</v>
      </c>
      <c r="D226" s="506" t="s">
        <v>757</v>
      </c>
      <c r="E226" s="506" t="s">
        <v>1207</v>
      </c>
      <c r="F226" s="510">
        <v>1</v>
      </c>
      <c r="G226" s="510">
        <v>73.83</v>
      </c>
      <c r="H226" s="527">
        <v>1</v>
      </c>
      <c r="I226" s="510"/>
      <c r="J226" s="510"/>
      <c r="K226" s="527">
        <v>0</v>
      </c>
      <c r="L226" s="510">
        <v>1</v>
      </c>
      <c r="M226" s="511">
        <v>73.83</v>
      </c>
    </row>
    <row r="227" spans="1:13" ht="14.4" customHeight="1" x14ac:dyDescent="0.3">
      <c r="A227" s="505" t="s">
        <v>486</v>
      </c>
      <c r="B227" s="506" t="s">
        <v>1533</v>
      </c>
      <c r="C227" s="506" t="s">
        <v>756</v>
      </c>
      <c r="D227" s="506" t="s">
        <v>757</v>
      </c>
      <c r="E227" s="506" t="s">
        <v>758</v>
      </c>
      <c r="F227" s="510">
        <v>2</v>
      </c>
      <c r="G227" s="510">
        <v>516.82000000000005</v>
      </c>
      <c r="H227" s="527">
        <v>1</v>
      </c>
      <c r="I227" s="510"/>
      <c r="J227" s="510"/>
      <c r="K227" s="527">
        <v>0</v>
      </c>
      <c r="L227" s="510">
        <v>2</v>
      </c>
      <c r="M227" s="511">
        <v>516.82000000000005</v>
      </c>
    </row>
    <row r="228" spans="1:13" ht="14.4" customHeight="1" x14ac:dyDescent="0.3">
      <c r="A228" s="505" t="s">
        <v>486</v>
      </c>
      <c r="B228" s="506" t="s">
        <v>1533</v>
      </c>
      <c r="C228" s="506" t="s">
        <v>1390</v>
      </c>
      <c r="D228" s="506" t="s">
        <v>1391</v>
      </c>
      <c r="E228" s="506" t="s">
        <v>1392</v>
      </c>
      <c r="F228" s="510">
        <v>1</v>
      </c>
      <c r="G228" s="510">
        <v>39.549999999999997</v>
      </c>
      <c r="H228" s="527">
        <v>1</v>
      </c>
      <c r="I228" s="510"/>
      <c r="J228" s="510"/>
      <c r="K228" s="527">
        <v>0</v>
      </c>
      <c r="L228" s="510">
        <v>1</v>
      </c>
      <c r="M228" s="511">
        <v>39.549999999999997</v>
      </c>
    </row>
    <row r="229" spans="1:13" ht="14.4" customHeight="1" x14ac:dyDescent="0.3">
      <c r="A229" s="505" t="s">
        <v>486</v>
      </c>
      <c r="B229" s="506" t="s">
        <v>1533</v>
      </c>
      <c r="C229" s="506" t="s">
        <v>1393</v>
      </c>
      <c r="D229" s="506" t="s">
        <v>1394</v>
      </c>
      <c r="E229" s="506" t="s">
        <v>874</v>
      </c>
      <c r="F229" s="510">
        <v>5</v>
      </c>
      <c r="G229" s="510">
        <v>197.75</v>
      </c>
      <c r="H229" s="527">
        <v>1</v>
      </c>
      <c r="I229" s="510"/>
      <c r="J229" s="510"/>
      <c r="K229" s="527">
        <v>0</v>
      </c>
      <c r="L229" s="510">
        <v>5</v>
      </c>
      <c r="M229" s="511">
        <v>197.75</v>
      </c>
    </row>
    <row r="230" spans="1:13" ht="14.4" customHeight="1" x14ac:dyDescent="0.3">
      <c r="A230" s="505" t="s">
        <v>486</v>
      </c>
      <c r="B230" s="506" t="s">
        <v>1534</v>
      </c>
      <c r="C230" s="506" t="s">
        <v>794</v>
      </c>
      <c r="D230" s="506" t="s">
        <v>795</v>
      </c>
      <c r="E230" s="506" t="s">
        <v>796</v>
      </c>
      <c r="F230" s="510"/>
      <c r="G230" s="510"/>
      <c r="H230" s="527">
        <v>0</v>
      </c>
      <c r="I230" s="510">
        <v>2</v>
      </c>
      <c r="J230" s="510">
        <v>155.58000000000001</v>
      </c>
      <c r="K230" s="527">
        <v>1</v>
      </c>
      <c r="L230" s="510">
        <v>2</v>
      </c>
      <c r="M230" s="511">
        <v>155.58000000000001</v>
      </c>
    </row>
    <row r="231" spans="1:13" ht="14.4" customHeight="1" x14ac:dyDescent="0.3">
      <c r="A231" s="505" t="s">
        <v>486</v>
      </c>
      <c r="B231" s="506" t="s">
        <v>1558</v>
      </c>
      <c r="C231" s="506" t="s">
        <v>539</v>
      </c>
      <c r="D231" s="506" t="s">
        <v>540</v>
      </c>
      <c r="E231" s="506" t="s">
        <v>541</v>
      </c>
      <c r="F231" s="510">
        <v>3</v>
      </c>
      <c r="G231" s="510">
        <v>290.39999999999998</v>
      </c>
      <c r="H231" s="527">
        <v>1</v>
      </c>
      <c r="I231" s="510"/>
      <c r="J231" s="510"/>
      <c r="K231" s="527">
        <v>0</v>
      </c>
      <c r="L231" s="510">
        <v>3</v>
      </c>
      <c r="M231" s="511">
        <v>290.39999999999998</v>
      </c>
    </row>
    <row r="232" spans="1:13" ht="14.4" customHeight="1" x14ac:dyDescent="0.3">
      <c r="A232" s="505" t="s">
        <v>486</v>
      </c>
      <c r="B232" s="506" t="s">
        <v>1536</v>
      </c>
      <c r="C232" s="506" t="s">
        <v>535</v>
      </c>
      <c r="D232" s="506" t="s">
        <v>536</v>
      </c>
      <c r="E232" s="506" t="s">
        <v>537</v>
      </c>
      <c r="F232" s="510"/>
      <c r="G232" s="510"/>
      <c r="H232" s="527">
        <v>0</v>
      </c>
      <c r="I232" s="510">
        <v>18</v>
      </c>
      <c r="J232" s="510">
        <v>4443.84</v>
      </c>
      <c r="K232" s="527">
        <v>1</v>
      </c>
      <c r="L232" s="510">
        <v>18</v>
      </c>
      <c r="M232" s="511">
        <v>4443.84</v>
      </c>
    </row>
    <row r="233" spans="1:13" ht="14.4" customHeight="1" x14ac:dyDescent="0.3">
      <c r="A233" s="505" t="s">
        <v>486</v>
      </c>
      <c r="B233" s="506" t="s">
        <v>1562</v>
      </c>
      <c r="C233" s="506" t="s">
        <v>1380</v>
      </c>
      <c r="D233" s="506" t="s">
        <v>1381</v>
      </c>
      <c r="E233" s="506" t="s">
        <v>1382</v>
      </c>
      <c r="F233" s="510"/>
      <c r="G233" s="510"/>
      <c r="H233" s="527">
        <v>0</v>
      </c>
      <c r="I233" s="510">
        <v>1</v>
      </c>
      <c r="J233" s="510">
        <v>155.30000000000001</v>
      </c>
      <c r="K233" s="527">
        <v>1</v>
      </c>
      <c r="L233" s="510">
        <v>1</v>
      </c>
      <c r="M233" s="511">
        <v>155.30000000000001</v>
      </c>
    </row>
    <row r="234" spans="1:13" ht="14.4" customHeight="1" x14ac:dyDescent="0.3">
      <c r="A234" s="505" t="s">
        <v>486</v>
      </c>
      <c r="B234" s="506" t="s">
        <v>1537</v>
      </c>
      <c r="C234" s="506" t="s">
        <v>1298</v>
      </c>
      <c r="D234" s="506" t="s">
        <v>638</v>
      </c>
      <c r="E234" s="506" t="s">
        <v>877</v>
      </c>
      <c r="F234" s="510"/>
      <c r="G234" s="510"/>
      <c r="H234" s="527">
        <v>0</v>
      </c>
      <c r="I234" s="510">
        <v>3</v>
      </c>
      <c r="J234" s="510">
        <v>835.89</v>
      </c>
      <c r="K234" s="527">
        <v>1</v>
      </c>
      <c r="L234" s="510">
        <v>3</v>
      </c>
      <c r="M234" s="511">
        <v>835.89</v>
      </c>
    </row>
    <row r="235" spans="1:13" ht="14.4" customHeight="1" x14ac:dyDescent="0.3">
      <c r="A235" s="505" t="s">
        <v>486</v>
      </c>
      <c r="B235" s="506" t="s">
        <v>1537</v>
      </c>
      <c r="C235" s="506" t="s">
        <v>632</v>
      </c>
      <c r="D235" s="506" t="s">
        <v>633</v>
      </c>
      <c r="E235" s="506" t="s">
        <v>634</v>
      </c>
      <c r="F235" s="510">
        <v>2</v>
      </c>
      <c r="G235" s="510">
        <v>0</v>
      </c>
      <c r="H235" s="527"/>
      <c r="I235" s="510"/>
      <c r="J235" s="510"/>
      <c r="K235" s="527"/>
      <c r="L235" s="510">
        <v>2</v>
      </c>
      <c r="M235" s="511">
        <v>0</v>
      </c>
    </row>
    <row r="236" spans="1:13" ht="14.4" customHeight="1" x14ac:dyDescent="0.3">
      <c r="A236" s="505" t="s">
        <v>486</v>
      </c>
      <c r="B236" s="506" t="s">
        <v>1537</v>
      </c>
      <c r="C236" s="506" t="s">
        <v>635</v>
      </c>
      <c r="D236" s="506" t="s">
        <v>636</v>
      </c>
      <c r="E236" s="506" t="s">
        <v>634</v>
      </c>
      <c r="F236" s="510"/>
      <c r="G236" s="510"/>
      <c r="H236" s="527">
        <v>0</v>
      </c>
      <c r="I236" s="510">
        <v>2</v>
      </c>
      <c r="J236" s="510">
        <v>279.54000000000002</v>
      </c>
      <c r="K236" s="527">
        <v>1</v>
      </c>
      <c r="L236" s="510">
        <v>2</v>
      </c>
      <c r="M236" s="511">
        <v>279.54000000000002</v>
      </c>
    </row>
    <row r="237" spans="1:13" ht="14.4" customHeight="1" x14ac:dyDescent="0.3">
      <c r="A237" s="505" t="s">
        <v>486</v>
      </c>
      <c r="B237" s="506" t="s">
        <v>1537</v>
      </c>
      <c r="C237" s="506" t="s">
        <v>1300</v>
      </c>
      <c r="D237" s="506" t="s">
        <v>636</v>
      </c>
      <c r="E237" s="506" t="s">
        <v>641</v>
      </c>
      <c r="F237" s="510"/>
      <c r="G237" s="510"/>
      <c r="H237" s="527">
        <v>0</v>
      </c>
      <c r="I237" s="510">
        <v>5</v>
      </c>
      <c r="J237" s="510">
        <v>465.90000000000003</v>
      </c>
      <c r="K237" s="527">
        <v>1</v>
      </c>
      <c r="L237" s="510">
        <v>5</v>
      </c>
      <c r="M237" s="511">
        <v>465.90000000000003</v>
      </c>
    </row>
    <row r="238" spans="1:13" ht="14.4" customHeight="1" x14ac:dyDescent="0.3">
      <c r="A238" s="505" t="s">
        <v>486</v>
      </c>
      <c r="B238" s="506" t="s">
        <v>1537</v>
      </c>
      <c r="C238" s="506" t="s">
        <v>788</v>
      </c>
      <c r="D238" s="506" t="s">
        <v>636</v>
      </c>
      <c r="E238" s="506" t="s">
        <v>644</v>
      </c>
      <c r="F238" s="510"/>
      <c r="G238" s="510"/>
      <c r="H238" s="527">
        <v>0</v>
      </c>
      <c r="I238" s="510">
        <v>5</v>
      </c>
      <c r="J238" s="510">
        <v>1397.6499999999999</v>
      </c>
      <c r="K238" s="527">
        <v>1</v>
      </c>
      <c r="L238" s="510">
        <v>5</v>
      </c>
      <c r="M238" s="511">
        <v>1397.6499999999999</v>
      </c>
    </row>
    <row r="239" spans="1:13" ht="14.4" customHeight="1" x14ac:dyDescent="0.3">
      <c r="A239" s="505" t="s">
        <v>486</v>
      </c>
      <c r="B239" s="506" t="s">
        <v>1537</v>
      </c>
      <c r="C239" s="506" t="s">
        <v>637</v>
      </c>
      <c r="D239" s="506" t="s">
        <v>638</v>
      </c>
      <c r="E239" s="506" t="s">
        <v>639</v>
      </c>
      <c r="F239" s="510">
        <v>3</v>
      </c>
      <c r="G239" s="510">
        <v>176.55</v>
      </c>
      <c r="H239" s="527">
        <v>1</v>
      </c>
      <c r="I239" s="510"/>
      <c r="J239" s="510"/>
      <c r="K239" s="527">
        <v>0</v>
      </c>
      <c r="L239" s="510">
        <v>3</v>
      </c>
      <c r="M239" s="511">
        <v>176.55</v>
      </c>
    </row>
    <row r="240" spans="1:13" ht="14.4" customHeight="1" x14ac:dyDescent="0.3">
      <c r="A240" s="505" t="s">
        <v>486</v>
      </c>
      <c r="B240" s="506" t="s">
        <v>1537</v>
      </c>
      <c r="C240" s="506" t="s">
        <v>1299</v>
      </c>
      <c r="D240" s="506" t="s">
        <v>638</v>
      </c>
      <c r="E240" s="506" t="s">
        <v>1251</v>
      </c>
      <c r="F240" s="510">
        <v>6</v>
      </c>
      <c r="G240" s="510">
        <v>1177.1999999999998</v>
      </c>
      <c r="H240" s="527">
        <v>1</v>
      </c>
      <c r="I240" s="510"/>
      <c r="J240" s="510"/>
      <c r="K240" s="527">
        <v>0</v>
      </c>
      <c r="L240" s="510">
        <v>6</v>
      </c>
      <c r="M240" s="511">
        <v>1177.1999999999998</v>
      </c>
    </row>
    <row r="241" spans="1:13" ht="14.4" customHeight="1" x14ac:dyDescent="0.3">
      <c r="A241" s="505" t="s">
        <v>486</v>
      </c>
      <c r="B241" s="506" t="s">
        <v>1537</v>
      </c>
      <c r="C241" s="506" t="s">
        <v>640</v>
      </c>
      <c r="D241" s="506" t="s">
        <v>638</v>
      </c>
      <c r="E241" s="506" t="s">
        <v>641</v>
      </c>
      <c r="F241" s="510">
        <v>6</v>
      </c>
      <c r="G241" s="510">
        <v>706.26</v>
      </c>
      <c r="H241" s="527">
        <v>1</v>
      </c>
      <c r="I241" s="510"/>
      <c r="J241" s="510"/>
      <c r="K241" s="527">
        <v>0</v>
      </c>
      <c r="L241" s="510">
        <v>6</v>
      </c>
      <c r="M241" s="511">
        <v>706.26</v>
      </c>
    </row>
    <row r="242" spans="1:13" ht="14.4" customHeight="1" x14ac:dyDescent="0.3">
      <c r="A242" s="505" t="s">
        <v>486</v>
      </c>
      <c r="B242" s="506" t="s">
        <v>1537</v>
      </c>
      <c r="C242" s="506" t="s">
        <v>871</v>
      </c>
      <c r="D242" s="506" t="s">
        <v>638</v>
      </c>
      <c r="E242" s="506" t="s">
        <v>872</v>
      </c>
      <c r="F242" s="510">
        <v>6</v>
      </c>
      <c r="G242" s="510">
        <v>2354.46</v>
      </c>
      <c r="H242" s="527">
        <v>1</v>
      </c>
      <c r="I242" s="510"/>
      <c r="J242" s="510"/>
      <c r="K242" s="527">
        <v>0</v>
      </c>
      <c r="L242" s="510">
        <v>6</v>
      </c>
      <c r="M242" s="511">
        <v>2354.46</v>
      </c>
    </row>
    <row r="243" spans="1:13" ht="14.4" customHeight="1" x14ac:dyDescent="0.3">
      <c r="A243" s="505" t="s">
        <v>486</v>
      </c>
      <c r="B243" s="506" t="s">
        <v>1537</v>
      </c>
      <c r="C243" s="506" t="s">
        <v>873</v>
      </c>
      <c r="D243" s="506" t="s">
        <v>638</v>
      </c>
      <c r="E243" s="506" t="s">
        <v>874</v>
      </c>
      <c r="F243" s="510">
        <v>3</v>
      </c>
      <c r="G243" s="510">
        <v>543.33000000000004</v>
      </c>
      <c r="H243" s="527">
        <v>1</v>
      </c>
      <c r="I243" s="510"/>
      <c r="J243" s="510"/>
      <c r="K243" s="527">
        <v>0</v>
      </c>
      <c r="L243" s="510">
        <v>3</v>
      </c>
      <c r="M243" s="511">
        <v>543.33000000000004</v>
      </c>
    </row>
    <row r="244" spans="1:13" ht="14.4" customHeight="1" x14ac:dyDescent="0.3">
      <c r="A244" s="505" t="s">
        <v>486</v>
      </c>
      <c r="B244" s="506" t="s">
        <v>1538</v>
      </c>
      <c r="C244" s="506" t="s">
        <v>749</v>
      </c>
      <c r="D244" s="506" t="s">
        <v>750</v>
      </c>
      <c r="E244" s="506" t="s">
        <v>644</v>
      </c>
      <c r="F244" s="510">
        <v>1</v>
      </c>
      <c r="G244" s="510">
        <v>430.05</v>
      </c>
      <c r="H244" s="527">
        <v>1</v>
      </c>
      <c r="I244" s="510"/>
      <c r="J244" s="510"/>
      <c r="K244" s="527">
        <v>0</v>
      </c>
      <c r="L244" s="510">
        <v>1</v>
      </c>
      <c r="M244" s="511">
        <v>430.05</v>
      </c>
    </row>
    <row r="245" spans="1:13" ht="14.4" customHeight="1" x14ac:dyDescent="0.3">
      <c r="A245" s="505" t="s">
        <v>486</v>
      </c>
      <c r="B245" s="506" t="s">
        <v>1538</v>
      </c>
      <c r="C245" s="506" t="s">
        <v>1374</v>
      </c>
      <c r="D245" s="506" t="s">
        <v>1375</v>
      </c>
      <c r="E245" s="506" t="s">
        <v>641</v>
      </c>
      <c r="F245" s="510"/>
      <c r="G245" s="510"/>
      <c r="H245" s="527">
        <v>0</v>
      </c>
      <c r="I245" s="510">
        <v>1</v>
      </c>
      <c r="J245" s="510">
        <v>143.35</v>
      </c>
      <c r="K245" s="527">
        <v>1</v>
      </c>
      <c r="L245" s="510">
        <v>1</v>
      </c>
      <c r="M245" s="511">
        <v>143.35</v>
      </c>
    </row>
    <row r="246" spans="1:13" ht="14.4" customHeight="1" x14ac:dyDescent="0.3">
      <c r="A246" s="505" t="s">
        <v>486</v>
      </c>
      <c r="B246" s="506" t="s">
        <v>1538</v>
      </c>
      <c r="C246" s="506" t="s">
        <v>1376</v>
      </c>
      <c r="D246" s="506" t="s">
        <v>1375</v>
      </c>
      <c r="E246" s="506" t="s">
        <v>872</v>
      </c>
      <c r="F246" s="510"/>
      <c r="G246" s="510"/>
      <c r="H246" s="527">
        <v>0</v>
      </c>
      <c r="I246" s="510">
        <v>2</v>
      </c>
      <c r="J246" s="510">
        <v>955.68</v>
      </c>
      <c r="K246" s="527">
        <v>1</v>
      </c>
      <c r="L246" s="510">
        <v>2</v>
      </c>
      <c r="M246" s="511">
        <v>955.68</v>
      </c>
    </row>
    <row r="247" spans="1:13" ht="14.4" customHeight="1" x14ac:dyDescent="0.3">
      <c r="A247" s="505" t="s">
        <v>486</v>
      </c>
      <c r="B247" s="506" t="s">
        <v>1538</v>
      </c>
      <c r="C247" s="506" t="s">
        <v>1377</v>
      </c>
      <c r="D247" s="506" t="s">
        <v>1375</v>
      </c>
      <c r="E247" s="506" t="s">
        <v>874</v>
      </c>
      <c r="F247" s="510"/>
      <c r="G247" s="510"/>
      <c r="H247" s="527">
        <v>0</v>
      </c>
      <c r="I247" s="510">
        <v>6</v>
      </c>
      <c r="J247" s="510">
        <v>1323.18</v>
      </c>
      <c r="K247" s="527">
        <v>1</v>
      </c>
      <c r="L247" s="510">
        <v>6</v>
      </c>
      <c r="M247" s="511">
        <v>1323.18</v>
      </c>
    </row>
    <row r="248" spans="1:13" ht="14.4" customHeight="1" x14ac:dyDescent="0.3">
      <c r="A248" s="505" t="s">
        <v>486</v>
      </c>
      <c r="B248" s="506" t="s">
        <v>1538</v>
      </c>
      <c r="C248" s="506" t="s">
        <v>1378</v>
      </c>
      <c r="D248" s="506" t="s">
        <v>1375</v>
      </c>
      <c r="E248" s="506" t="s">
        <v>1251</v>
      </c>
      <c r="F248" s="510"/>
      <c r="G248" s="510"/>
      <c r="H248" s="527">
        <v>0</v>
      </c>
      <c r="I248" s="510">
        <v>1</v>
      </c>
      <c r="J248" s="510">
        <v>310.58999999999997</v>
      </c>
      <c r="K248" s="527">
        <v>1</v>
      </c>
      <c r="L248" s="510">
        <v>1</v>
      </c>
      <c r="M248" s="511">
        <v>310.58999999999997</v>
      </c>
    </row>
    <row r="249" spans="1:13" ht="14.4" customHeight="1" x14ac:dyDescent="0.3">
      <c r="A249" s="505" t="s">
        <v>486</v>
      </c>
      <c r="B249" s="506" t="s">
        <v>1539</v>
      </c>
      <c r="C249" s="506" t="s">
        <v>948</v>
      </c>
      <c r="D249" s="506" t="s">
        <v>822</v>
      </c>
      <c r="E249" s="506" t="s">
        <v>823</v>
      </c>
      <c r="F249" s="510">
        <v>1</v>
      </c>
      <c r="G249" s="510">
        <v>556.04</v>
      </c>
      <c r="H249" s="527">
        <v>1</v>
      </c>
      <c r="I249" s="510"/>
      <c r="J249" s="510"/>
      <c r="K249" s="527">
        <v>0</v>
      </c>
      <c r="L249" s="510">
        <v>1</v>
      </c>
      <c r="M249" s="511">
        <v>556.04</v>
      </c>
    </row>
    <row r="250" spans="1:13" ht="14.4" customHeight="1" x14ac:dyDescent="0.3">
      <c r="A250" s="505" t="s">
        <v>486</v>
      </c>
      <c r="B250" s="506" t="s">
        <v>1539</v>
      </c>
      <c r="C250" s="506" t="s">
        <v>821</v>
      </c>
      <c r="D250" s="506" t="s">
        <v>822</v>
      </c>
      <c r="E250" s="506" t="s">
        <v>823</v>
      </c>
      <c r="F250" s="510"/>
      <c r="G250" s="510"/>
      <c r="H250" s="527">
        <v>0</v>
      </c>
      <c r="I250" s="510">
        <v>3</v>
      </c>
      <c r="J250" s="510">
        <v>1668.12</v>
      </c>
      <c r="K250" s="527">
        <v>1</v>
      </c>
      <c r="L250" s="510">
        <v>3</v>
      </c>
      <c r="M250" s="511">
        <v>1668.12</v>
      </c>
    </row>
    <row r="251" spans="1:13" ht="14.4" customHeight="1" x14ac:dyDescent="0.3">
      <c r="A251" s="505" t="s">
        <v>486</v>
      </c>
      <c r="B251" s="506" t="s">
        <v>1539</v>
      </c>
      <c r="C251" s="506" t="s">
        <v>949</v>
      </c>
      <c r="D251" s="506" t="s">
        <v>822</v>
      </c>
      <c r="E251" s="506" t="s">
        <v>950</v>
      </c>
      <c r="F251" s="510"/>
      <c r="G251" s="510"/>
      <c r="H251" s="527">
        <v>0</v>
      </c>
      <c r="I251" s="510">
        <v>5</v>
      </c>
      <c r="J251" s="510">
        <v>926.7</v>
      </c>
      <c r="K251" s="527">
        <v>1</v>
      </c>
      <c r="L251" s="510">
        <v>5</v>
      </c>
      <c r="M251" s="511">
        <v>926.7</v>
      </c>
    </row>
    <row r="252" spans="1:13" ht="14.4" customHeight="1" x14ac:dyDescent="0.3">
      <c r="A252" s="505" t="s">
        <v>486</v>
      </c>
      <c r="B252" s="506" t="s">
        <v>1563</v>
      </c>
      <c r="C252" s="506" t="s">
        <v>570</v>
      </c>
      <c r="D252" s="506" t="s">
        <v>571</v>
      </c>
      <c r="E252" s="506" t="s">
        <v>572</v>
      </c>
      <c r="F252" s="510"/>
      <c r="G252" s="510"/>
      <c r="H252" s="527">
        <v>0</v>
      </c>
      <c r="I252" s="510">
        <v>2</v>
      </c>
      <c r="J252" s="510">
        <v>341.04</v>
      </c>
      <c r="K252" s="527">
        <v>1</v>
      </c>
      <c r="L252" s="510">
        <v>2</v>
      </c>
      <c r="M252" s="511">
        <v>341.04</v>
      </c>
    </row>
    <row r="253" spans="1:13" ht="14.4" customHeight="1" x14ac:dyDescent="0.3">
      <c r="A253" s="505" t="s">
        <v>486</v>
      </c>
      <c r="B253" s="506" t="s">
        <v>1546</v>
      </c>
      <c r="C253" s="506" t="s">
        <v>850</v>
      </c>
      <c r="D253" s="506" t="s">
        <v>851</v>
      </c>
      <c r="E253" s="506" t="s">
        <v>514</v>
      </c>
      <c r="F253" s="510">
        <v>1</v>
      </c>
      <c r="G253" s="510">
        <v>0</v>
      </c>
      <c r="H253" s="527"/>
      <c r="I253" s="510"/>
      <c r="J253" s="510"/>
      <c r="K253" s="527"/>
      <c r="L253" s="510">
        <v>1</v>
      </c>
      <c r="M253" s="511">
        <v>0</v>
      </c>
    </row>
    <row r="254" spans="1:13" ht="14.4" customHeight="1" x14ac:dyDescent="0.3">
      <c r="A254" s="505" t="s">
        <v>486</v>
      </c>
      <c r="B254" s="506" t="s">
        <v>1546</v>
      </c>
      <c r="C254" s="506" t="s">
        <v>563</v>
      </c>
      <c r="D254" s="506" t="s">
        <v>564</v>
      </c>
      <c r="E254" s="506" t="s">
        <v>514</v>
      </c>
      <c r="F254" s="510"/>
      <c r="G254" s="510"/>
      <c r="H254" s="527">
        <v>0</v>
      </c>
      <c r="I254" s="510">
        <v>7</v>
      </c>
      <c r="J254" s="510">
        <v>507.85</v>
      </c>
      <c r="K254" s="527">
        <v>1</v>
      </c>
      <c r="L254" s="510">
        <v>7</v>
      </c>
      <c r="M254" s="511">
        <v>507.85</v>
      </c>
    </row>
    <row r="255" spans="1:13" ht="14.4" customHeight="1" x14ac:dyDescent="0.3">
      <c r="A255" s="505" t="s">
        <v>486</v>
      </c>
      <c r="B255" s="506" t="s">
        <v>1546</v>
      </c>
      <c r="C255" s="506" t="s">
        <v>1291</v>
      </c>
      <c r="D255" s="506" t="s">
        <v>564</v>
      </c>
      <c r="E255" s="506" t="s">
        <v>1292</v>
      </c>
      <c r="F255" s="510"/>
      <c r="G255" s="510"/>
      <c r="H255" s="527">
        <v>0</v>
      </c>
      <c r="I255" s="510">
        <v>6</v>
      </c>
      <c r="J255" s="510">
        <v>130.56</v>
      </c>
      <c r="K255" s="527">
        <v>1</v>
      </c>
      <c r="L255" s="510">
        <v>6</v>
      </c>
      <c r="M255" s="511">
        <v>130.56</v>
      </c>
    </row>
    <row r="256" spans="1:13" ht="14.4" customHeight="1" x14ac:dyDescent="0.3">
      <c r="A256" s="505" t="s">
        <v>486</v>
      </c>
      <c r="B256" s="506" t="s">
        <v>1550</v>
      </c>
      <c r="C256" s="506" t="s">
        <v>653</v>
      </c>
      <c r="D256" s="506" t="s">
        <v>654</v>
      </c>
      <c r="E256" s="506" t="s">
        <v>639</v>
      </c>
      <c r="F256" s="510"/>
      <c r="G256" s="510"/>
      <c r="H256" s="527">
        <v>0</v>
      </c>
      <c r="I256" s="510">
        <v>3</v>
      </c>
      <c r="J256" s="510">
        <v>197.96999999999997</v>
      </c>
      <c r="K256" s="527">
        <v>1</v>
      </c>
      <c r="L256" s="510">
        <v>3</v>
      </c>
      <c r="M256" s="511">
        <v>197.96999999999997</v>
      </c>
    </row>
    <row r="257" spans="1:13" ht="14.4" customHeight="1" x14ac:dyDescent="0.3">
      <c r="A257" s="505" t="s">
        <v>486</v>
      </c>
      <c r="B257" s="506" t="s">
        <v>1554</v>
      </c>
      <c r="C257" s="506" t="s">
        <v>770</v>
      </c>
      <c r="D257" s="506" t="s">
        <v>609</v>
      </c>
      <c r="E257" s="506" t="s">
        <v>771</v>
      </c>
      <c r="F257" s="510"/>
      <c r="G257" s="510"/>
      <c r="H257" s="527">
        <v>0</v>
      </c>
      <c r="I257" s="510">
        <v>3</v>
      </c>
      <c r="J257" s="510">
        <v>4634.97</v>
      </c>
      <c r="K257" s="527">
        <v>1</v>
      </c>
      <c r="L257" s="510">
        <v>3</v>
      </c>
      <c r="M257" s="511">
        <v>4634.97</v>
      </c>
    </row>
    <row r="258" spans="1:13" ht="14.4" customHeight="1" x14ac:dyDescent="0.3">
      <c r="A258" s="505" t="s">
        <v>486</v>
      </c>
      <c r="B258" s="506" t="s">
        <v>1554</v>
      </c>
      <c r="C258" s="506" t="s">
        <v>768</v>
      </c>
      <c r="D258" s="506" t="s">
        <v>609</v>
      </c>
      <c r="E258" s="506" t="s">
        <v>769</v>
      </c>
      <c r="F258" s="510"/>
      <c r="G258" s="510"/>
      <c r="H258" s="527">
        <v>0</v>
      </c>
      <c r="I258" s="510">
        <v>3</v>
      </c>
      <c r="J258" s="510">
        <v>5663.7000000000007</v>
      </c>
      <c r="K258" s="527">
        <v>1</v>
      </c>
      <c r="L258" s="510">
        <v>3</v>
      </c>
      <c r="M258" s="511">
        <v>5663.7000000000007</v>
      </c>
    </row>
    <row r="259" spans="1:13" ht="14.4" customHeight="1" x14ac:dyDescent="0.3">
      <c r="A259" s="505" t="s">
        <v>486</v>
      </c>
      <c r="B259" s="506" t="s">
        <v>1554</v>
      </c>
      <c r="C259" s="506" t="s">
        <v>608</v>
      </c>
      <c r="D259" s="506" t="s">
        <v>609</v>
      </c>
      <c r="E259" s="506" t="s">
        <v>610</v>
      </c>
      <c r="F259" s="510"/>
      <c r="G259" s="510"/>
      <c r="H259" s="527">
        <v>0</v>
      </c>
      <c r="I259" s="510">
        <v>3</v>
      </c>
      <c r="J259" s="510">
        <v>4634.97</v>
      </c>
      <c r="K259" s="527">
        <v>1</v>
      </c>
      <c r="L259" s="510">
        <v>3</v>
      </c>
      <c r="M259" s="511">
        <v>4634.97</v>
      </c>
    </row>
    <row r="260" spans="1:13" ht="14.4" customHeight="1" x14ac:dyDescent="0.3">
      <c r="A260" s="505" t="s">
        <v>486</v>
      </c>
      <c r="B260" s="506" t="s">
        <v>1555</v>
      </c>
      <c r="C260" s="506" t="s">
        <v>780</v>
      </c>
      <c r="D260" s="506" t="s">
        <v>552</v>
      </c>
      <c r="E260" s="506" t="s">
        <v>1556</v>
      </c>
      <c r="F260" s="510"/>
      <c r="G260" s="510"/>
      <c r="H260" s="527">
        <v>0</v>
      </c>
      <c r="I260" s="510">
        <v>1</v>
      </c>
      <c r="J260" s="510">
        <v>544.38</v>
      </c>
      <c r="K260" s="527">
        <v>1</v>
      </c>
      <c r="L260" s="510">
        <v>1</v>
      </c>
      <c r="M260" s="511">
        <v>544.38</v>
      </c>
    </row>
    <row r="261" spans="1:13" ht="14.4" customHeight="1" x14ac:dyDescent="0.3">
      <c r="A261" s="505" t="s">
        <v>486</v>
      </c>
      <c r="B261" s="506" t="s">
        <v>1555</v>
      </c>
      <c r="C261" s="506" t="s">
        <v>611</v>
      </c>
      <c r="D261" s="506" t="s">
        <v>552</v>
      </c>
      <c r="E261" s="506" t="s">
        <v>612</v>
      </c>
      <c r="F261" s="510"/>
      <c r="G261" s="510"/>
      <c r="H261" s="527">
        <v>0</v>
      </c>
      <c r="I261" s="510">
        <v>4</v>
      </c>
      <c r="J261" s="510">
        <v>436.68</v>
      </c>
      <c r="K261" s="527">
        <v>1</v>
      </c>
      <c r="L261" s="510">
        <v>4</v>
      </c>
      <c r="M261" s="511">
        <v>436.68</v>
      </c>
    </row>
    <row r="262" spans="1:13" ht="14.4" customHeight="1" x14ac:dyDescent="0.3">
      <c r="A262" s="505" t="s">
        <v>486</v>
      </c>
      <c r="B262" s="506" t="s">
        <v>1555</v>
      </c>
      <c r="C262" s="506" t="s">
        <v>1416</v>
      </c>
      <c r="D262" s="506" t="s">
        <v>552</v>
      </c>
      <c r="E262" s="506" t="s">
        <v>1417</v>
      </c>
      <c r="F262" s="510"/>
      <c r="G262" s="510"/>
      <c r="H262" s="527">
        <v>0</v>
      </c>
      <c r="I262" s="510">
        <v>3</v>
      </c>
      <c r="J262" s="510">
        <v>654.96</v>
      </c>
      <c r="K262" s="527">
        <v>1</v>
      </c>
      <c r="L262" s="510">
        <v>3</v>
      </c>
      <c r="M262" s="511">
        <v>654.96</v>
      </c>
    </row>
    <row r="263" spans="1:13" ht="14.4" customHeight="1" x14ac:dyDescent="0.3">
      <c r="A263" s="505" t="s">
        <v>486</v>
      </c>
      <c r="B263" s="506" t="s">
        <v>1555</v>
      </c>
      <c r="C263" s="506" t="s">
        <v>551</v>
      </c>
      <c r="D263" s="506" t="s">
        <v>552</v>
      </c>
      <c r="E263" s="506" t="s">
        <v>1557</v>
      </c>
      <c r="F263" s="510"/>
      <c r="G263" s="510"/>
      <c r="H263" s="527">
        <v>0</v>
      </c>
      <c r="I263" s="510">
        <v>2</v>
      </c>
      <c r="J263" s="510">
        <v>654.98</v>
      </c>
      <c r="K263" s="527">
        <v>1</v>
      </c>
      <c r="L263" s="510">
        <v>2</v>
      </c>
      <c r="M263" s="511">
        <v>654.98</v>
      </c>
    </row>
    <row r="264" spans="1:13" ht="14.4" customHeight="1" x14ac:dyDescent="0.3">
      <c r="A264" s="505" t="s">
        <v>486</v>
      </c>
      <c r="B264" s="506" t="s">
        <v>1555</v>
      </c>
      <c r="C264" s="506" t="s">
        <v>782</v>
      </c>
      <c r="D264" s="506" t="s">
        <v>552</v>
      </c>
      <c r="E264" s="506" t="s">
        <v>783</v>
      </c>
      <c r="F264" s="510"/>
      <c r="G264" s="510"/>
      <c r="H264" s="527">
        <v>0</v>
      </c>
      <c r="I264" s="510">
        <v>3</v>
      </c>
      <c r="J264" s="510">
        <v>438.12</v>
      </c>
      <c r="K264" s="527">
        <v>1</v>
      </c>
      <c r="L264" s="510">
        <v>3</v>
      </c>
      <c r="M264" s="511">
        <v>438.12</v>
      </c>
    </row>
    <row r="265" spans="1:13" ht="14.4" customHeight="1" x14ac:dyDescent="0.3">
      <c r="A265" s="505" t="s">
        <v>486</v>
      </c>
      <c r="B265" s="506" t="s">
        <v>1564</v>
      </c>
      <c r="C265" s="506" t="s">
        <v>614</v>
      </c>
      <c r="D265" s="506" t="s">
        <v>615</v>
      </c>
      <c r="E265" s="506" t="s">
        <v>616</v>
      </c>
      <c r="F265" s="510"/>
      <c r="G265" s="510"/>
      <c r="H265" s="527">
        <v>0</v>
      </c>
      <c r="I265" s="510">
        <v>2</v>
      </c>
      <c r="J265" s="510">
        <v>331.26</v>
      </c>
      <c r="K265" s="527">
        <v>1</v>
      </c>
      <c r="L265" s="510">
        <v>2</v>
      </c>
      <c r="M265" s="511">
        <v>331.26</v>
      </c>
    </row>
    <row r="266" spans="1:13" ht="14.4" customHeight="1" x14ac:dyDescent="0.3">
      <c r="A266" s="505" t="s">
        <v>487</v>
      </c>
      <c r="B266" s="506" t="s">
        <v>1502</v>
      </c>
      <c r="C266" s="506" t="s">
        <v>1115</v>
      </c>
      <c r="D266" s="506" t="s">
        <v>1116</v>
      </c>
      <c r="E266" s="506" t="s">
        <v>1117</v>
      </c>
      <c r="F266" s="510">
        <v>1</v>
      </c>
      <c r="G266" s="510">
        <v>96.75</v>
      </c>
      <c r="H266" s="527">
        <v>1</v>
      </c>
      <c r="I266" s="510"/>
      <c r="J266" s="510"/>
      <c r="K266" s="527">
        <v>0</v>
      </c>
      <c r="L266" s="510">
        <v>1</v>
      </c>
      <c r="M266" s="511">
        <v>96.75</v>
      </c>
    </row>
    <row r="267" spans="1:13" ht="14.4" customHeight="1" x14ac:dyDescent="0.3">
      <c r="A267" s="505" t="s">
        <v>487</v>
      </c>
      <c r="B267" s="506" t="s">
        <v>1502</v>
      </c>
      <c r="C267" s="506" t="s">
        <v>729</v>
      </c>
      <c r="D267" s="506" t="s">
        <v>595</v>
      </c>
      <c r="E267" s="506" t="s">
        <v>730</v>
      </c>
      <c r="F267" s="510"/>
      <c r="G267" s="510"/>
      <c r="H267" s="527">
        <v>0</v>
      </c>
      <c r="I267" s="510">
        <v>2</v>
      </c>
      <c r="J267" s="510">
        <v>69.12</v>
      </c>
      <c r="K267" s="527">
        <v>1</v>
      </c>
      <c r="L267" s="510">
        <v>2</v>
      </c>
      <c r="M267" s="511">
        <v>69.12</v>
      </c>
    </row>
    <row r="268" spans="1:13" ht="14.4" customHeight="1" x14ac:dyDescent="0.3">
      <c r="A268" s="505" t="s">
        <v>487</v>
      </c>
      <c r="B268" s="506" t="s">
        <v>1502</v>
      </c>
      <c r="C268" s="506" t="s">
        <v>731</v>
      </c>
      <c r="D268" s="506" t="s">
        <v>595</v>
      </c>
      <c r="E268" s="506" t="s">
        <v>732</v>
      </c>
      <c r="F268" s="510"/>
      <c r="G268" s="510"/>
      <c r="H268" s="527">
        <v>0</v>
      </c>
      <c r="I268" s="510">
        <v>3</v>
      </c>
      <c r="J268" s="510">
        <v>155.52000000000001</v>
      </c>
      <c r="K268" s="527">
        <v>1</v>
      </c>
      <c r="L268" s="510">
        <v>3</v>
      </c>
      <c r="M268" s="511">
        <v>155.52000000000001</v>
      </c>
    </row>
    <row r="269" spans="1:13" ht="14.4" customHeight="1" x14ac:dyDescent="0.3">
      <c r="A269" s="505" t="s">
        <v>487</v>
      </c>
      <c r="B269" s="506" t="s">
        <v>1507</v>
      </c>
      <c r="C269" s="506" t="s">
        <v>1425</v>
      </c>
      <c r="D269" s="506" t="s">
        <v>1414</v>
      </c>
      <c r="E269" s="506" t="s">
        <v>500</v>
      </c>
      <c r="F269" s="510"/>
      <c r="G269" s="510"/>
      <c r="H269" s="527">
        <v>0</v>
      </c>
      <c r="I269" s="510">
        <v>1</v>
      </c>
      <c r="J269" s="510">
        <v>184.74</v>
      </c>
      <c r="K269" s="527">
        <v>1</v>
      </c>
      <c r="L269" s="510">
        <v>1</v>
      </c>
      <c r="M269" s="511">
        <v>184.74</v>
      </c>
    </row>
    <row r="270" spans="1:13" ht="14.4" customHeight="1" x14ac:dyDescent="0.3">
      <c r="A270" s="505" t="s">
        <v>487</v>
      </c>
      <c r="B270" s="506" t="s">
        <v>1508</v>
      </c>
      <c r="C270" s="506" t="s">
        <v>713</v>
      </c>
      <c r="D270" s="506" t="s">
        <v>714</v>
      </c>
      <c r="E270" s="506" t="s">
        <v>715</v>
      </c>
      <c r="F270" s="510"/>
      <c r="G270" s="510"/>
      <c r="H270" s="527">
        <v>0</v>
      </c>
      <c r="I270" s="510">
        <v>2</v>
      </c>
      <c r="J270" s="510">
        <v>736.32</v>
      </c>
      <c r="K270" s="527">
        <v>1</v>
      </c>
      <c r="L270" s="510">
        <v>2</v>
      </c>
      <c r="M270" s="511">
        <v>736.32</v>
      </c>
    </row>
    <row r="271" spans="1:13" ht="14.4" customHeight="1" x14ac:dyDescent="0.3">
      <c r="A271" s="505" t="s">
        <v>487</v>
      </c>
      <c r="B271" s="506" t="s">
        <v>1511</v>
      </c>
      <c r="C271" s="506" t="s">
        <v>625</v>
      </c>
      <c r="D271" s="506" t="s">
        <v>626</v>
      </c>
      <c r="E271" s="506" t="s">
        <v>627</v>
      </c>
      <c r="F271" s="510"/>
      <c r="G271" s="510"/>
      <c r="H271" s="527">
        <v>0</v>
      </c>
      <c r="I271" s="510">
        <v>3</v>
      </c>
      <c r="J271" s="510">
        <v>216</v>
      </c>
      <c r="K271" s="527">
        <v>1</v>
      </c>
      <c r="L271" s="510">
        <v>3</v>
      </c>
      <c r="M271" s="511">
        <v>216</v>
      </c>
    </row>
    <row r="272" spans="1:13" ht="14.4" customHeight="1" x14ac:dyDescent="0.3">
      <c r="A272" s="505" t="s">
        <v>487</v>
      </c>
      <c r="B272" s="506" t="s">
        <v>1512</v>
      </c>
      <c r="C272" s="506" t="s">
        <v>604</v>
      </c>
      <c r="D272" s="506" t="s">
        <v>605</v>
      </c>
      <c r="E272" s="506" t="s">
        <v>606</v>
      </c>
      <c r="F272" s="510">
        <v>3</v>
      </c>
      <c r="G272" s="510">
        <v>393.96</v>
      </c>
      <c r="H272" s="527">
        <v>1</v>
      </c>
      <c r="I272" s="510"/>
      <c r="J272" s="510"/>
      <c r="K272" s="527">
        <v>0</v>
      </c>
      <c r="L272" s="510">
        <v>3</v>
      </c>
      <c r="M272" s="511">
        <v>393.96</v>
      </c>
    </row>
    <row r="273" spans="1:13" ht="14.4" customHeight="1" x14ac:dyDescent="0.3">
      <c r="A273" s="505" t="s">
        <v>487</v>
      </c>
      <c r="B273" s="506" t="s">
        <v>1515</v>
      </c>
      <c r="C273" s="506" t="s">
        <v>661</v>
      </c>
      <c r="D273" s="506" t="s">
        <v>662</v>
      </c>
      <c r="E273" s="506" t="s">
        <v>663</v>
      </c>
      <c r="F273" s="510">
        <v>2</v>
      </c>
      <c r="G273" s="510">
        <v>85.02</v>
      </c>
      <c r="H273" s="527">
        <v>1</v>
      </c>
      <c r="I273" s="510"/>
      <c r="J273" s="510"/>
      <c r="K273" s="527">
        <v>0</v>
      </c>
      <c r="L273" s="510">
        <v>2</v>
      </c>
      <c r="M273" s="511">
        <v>85.02</v>
      </c>
    </row>
    <row r="274" spans="1:13" ht="14.4" customHeight="1" x14ac:dyDescent="0.3">
      <c r="A274" s="505" t="s">
        <v>487</v>
      </c>
      <c r="B274" s="506" t="s">
        <v>1516</v>
      </c>
      <c r="C274" s="506" t="s">
        <v>703</v>
      </c>
      <c r="D274" s="506" t="s">
        <v>704</v>
      </c>
      <c r="E274" s="506" t="s">
        <v>705</v>
      </c>
      <c r="F274" s="510"/>
      <c r="G274" s="510"/>
      <c r="H274" s="527">
        <v>0</v>
      </c>
      <c r="I274" s="510">
        <v>1</v>
      </c>
      <c r="J274" s="510">
        <v>38.04</v>
      </c>
      <c r="K274" s="527">
        <v>1</v>
      </c>
      <c r="L274" s="510">
        <v>1</v>
      </c>
      <c r="M274" s="511">
        <v>38.04</v>
      </c>
    </row>
    <row r="275" spans="1:13" ht="14.4" customHeight="1" x14ac:dyDescent="0.3">
      <c r="A275" s="505" t="s">
        <v>487</v>
      </c>
      <c r="B275" s="506" t="s">
        <v>1516</v>
      </c>
      <c r="C275" s="506" t="s">
        <v>706</v>
      </c>
      <c r="D275" s="506" t="s">
        <v>707</v>
      </c>
      <c r="E275" s="506" t="s">
        <v>708</v>
      </c>
      <c r="F275" s="510">
        <v>3</v>
      </c>
      <c r="G275" s="510">
        <v>52.679999999999993</v>
      </c>
      <c r="H275" s="527">
        <v>1</v>
      </c>
      <c r="I275" s="510"/>
      <c r="J275" s="510"/>
      <c r="K275" s="527">
        <v>0</v>
      </c>
      <c r="L275" s="510">
        <v>3</v>
      </c>
      <c r="M275" s="511">
        <v>52.679999999999993</v>
      </c>
    </row>
    <row r="276" spans="1:13" ht="14.4" customHeight="1" x14ac:dyDescent="0.3">
      <c r="A276" s="505" t="s">
        <v>487</v>
      </c>
      <c r="B276" s="506" t="s">
        <v>1517</v>
      </c>
      <c r="C276" s="506" t="s">
        <v>650</v>
      </c>
      <c r="D276" s="506" t="s">
        <v>651</v>
      </c>
      <c r="E276" s="506" t="s">
        <v>496</v>
      </c>
      <c r="F276" s="510"/>
      <c r="G276" s="510"/>
      <c r="H276" s="527">
        <v>0</v>
      </c>
      <c r="I276" s="510">
        <v>6</v>
      </c>
      <c r="J276" s="510">
        <v>210.66</v>
      </c>
      <c r="K276" s="527">
        <v>1</v>
      </c>
      <c r="L276" s="510">
        <v>6</v>
      </c>
      <c r="M276" s="511">
        <v>210.66</v>
      </c>
    </row>
    <row r="277" spans="1:13" ht="14.4" customHeight="1" x14ac:dyDescent="0.3">
      <c r="A277" s="505" t="s">
        <v>487</v>
      </c>
      <c r="B277" s="506" t="s">
        <v>1517</v>
      </c>
      <c r="C277" s="506" t="s">
        <v>647</v>
      </c>
      <c r="D277" s="506" t="s">
        <v>648</v>
      </c>
      <c r="E277" s="506" t="s">
        <v>649</v>
      </c>
      <c r="F277" s="510">
        <v>2</v>
      </c>
      <c r="G277" s="510">
        <v>210.64</v>
      </c>
      <c r="H277" s="527">
        <v>1</v>
      </c>
      <c r="I277" s="510"/>
      <c r="J277" s="510"/>
      <c r="K277" s="527">
        <v>0</v>
      </c>
      <c r="L277" s="510">
        <v>2</v>
      </c>
      <c r="M277" s="511">
        <v>210.64</v>
      </c>
    </row>
    <row r="278" spans="1:13" ht="14.4" customHeight="1" x14ac:dyDescent="0.3">
      <c r="A278" s="505" t="s">
        <v>487</v>
      </c>
      <c r="B278" s="506" t="s">
        <v>1517</v>
      </c>
      <c r="C278" s="506" t="s">
        <v>566</v>
      </c>
      <c r="D278" s="506" t="s">
        <v>567</v>
      </c>
      <c r="E278" s="506" t="s">
        <v>568</v>
      </c>
      <c r="F278" s="510">
        <v>3</v>
      </c>
      <c r="G278" s="510">
        <v>49.14</v>
      </c>
      <c r="H278" s="527">
        <v>1</v>
      </c>
      <c r="I278" s="510"/>
      <c r="J278" s="510"/>
      <c r="K278" s="527">
        <v>0</v>
      </c>
      <c r="L278" s="510">
        <v>3</v>
      </c>
      <c r="M278" s="511">
        <v>49.14</v>
      </c>
    </row>
    <row r="279" spans="1:13" ht="14.4" customHeight="1" x14ac:dyDescent="0.3">
      <c r="A279" s="505" t="s">
        <v>487</v>
      </c>
      <c r="B279" s="506" t="s">
        <v>1517</v>
      </c>
      <c r="C279" s="506" t="s">
        <v>900</v>
      </c>
      <c r="D279" s="506" t="s">
        <v>901</v>
      </c>
      <c r="E279" s="506" t="s">
        <v>496</v>
      </c>
      <c r="F279" s="510">
        <v>3</v>
      </c>
      <c r="G279" s="510">
        <v>105.33</v>
      </c>
      <c r="H279" s="527">
        <v>1</v>
      </c>
      <c r="I279" s="510"/>
      <c r="J279" s="510"/>
      <c r="K279" s="527">
        <v>0</v>
      </c>
      <c r="L279" s="510">
        <v>3</v>
      </c>
      <c r="M279" s="511">
        <v>105.33</v>
      </c>
    </row>
    <row r="280" spans="1:13" ht="14.4" customHeight="1" x14ac:dyDescent="0.3">
      <c r="A280" s="505" t="s">
        <v>487</v>
      </c>
      <c r="B280" s="506" t="s">
        <v>1519</v>
      </c>
      <c r="C280" s="506" t="s">
        <v>681</v>
      </c>
      <c r="D280" s="506" t="s">
        <v>682</v>
      </c>
      <c r="E280" s="506" t="s">
        <v>683</v>
      </c>
      <c r="F280" s="510"/>
      <c r="G280" s="510"/>
      <c r="H280" s="527">
        <v>0</v>
      </c>
      <c r="I280" s="510">
        <v>1</v>
      </c>
      <c r="J280" s="510">
        <v>8.7899999999999991</v>
      </c>
      <c r="K280" s="527">
        <v>1</v>
      </c>
      <c r="L280" s="510">
        <v>1</v>
      </c>
      <c r="M280" s="511">
        <v>8.7899999999999991</v>
      </c>
    </row>
    <row r="281" spans="1:13" ht="14.4" customHeight="1" x14ac:dyDescent="0.3">
      <c r="A281" s="505" t="s">
        <v>487</v>
      </c>
      <c r="B281" s="506" t="s">
        <v>1521</v>
      </c>
      <c r="C281" s="506" t="s">
        <v>501</v>
      </c>
      <c r="D281" s="506" t="s">
        <v>502</v>
      </c>
      <c r="E281" s="506" t="s">
        <v>503</v>
      </c>
      <c r="F281" s="510"/>
      <c r="G281" s="510"/>
      <c r="H281" s="527">
        <v>0</v>
      </c>
      <c r="I281" s="510">
        <v>1</v>
      </c>
      <c r="J281" s="510">
        <v>93.27</v>
      </c>
      <c r="K281" s="527">
        <v>1</v>
      </c>
      <c r="L281" s="510">
        <v>1</v>
      </c>
      <c r="M281" s="511">
        <v>93.27</v>
      </c>
    </row>
    <row r="282" spans="1:13" ht="14.4" customHeight="1" x14ac:dyDescent="0.3">
      <c r="A282" s="505" t="s">
        <v>487</v>
      </c>
      <c r="B282" s="506" t="s">
        <v>1521</v>
      </c>
      <c r="C282" s="506" t="s">
        <v>628</v>
      </c>
      <c r="D282" s="506" t="s">
        <v>629</v>
      </c>
      <c r="E282" s="506" t="s">
        <v>630</v>
      </c>
      <c r="F282" s="510">
        <v>3</v>
      </c>
      <c r="G282" s="510">
        <v>93.27</v>
      </c>
      <c r="H282" s="527">
        <v>1</v>
      </c>
      <c r="I282" s="510"/>
      <c r="J282" s="510"/>
      <c r="K282" s="527">
        <v>0</v>
      </c>
      <c r="L282" s="510">
        <v>3</v>
      </c>
      <c r="M282" s="511">
        <v>93.27</v>
      </c>
    </row>
    <row r="283" spans="1:13" ht="14.4" customHeight="1" x14ac:dyDescent="0.3">
      <c r="A283" s="505" t="s">
        <v>487</v>
      </c>
      <c r="B283" s="506" t="s">
        <v>1523</v>
      </c>
      <c r="C283" s="506" t="s">
        <v>765</v>
      </c>
      <c r="D283" s="506" t="s">
        <v>766</v>
      </c>
      <c r="E283" s="506" t="s">
        <v>767</v>
      </c>
      <c r="F283" s="510">
        <v>3</v>
      </c>
      <c r="G283" s="510">
        <v>656.18999999999994</v>
      </c>
      <c r="H283" s="527">
        <v>1</v>
      </c>
      <c r="I283" s="510"/>
      <c r="J283" s="510"/>
      <c r="K283" s="527">
        <v>0</v>
      </c>
      <c r="L283" s="510">
        <v>3</v>
      </c>
      <c r="M283" s="511">
        <v>656.18999999999994</v>
      </c>
    </row>
    <row r="284" spans="1:13" ht="14.4" customHeight="1" x14ac:dyDescent="0.3">
      <c r="A284" s="505" t="s">
        <v>487</v>
      </c>
      <c r="B284" s="506" t="s">
        <v>1524</v>
      </c>
      <c r="C284" s="506" t="s">
        <v>494</v>
      </c>
      <c r="D284" s="506" t="s">
        <v>495</v>
      </c>
      <c r="E284" s="506" t="s">
        <v>496</v>
      </c>
      <c r="F284" s="510"/>
      <c r="G284" s="510"/>
      <c r="H284" s="527">
        <v>0</v>
      </c>
      <c r="I284" s="510">
        <v>2</v>
      </c>
      <c r="J284" s="510">
        <v>95.4</v>
      </c>
      <c r="K284" s="527">
        <v>1</v>
      </c>
      <c r="L284" s="510">
        <v>2</v>
      </c>
      <c r="M284" s="511">
        <v>95.4</v>
      </c>
    </row>
    <row r="285" spans="1:13" ht="14.4" customHeight="1" x14ac:dyDescent="0.3">
      <c r="A285" s="505" t="s">
        <v>487</v>
      </c>
      <c r="B285" s="506" t="s">
        <v>1524</v>
      </c>
      <c r="C285" s="506" t="s">
        <v>733</v>
      </c>
      <c r="D285" s="506" t="s">
        <v>495</v>
      </c>
      <c r="E285" s="506" t="s">
        <v>649</v>
      </c>
      <c r="F285" s="510"/>
      <c r="G285" s="510"/>
      <c r="H285" s="527">
        <v>0</v>
      </c>
      <c r="I285" s="510">
        <v>8</v>
      </c>
      <c r="J285" s="510">
        <v>1144.72</v>
      </c>
      <c r="K285" s="527">
        <v>1</v>
      </c>
      <c r="L285" s="510">
        <v>8</v>
      </c>
      <c r="M285" s="511">
        <v>1144.72</v>
      </c>
    </row>
    <row r="286" spans="1:13" ht="14.4" customHeight="1" x14ac:dyDescent="0.3">
      <c r="A286" s="505" t="s">
        <v>487</v>
      </c>
      <c r="B286" s="506" t="s">
        <v>1525</v>
      </c>
      <c r="C286" s="506" t="s">
        <v>1423</v>
      </c>
      <c r="D286" s="506" t="s">
        <v>738</v>
      </c>
      <c r="E286" s="506" t="s">
        <v>1424</v>
      </c>
      <c r="F286" s="510"/>
      <c r="G286" s="510"/>
      <c r="H286" s="527">
        <v>0</v>
      </c>
      <c r="I286" s="510">
        <v>4</v>
      </c>
      <c r="J286" s="510">
        <v>41.36</v>
      </c>
      <c r="K286" s="527">
        <v>1</v>
      </c>
      <c r="L286" s="510">
        <v>4</v>
      </c>
      <c r="M286" s="511">
        <v>41.36</v>
      </c>
    </row>
    <row r="287" spans="1:13" ht="14.4" customHeight="1" x14ac:dyDescent="0.3">
      <c r="A287" s="505" t="s">
        <v>487</v>
      </c>
      <c r="B287" s="506" t="s">
        <v>1525</v>
      </c>
      <c r="C287" s="506" t="s">
        <v>737</v>
      </c>
      <c r="D287" s="506" t="s">
        <v>738</v>
      </c>
      <c r="E287" s="506" t="s">
        <v>739</v>
      </c>
      <c r="F287" s="510"/>
      <c r="G287" s="510"/>
      <c r="H287" s="527">
        <v>0</v>
      </c>
      <c r="I287" s="510">
        <v>8</v>
      </c>
      <c r="J287" s="510">
        <v>127.2</v>
      </c>
      <c r="K287" s="527">
        <v>1</v>
      </c>
      <c r="L287" s="510">
        <v>8</v>
      </c>
      <c r="M287" s="511">
        <v>127.2</v>
      </c>
    </row>
    <row r="288" spans="1:13" ht="14.4" customHeight="1" x14ac:dyDescent="0.3">
      <c r="A288" s="505" t="s">
        <v>487</v>
      </c>
      <c r="B288" s="506" t="s">
        <v>1527</v>
      </c>
      <c r="C288" s="506" t="s">
        <v>523</v>
      </c>
      <c r="D288" s="506" t="s">
        <v>524</v>
      </c>
      <c r="E288" s="506" t="s">
        <v>525</v>
      </c>
      <c r="F288" s="510"/>
      <c r="G288" s="510"/>
      <c r="H288" s="527">
        <v>0</v>
      </c>
      <c r="I288" s="510">
        <v>5</v>
      </c>
      <c r="J288" s="510">
        <v>1093.0999999999999</v>
      </c>
      <c r="K288" s="527">
        <v>1</v>
      </c>
      <c r="L288" s="510">
        <v>5</v>
      </c>
      <c r="M288" s="511">
        <v>1093.0999999999999</v>
      </c>
    </row>
    <row r="289" spans="1:13" ht="14.4" customHeight="1" x14ac:dyDescent="0.3">
      <c r="A289" s="505" t="s">
        <v>487</v>
      </c>
      <c r="B289" s="506" t="s">
        <v>1527</v>
      </c>
      <c r="C289" s="506" t="s">
        <v>734</v>
      </c>
      <c r="D289" s="506" t="s">
        <v>524</v>
      </c>
      <c r="E289" s="506" t="s">
        <v>735</v>
      </c>
      <c r="F289" s="510"/>
      <c r="G289" s="510"/>
      <c r="H289" s="527">
        <v>0</v>
      </c>
      <c r="I289" s="510">
        <v>1</v>
      </c>
      <c r="J289" s="510">
        <v>437.23</v>
      </c>
      <c r="K289" s="527">
        <v>1</v>
      </c>
      <c r="L289" s="510">
        <v>1</v>
      </c>
      <c r="M289" s="511">
        <v>437.23</v>
      </c>
    </row>
    <row r="290" spans="1:13" ht="14.4" customHeight="1" x14ac:dyDescent="0.3">
      <c r="A290" s="505" t="s">
        <v>487</v>
      </c>
      <c r="B290" s="506" t="s">
        <v>1528</v>
      </c>
      <c r="C290" s="506" t="s">
        <v>741</v>
      </c>
      <c r="D290" s="506" t="s">
        <v>742</v>
      </c>
      <c r="E290" s="506" t="s">
        <v>743</v>
      </c>
      <c r="F290" s="510">
        <v>3</v>
      </c>
      <c r="G290" s="510">
        <v>118.89000000000001</v>
      </c>
      <c r="H290" s="527">
        <v>1</v>
      </c>
      <c r="I290" s="510"/>
      <c r="J290" s="510"/>
      <c r="K290" s="527">
        <v>0</v>
      </c>
      <c r="L290" s="510">
        <v>3</v>
      </c>
      <c r="M290" s="511">
        <v>118.89000000000001</v>
      </c>
    </row>
    <row r="291" spans="1:13" ht="14.4" customHeight="1" x14ac:dyDescent="0.3">
      <c r="A291" s="505" t="s">
        <v>487</v>
      </c>
      <c r="B291" s="506" t="s">
        <v>1529</v>
      </c>
      <c r="C291" s="506" t="s">
        <v>555</v>
      </c>
      <c r="D291" s="506" t="s">
        <v>556</v>
      </c>
      <c r="E291" s="506" t="s">
        <v>557</v>
      </c>
      <c r="F291" s="510"/>
      <c r="G291" s="510"/>
      <c r="H291" s="527">
        <v>0</v>
      </c>
      <c r="I291" s="510">
        <v>2</v>
      </c>
      <c r="J291" s="510">
        <v>704.74</v>
      </c>
      <c r="K291" s="527">
        <v>1</v>
      </c>
      <c r="L291" s="510">
        <v>2</v>
      </c>
      <c r="M291" s="511">
        <v>704.74</v>
      </c>
    </row>
    <row r="292" spans="1:13" ht="14.4" customHeight="1" x14ac:dyDescent="0.3">
      <c r="A292" s="505" t="s">
        <v>487</v>
      </c>
      <c r="B292" s="506" t="s">
        <v>1531</v>
      </c>
      <c r="C292" s="506" t="s">
        <v>695</v>
      </c>
      <c r="D292" s="506" t="s">
        <v>696</v>
      </c>
      <c r="E292" s="506" t="s">
        <v>697</v>
      </c>
      <c r="F292" s="510">
        <v>1</v>
      </c>
      <c r="G292" s="510">
        <v>110.74</v>
      </c>
      <c r="H292" s="527">
        <v>1</v>
      </c>
      <c r="I292" s="510"/>
      <c r="J292" s="510"/>
      <c r="K292" s="527">
        <v>0</v>
      </c>
      <c r="L292" s="510">
        <v>1</v>
      </c>
      <c r="M292" s="511">
        <v>110.74</v>
      </c>
    </row>
    <row r="293" spans="1:13" ht="14.4" customHeight="1" x14ac:dyDescent="0.3">
      <c r="A293" s="505" t="s">
        <v>487</v>
      </c>
      <c r="B293" s="506" t="s">
        <v>1533</v>
      </c>
      <c r="C293" s="506" t="s">
        <v>753</v>
      </c>
      <c r="D293" s="506" t="s">
        <v>754</v>
      </c>
      <c r="E293" s="506" t="s">
        <v>755</v>
      </c>
      <c r="F293" s="510"/>
      <c r="G293" s="510"/>
      <c r="H293" s="527">
        <v>0</v>
      </c>
      <c r="I293" s="510">
        <v>3</v>
      </c>
      <c r="J293" s="510">
        <v>237.32999999999998</v>
      </c>
      <c r="K293" s="527">
        <v>1</v>
      </c>
      <c r="L293" s="510">
        <v>3</v>
      </c>
      <c r="M293" s="511">
        <v>237.32999999999998</v>
      </c>
    </row>
    <row r="294" spans="1:13" ht="14.4" customHeight="1" x14ac:dyDescent="0.3">
      <c r="A294" s="505" t="s">
        <v>487</v>
      </c>
      <c r="B294" s="506" t="s">
        <v>1533</v>
      </c>
      <c r="C294" s="506" t="s">
        <v>756</v>
      </c>
      <c r="D294" s="506" t="s">
        <v>757</v>
      </c>
      <c r="E294" s="506" t="s">
        <v>758</v>
      </c>
      <c r="F294" s="510">
        <v>1</v>
      </c>
      <c r="G294" s="510">
        <v>258.41000000000003</v>
      </c>
      <c r="H294" s="527">
        <v>1</v>
      </c>
      <c r="I294" s="510"/>
      <c r="J294" s="510"/>
      <c r="K294" s="527">
        <v>0</v>
      </c>
      <c r="L294" s="510">
        <v>1</v>
      </c>
      <c r="M294" s="511">
        <v>258.41000000000003</v>
      </c>
    </row>
    <row r="295" spans="1:13" ht="14.4" customHeight="1" x14ac:dyDescent="0.3">
      <c r="A295" s="505" t="s">
        <v>487</v>
      </c>
      <c r="B295" s="506" t="s">
        <v>1558</v>
      </c>
      <c r="C295" s="506" t="s">
        <v>761</v>
      </c>
      <c r="D295" s="506" t="s">
        <v>762</v>
      </c>
      <c r="E295" s="506" t="s">
        <v>763</v>
      </c>
      <c r="F295" s="510">
        <v>3</v>
      </c>
      <c r="G295" s="510">
        <v>290.39999999999998</v>
      </c>
      <c r="H295" s="527">
        <v>1</v>
      </c>
      <c r="I295" s="510"/>
      <c r="J295" s="510"/>
      <c r="K295" s="527">
        <v>0</v>
      </c>
      <c r="L295" s="510">
        <v>3</v>
      </c>
      <c r="M295" s="511">
        <v>290.39999999999998</v>
      </c>
    </row>
    <row r="296" spans="1:13" ht="14.4" customHeight="1" x14ac:dyDescent="0.3">
      <c r="A296" s="505" t="s">
        <v>487</v>
      </c>
      <c r="B296" s="506" t="s">
        <v>1536</v>
      </c>
      <c r="C296" s="506" t="s">
        <v>535</v>
      </c>
      <c r="D296" s="506" t="s">
        <v>536</v>
      </c>
      <c r="E296" s="506" t="s">
        <v>537</v>
      </c>
      <c r="F296" s="510"/>
      <c r="G296" s="510"/>
      <c r="H296" s="527">
        <v>0</v>
      </c>
      <c r="I296" s="510">
        <v>1</v>
      </c>
      <c r="J296" s="510">
        <v>246.88</v>
      </c>
      <c r="K296" s="527">
        <v>1</v>
      </c>
      <c r="L296" s="510">
        <v>1</v>
      </c>
      <c r="M296" s="511">
        <v>246.88</v>
      </c>
    </row>
    <row r="297" spans="1:13" ht="14.4" customHeight="1" x14ac:dyDescent="0.3">
      <c r="A297" s="505" t="s">
        <v>487</v>
      </c>
      <c r="B297" s="506" t="s">
        <v>1536</v>
      </c>
      <c r="C297" s="506" t="s">
        <v>759</v>
      </c>
      <c r="D297" s="506" t="s">
        <v>536</v>
      </c>
      <c r="E297" s="506" t="s">
        <v>760</v>
      </c>
      <c r="F297" s="510"/>
      <c r="G297" s="510"/>
      <c r="H297" s="527">
        <v>0</v>
      </c>
      <c r="I297" s="510">
        <v>3</v>
      </c>
      <c r="J297" s="510">
        <v>903.78</v>
      </c>
      <c r="K297" s="527">
        <v>1</v>
      </c>
      <c r="L297" s="510">
        <v>3</v>
      </c>
      <c r="M297" s="511">
        <v>903.78</v>
      </c>
    </row>
    <row r="298" spans="1:13" ht="14.4" customHeight="1" x14ac:dyDescent="0.3">
      <c r="A298" s="505" t="s">
        <v>487</v>
      </c>
      <c r="B298" s="506" t="s">
        <v>1537</v>
      </c>
      <c r="C298" s="506" t="s">
        <v>632</v>
      </c>
      <c r="D298" s="506" t="s">
        <v>633</v>
      </c>
      <c r="E298" s="506" t="s">
        <v>634</v>
      </c>
      <c r="F298" s="510">
        <v>1</v>
      </c>
      <c r="G298" s="510">
        <v>0</v>
      </c>
      <c r="H298" s="527"/>
      <c r="I298" s="510"/>
      <c r="J298" s="510"/>
      <c r="K298" s="527"/>
      <c r="L298" s="510">
        <v>1</v>
      </c>
      <c r="M298" s="511">
        <v>0</v>
      </c>
    </row>
    <row r="299" spans="1:13" ht="14.4" customHeight="1" x14ac:dyDescent="0.3">
      <c r="A299" s="505" t="s">
        <v>487</v>
      </c>
      <c r="B299" s="506" t="s">
        <v>1537</v>
      </c>
      <c r="C299" s="506" t="s">
        <v>635</v>
      </c>
      <c r="D299" s="506" t="s">
        <v>636</v>
      </c>
      <c r="E299" s="506" t="s">
        <v>634</v>
      </c>
      <c r="F299" s="510"/>
      <c r="G299" s="510"/>
      <c r="H299" s="527">
        <v>0</v>
      </c>
      <c r="I299" s="510">
        <v>2</v>
      </c>
      <c r="J299" s="510">
        <v>279.54000000000002</v>
      </c>
      <c r="K299" s="527">
        <v>1</v>
      </c>
      <c r="L299" s="510">
        <v>2</v>
      </c>
      <c r="M299" s="511">
        <v>279.54000000000002</v>
      </c>
    </row>
    <row r="300" spans="1:13" ht="14.4" customHeight="1" x14ac:dyDescent="0.3">
      <c r="A300" s="505" t="s">
        <v>487</v>
      </c>
      <c r="B300" s="506" t="s">
        <v>1537</v>
      </c>
      <c r="C300" s="506" t="s">
        <v>637</v>
      </c>
      <c r="D300" s="506" t="s">
        <v>638</v>
      </c>
      <c r="E300" s="506" t="s">
        <v>639</v>
      </c>
      <c r="F300" s="510">
        <v>15</v>
      </c>
      <c r="G300" s="510">
        <v>882.75</v>
      </c>
      <c r="H300" s="527">
        <v>1</v>
      </c>
      <c r="I300" s="510"/>
      <c r="J300" s="510"/>
      <c r="K300" s="527">
        <v>0</v>
      </c>
      <c r="L300" s="510">
        <v>15</v>
      </c>
      <c r="M300" s="511">
        <v>882.75</v>
      </c>
    </row>
    <row r="301" spans="1:13" ht="14.4" customHeight="1" x14ac:dyDescent="0.3">
      <c r="A301" s="505" t="s">
        <v>487</v>
      </c>
      <c r="B301" s="506" t="s">
        <v>1537</v>
      </c>
      <c r="C301" s="506" t="s">
        <v>640</v>
      </c>
      <c r="D301" s="506" t="s">
        <v>638</v>
      </c>
      <c r="E301" s="506" t="s">
        <v>641</v>
      </c>
      <c r="F301" s="510">
        <v>18</v>
      </c>
      <c r="G301" s="510">
        <v>2118.7800000000002</v>
      </c>
      <c r="H301" s="527">
        <v>1</v>
      </c>
      <c r="I301" s="510"/>
      <c r="J301" s="510"/>
      <c r="K301" s="527">
        <v>0</v>
      </c>
      <c r="L301" s="510">
        <v>18</v>
      </c>
      <c r="M301" s="511">
        <v>2118.7800000000002</v>
      </c>
    </row>
    <row r="302" spans="1:13" ht="14.4" customHeight="1" x14ac:dyDescent="0.3">
      <c r="A302" s="505" t="s">
        <v>487</v>
      </c>
      <c r="B302" s="506" t="s">
        <v>1537</v>
      </c>
      <c r="C302" s="506" t="s">
        <v>642</v>
      </c>
      <c r="D302" s="506" t="s">
        <v>643</v>
      </c>
      <c r="E302" s="506" t="s">
        <v>644</v>
      </c>
      <c r="F302" s="510">
        <v>1</v>
      </c>
      <c r="G302" s="510">
        <v>279.52999999999997</v>
      </c>
      <c r="H302" s="527">
        <v>1</v>
      </c>
      <c r="I302" s="510"/>
      <c r="J302" s="510"/>
      <c r="K302" s="527">
        <v>0</v>
      </c>
      <c r="L302" s="510">
        <v>1</v>
      </c>
      <c r="M302" s="511">
        <v>279.52999999999997</v>
      </c>
    </row>
    <row r="303" spans="1:13" ht="14.4" customHeight="1" x14ac:dyDescent="0.3">
      <c r="A303" s="505" t="s">
        <v>487</v>
      </c>
      <c r="B303" s="506" t="s">
        <v>1537</v>
      </c>
      <c r="C303" s="506" t="s">
        <v>645</v>
      </c>
      <c r="D303" s="506" t="s">
        <v>643</v>
      </c>
      <c r="E303" s="506" t="s">
        <v>646</v>
      </c>
      <c r="F303" s="510">
        <v>1</v>
      </c>
      <c r="G303" s="510">
        <v>430.05</v>
      </c>
      <c r="H303" s="527">
        <v>1</v>
      </c>
      <c r="I303" s="510"/>
      <c r="J303" s="510"/>
      <c r="K303" s="527">
        <v>0</v>
      </c>
      <c r="L303" s="510">
        <v>1</v>
      </c>
      <c r="M303" s="511">
        <v>430.05</v>
      </c>
    </row>
    <row r="304" spans="1:13" ht="14.4" customHeight="1" x14ac:dyDescent="0.3">
      <c r="A304" s="505" t="s">
        <v>487</v>
      </c>
      <c r="B304" s="506" t="s">
        <v>1538</v>
      </c>
      <c r="C304" s="506" t="s">
        <v>749</v>
      </c>
      <c r="D304" s="506" t="s">
        <v>750</v>
      </c>
      <c r="E304" s="506" t="s">
        <v>644</v>
      </c>
      <c r="F304" s="510">
        <v>3</v>
      </c>
      <c r="G304" s="510">
        <v>1290.1500000000001</v>
      </c>
      <c r="H304" s="527">
        <v>1</v>
      </c>
      <c r="I304" s="510"/>
      <c r="J304" s="510"/>
      <c r="K304" s="527">
        <v>0</v>
      </c>
      <c r="L304" s="510">
        <v>3</v>
      </c>
      <c r="M304" s="511">
        <v>1290.1500000000001</v>
      </c>
    </row>
    <row r="305" spans="1:13" ht="14.4" customHeight="1" x14ac:dyDescent="0.3">
      <c r="A305" s="505" t="s">
        <v>487</v>
      </c>
      <c r="B305" s="506" t="s">
        <v>1538</v>
      </c>
      <c r="C305" s="506" t="s">
        <v>751</v>
      </c>
      <c r="D305" s="506" t="s">
        <v>750</v>
      </c>
      <c r="E305" s="506" t="s">
        <v>646</v>
      </c>
      <c r="F305" s="510">
        <v>2</v>
      </c>
      <c r="G305" s="510">
        <v>1323.24</v>
      </c>
      <c r="H305" s="527">
        <v>1</v>
      </c>
      <c r="I305" s="510"/>
      <c r="J305" s="510"/>
      <c r="K305" s="527">
        <v>0</v>
      </c>
      <c r="L305" s="510">
        <v>2</v>
      </c>
      <c r="M305" s="511">
        <v>1323.24</v>
      </c>
    </row>
    <row r="306" spans="1:13" ht="14.4" customHeight="1" x14ac:dyDescent="0.3">
      <c r="A306" s="505" t="s">
        <v>487</v>
      </c>
      <c r="B306" s="506" t="s">
        <v>1546</v>
      </c>
      <c r="C306" s="506" t="s">
        <v>621</v>
      </c>
      <c r="D306" s="506" t="s">
        <v>622</v>
      </c>
      <c r="E306" s="506" t="s">
        <v>623</v>
      </c>
      <c r="F306" s="510">
        <v>1</v>
      </c>
      <c r="G306" s="510">
        <v>36.270000000000003</v>
      </c>
      <c r="H306" s="527">
        <v>1</v>
      </c>
      <c r="I306" s="510"/>
      <c r="J306" s="510"/>
      <c r="K306" s="527">
        <v>0</v>
      </c>
      <c r="L306" s="510">
        <v>1</v>
      </c>
      <c r="M306" s="511">
        <v>36.270000000000003</v>
      </c>
    </row>
    <row r="307" spans="1:13" ht="14.4" customHeight="1" x14ac:dyDescent="0.3">
      <c r="A307" s="505" t="s">
        <v>487</v>
      </c>
      <c r="B307" s="506" t="s">
        <v>1550</v>
      </c>
      <c r="C307" s="506" t="s">
        <v>653</v>
      </c>
      <c r="D307" s="506" t="s">
        <v>654</v>
      </c>
      <c r="E307" s="506" t="s">
        <v>639</v>
      </c>
      <c r="F307" s="510"/>
      <c r="G307" s="510"/>
      <c r="H307" s="527">
        <v>0</v>
      </c>
      <c r="I307" s="510">
        <v>3</v>
      </c>
      <c r="J307" s="510">
        <v>197.96999999999997</v>
      </c>
      <c r="K307" s="527">
        <v>1</v>
      </c>
      <c r="L307" s="510">
        <v>3</v>
      </c>
      <c r="M307" s="511">
        <v>197.96999999999997</v>
      </c>
    </row>
    <row r="308" spans="1:13" ht="14.4" customHeight="1" x14ac:dyDescent="0.3">
      <c r="A308" s="505" t="s">
        <v>487</v>
      </c>
      <c r="B308" s="506" t="s">
        <v>1565</v>
      </c>
      <c r="C308" s="506" t="s">
        <v>710</v>
      </c>
      <c r="D308" s="506" t="s">
        <v>711</v>
      </c>
      <c r="E308" s="506" t="s">
        <v>639</v>
      </c>
      <c r="F308" s="510">
        <v>1</v>
      </c>
      <c r="G308" s="510">
        <v>450.8</v>
      </c>
      <c r="H308" s="527">
        <v>1</v>
      </c>
      <c r="I308" s="510"/>
      <c r="J308" s="510"/>
      <c r="K308" s="527">
        <v>0</v>
      </c>
      <c r="L308" s="510">
        <v>1</v>
      </c>
      <c r="M308" s="511">
        <v>450.8</v>
      </c>
    </row>
    <row r="309" spans="1:13" ht="14.4" customHeight="1" x14ac:dyDescent="0.3">
      <c r="A309" s="505" t="s">
        <v>487</v>
      </c>
      <c r="B309" s="506" t="s">
        <v>1566</v>
      </c>
      <c r="C309" s="506" t="s">
        <v>658</v>
      </c>
      <c r="D309" s="506" t="s">
        <v>659</v>
      </c>
      <c r="E309" s="506" t="s">
        <v>649</v>
      </c>
      <c r="F309" s="510"/>
      <c r="G309" s="510"/>
      <c r="H309" s="527">
        <v>0</v>
      </c>
      <c r="I309" s="510">
        <v>1</v>
      </c>
      <c r="J309" s="510">
        <v>176.32</v>
      </c>
      <c r="K309" s="527">
        <v>1</v>
      </c>
      <c r="L309" s="510">
        <v>1</v>
      </c>
      <c r="M309" s="511">
        <v>176.32</v>
      </c>
    </row>
    <row r="310" spans="1:13" ht="14.4" customHeight="1" x14ac:dyDescent="0.3">
      <c r="A310" s="505" t="s">
        <v>487</v>
      </c>
      <c r="B310" s="506" t="s">
        <v>1554</v>
      </c>
      <c r="C310" s="506" t="s">
        <v>770</v>
      </c>
      <c r="D310" s="506" t="s">
        <v>609</v>
      </c>
      <c r="E310" s="506" t="s">
        <v>771</v>
      </c>
      <c r="F310" s="510"/>
      <c r="G310" s="510"/>
      <c r="H310" s="527">
        <v>0</v>
      </c>
      <c r="I310" s="510">
        <v>6</v>
      </c>
      <c r="J310" s="510">
        <v>9269.94</v>
      </c>
      <c r="K310" s="527">
        <v>1</v>
      </c>
      <c r="L310" s="510">
        <v>6</v>
      </c>
      <c r="M310" s="511">
        <v>9269.94</v>
      </c>
    </row>
    <row r="311" spans="1:13" ht="14.4" customHeight="1" x14ac:dyDescent="0.3">
      <c r="A311" s="505" t="s">
        <v>487</v>
      </c>
      <c r="B311" s="506" t="s">
        <v>1554</v>
      </c>
      <c r="C311" s="506" t="s">
        <v>768</v>
      </c>
      <c r="D311" s="506" t="s">
        <v>609</v>
      </c>
      <c r="E311" s="506" t="s">
        <v>769</v>
      </c>
      <c r="F311" s="510"/>
      <c r="G311" s="510"/>
      <c r="H311" s="527">
        <v>0</v>
      </c>
      <c r="I311" s="510">
        <v>3</v>
      </c>
      <c r="J311" s="510">
        <v>5663.7000000000007</v>
      </c>
      <c r="K311" s="527">
        <v>1</v>
      </c>
      <c r="L311" s="510">
        <v>3</v>
      </c>
      <c r="M311" s="511">
        <v>5663.7000000000007</v>
      </c>
    </row>
    <row r="312" spans="1:13" ht="14.4" customHeight="1" x14ac:dyDescent="0.3">
      <c r="A312" s="505" t="s">
        <v>487</v>
      </c>
      <c r="B312" s="506" t="s">
        <v>1555</v>
      </c>
      <c r="C312" s="506" t="s">
        <v>780</v>
      </c>
      <c r="D312" s="506" t="s">
        <v>552</v>
      </c>
      <c r="E312" s="506" t="s">
        <v>1556</v>
      </c>
      <c r="F312" s="510"/>
      <c r="G312" s="510"/>
      <c r="H312" s="527">
        <v>0</v>
      </c>
      <c r="I312" s="510">
        <v>1</v>
      </c>
      <c r="J312" s="510">
        <v>544.38</v>
      </c>
      <c r="K312" s="527">
        <v>1</v>
      </c>
      <c r="L312" s="510">
        <v>1</v>
      </c>
      <c r="M312" s="511">
        <v>544.38</v>
      </c>
    </row>
    <row r="313" spans="1:13" ht="14.4" customHeight="1" x14ac:dyDescent="0.3">
      <c r="A313" s="505" t="s">
        <v>487</v>
      </c>
      <c r="B313" s="506" t="s">
        <v>1555</v>
      </c>
      <c r="C313" s="506" t="s">
        <v>551</v>
      </c>
      <c r="D313" s="506" t="s">
        <v>552</v>
      </c>
      <c r="E313" s="506" t="s">
        <v>1557</v>
      </c>
      <c r="F313" s="510"/>
      <c r="G313" s="510"/>
      <c r="H313" s="527">
        <v>0</v>
      </c>
      <c r="I313" s="510">
        <v>3</v>
      </c>
      <c r="J313" s="510">
        <v>982.47</v>
      </c>
      <c r="K313" s="527">
        <v>1</v>
      </c>
      <c r="L313" s="510">
        <v>3</v>
      </c>
      <c r="M313" s="511">
        <v>982.47</v>
      </c>
    </row>
    <row r="314" spans="1:13" ht="14.4" customHeight="1" x14ac:dyDescent="0.3">
      <c r="A314" s="505" t="s">
        <v>487</v>
      </c>
      <c r="B314" s="506" t="s">
        <v>1555</v>
      </c>
      <c r="C314" s="506" t="s">
        <v>782</v>
      </c>
      <c r="D314" s="506" t="s">
        <v>552</v>
      </c>
      <c r="E314" s="506" t="s">
        <v>783</v>
      </c>
      <c r="F314" s="510"/>
      <c r="G314" s="510"/>
      <c r="H314" s="527">
        <v>0</v>
      </c>
      <c r="I314" s="510">
        <v>3</v>
      </c>
      <c r="J314" s="510">
        <v>438.12</v>
      </c>
      <c r="K314" s="527">
        <v>1</v>
      </c>
      <c r="L314" s="510">
        <v>3</v>
      </c>
      <c r="M314" s="511">
        <v>438.12</v>
      </c>
    </row>
    <row r="315" spans="1:13" ht="14.4" customHeight="1" x14ac:dyDescent="0.3">
      <c r="A315" s="505" t="s">
        <v>487</v>
      </c>
      <c r="B315" s="506" t="s">
        <v>1555</v>
      </c>
      <c r="C315" s="506" t="s">
        <v>1426</v>
      </c>
      <c r="D315" s="506" t="s">
        <v>552</v>
      </c>
      <c r="E315" s="506" t="s">
        <v>1567</v>
      </c>
      <c r="F315" s="510"/>
      <c r="G315" s="510"/>
      <c r="H315" s="527">
        <v>0</v>
      </c>
      <c r="I315" s="510">
        <v>1</v>
      </c>
      <c r="J315" s="510">
        <v>438.06</v>
      </c>
      <c r="K315" s="527">
        <v>1</v>
      </c>
      <c r="L315" s="510">
        <v>1</v>
      </c>
      <c r="M315" s="511">
        <v>438.06</v>
      </c>
    </row>
    <row r="316" spans="1:13" ht="14.4" customHeight="1" x14ac:dyDescent="0.3">
      <c r="A316" s="505" t="s">
        <v>487</v>
      </c>
      <c r="B316" s="506" t="s">
        <v>1564</v>
      </c>
      <c r="C316" s="506" t="s">
        <v>784</v>
      </c>
      <c r="D316" s="506" t="s">
        <v>615</v>
      </c>
      <c r="E316" s="506" t="s">
        <v>785</v>
      </c>
      <c r="F316" s="510"/>
      <c r="G316" s="510"/>
      <c r="H316" s="527">
        <v>0</v>
      </c>
      <c r="I316" s="510">
        <v>4</v>
      </c>
      <c r="J316" s="510">
        <v>1656.28</v>
      </c>
      <c r="K316" s="527">
        <v>1</v>
      </c>
      <c r="L316" s="510">
        <v>4</v>
      </c>
      <c r="M316" s="511">
        <v>1656.28</v>
      </c>
    </row>
    <row r="317" spans="1:13" ht="14.4" customHeight="1" x14ac:dyDescent="0.3">
      <c r="A317" s="505" t="s">
        <v>488</v>
      </c>
      <c r="B317" s="506" t="s">
        <v>1519</v>
      </c>
      <c r="C317" s="506" t="s">
        <v>801</v>
      </c>
      <c r="D317" s="506" t="s">
        <v>802</v>
      </c>
      <c r="E317" s="506" t="s">
        <v>803</v>
      </c>
      <c r="F317" s="510">
        <v>1</v>
      </c>
      <c r="G317" s="510">
        <v>105.32</v>
      </c>
      <c r="H317" s="527">
        <v>1</v>
      </c>
      <c r="I317" s="510"/>
      <c r="J317" s="510"/>
      <c r="K317" s="527">
        <v>0</v>
      </c>
      <c r="L317" s="510">
        <v>1</v>
      </c>
      <c r="M317" s="511">
        <v>105.32</v>
      </c>
    </row>
    <row r="318" spans="1:13" ht="14.4" customHeight="1" x14ac:dyDescent="0.3">
      <c r="A318" s="505" t="s">
        <v>488</v>
      </c>
      <c r="B318" s="506" t="s">
        <v>1533</v>
      </c>
      <c r="C318" s="506" t="s">
        <v>1428</v>
      </c>
      <c r="D318" s="506" t="s">
        <v>1204</v>
      </c>
      <c r="E318" s="506" t="s">
        <v>1429</v>
      </c>
      <c r="F318" s="510">
        <v>1</v>
      </c>
      <c r="G318" s="510">
        <v>36.909999999999997</v>
      </c>
      <c r="H318" s="527">
        <v>1</v>
      </c>
      <c r="I318" s="510"/>
      <c r="J318" s="510"/>
      <c r="K318" s="527">
        <v>0</v>
      </c>
      <c r="L318" s="510">
        <v>1</v>
      </c>
      <c r="M318" s="511">
        <v>36.909999999999997</v>
      </c>
    </row>
    <row r="319" spans="1:13" ht="14.4" customHeight="1" x14ac:dyDescent="0.3">
      <c r="A319" s="505" t="s">
        <v>488</v>
      </c>
      <c r="B319" s="506" t="s">
        <v>1542</v>
      </c>
      <c r="C319" s="506" t="s">
        <v>804</v>
      </c>
      <c r="D319" s="506" t="s">
        <v>517</v>
      </c>
      <c r="E319" s="506" t="s">
        <v>805</v>
      </c>
      <c r="F319" s="510"/>
      <c r="G319" s="510"/>
      <c r="H319" s="527">
        <v>0</v>
      </c>
      <c r="I319" s="510">
        <v>1</v>
      </c>
      <c r="J319" s="510">
        <v>94.28</v>
      </c>
      <c r="K319" s="527">
        <v>1</v>
      </c>
      <c r="L319" s="510">
        <v>1</v>
      </c>
      <c r="M319" s="511">
        <v>94.28</v>
      </c>
    </row>
    <row r="320" spans="1:13" ht="14.4" customHeight="1" thickBot="1" x14ac:dyDescent="0.35">
      <c r="A320" s="512" t="s">
        <v>488</v>
      </c>
      <c r="B320" s="513" t="s">
        <v>1555</v>
      </c>
      <c r="C320" s="513" t="s">
        <v>551</v>
      </c>
      <c r="D320" s="513" t="s">
        <v>552</v>
      </c>
      <c r="E320" s="513" t="s">
        <v>1557</v>
      </c>
      <c r="F320" s="517"/>
      <c r="G320" s="517"/>
      <c r="H320" s="529">
        <v>0</v>
      </c>
      <c r="I320" s="517">
        <v>1</v>
      </c>
      <c r="J320" s="517">
        <v>327.49</v>
      </c>
      <c r="K320" s="529">
        <v>1</v>
      </c>
      <c r="L320" s="517">
        <v>1</v>
      </c>
      <c r="M320" s="518">
        <v>327.49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" customHeight="1" x14ac:dyDescent="0.3">
      <c r="A6" s="487" t="s">
        <v>440</v>
      </c>
      <c r="B6" s="488" t="s">
        <v>1569</v>
      </c>
      <c r="C6" s="489">
        <v>0</v>
      </c>
      <c r="D6" s="489">
        <v>0</v>
      </c>
      <c r="E6" s="489"/>
      <c r="F6" s="489">
        <v>0</v>
      </c>
      <c r="G6" s="489">
        <v>0</v>
      </c>
      <c r="H6" s="489">
        <v>0</v>
      </c>
      <c r="I6" s="490" t="s">
        <v>442</v>
      </c>
      <c r="J6" s="491" t="s">
        <v>1</v>
      </c>
    </row>
    <row r="7" spans="1:10" ht="14.4" customHeight="1" x14ac:dyDescent="0.3">
      <c r="A7" s="487" t="s">
        <v>440</v>
      </c>
      <c r="B7" s="488" t="s">
        <v>1570</v>
      </c>
      <c r="C7" s="489">
        <v>0</v>
      </c>
      <c r="D7" s="489">
        <v>0</v>
      </c>
      <c r="E7" s="489"/>
      <c r="F7" s="489">
        <v>0</v>
      </c>
      <c r="G7" s="489">
        <v>1</v>
      </c>
      <c r="H7" s="489">
        <v>-1</v>
      </c>
      <c r="I7" s="490">
        <v>0</v>
      </c>
      <c r="J7" s="491" t="s">
        <v>1</v>
      </c>
    </row>
    <row r="8" spans="1:10" ht="14.4" customHeight="1" x14ac:dyDescent="0.3">
      <c r="A8" s="487" t="s">
        <v>440</v>
      </c>
      <c r="B8" s="488" t="s">
        <v>1571</v>
      </c>
      <c r="C8" s="489">
        <v>0.14369999999999999</v>
      </c>
      <c r="D8" s="489">
        <v>0</v>
      </c>
      <c r="E8" s="489"/>
      <c r="F8" s="489">
        <v>1.4839999999999999E-2</v>
      </c>
      <c r="G8" s="489">
        <v>0.66666665649414059</v>
      </c>
      <c r="H8" s="489">
        <v>-0.65182665649414062</v>
      </c>
      <c r="I8" s="490">
        <v>2.2260000339660649E-2</v>
      </c>
      <c r="J8" s="491" t="s">
        <v>1</v>
      </c>
    </row>
    <row r="9" spans="1:10" ht="14.4" customHeight="1" x14ac:dyDescent="0.3">
      <c r="A9" s="487" t="s">
        <v>440</v>
      </c>
      <c r="B9" s="488" t="s">
        <v>1572</v>
      </c>
      <c r="C9" s="489">
        <v>2.8984999999999999</v>
      </c>
      <c r="D9" s="489">
        <v>8.0099900000000002</v>
      </c>
      <c r="E9" s="489"/>
      <c r="F9" s="489">
        <v>2.8893200000000001</v>
      </c>
      <c r="G9" s="489">
        <v>12.499999267578126</v>
      </c>
      <c r="H9" s="489">
        <v>-9.6106792675781261</v>
      </c>
      <c r="I9" s="490">
        <v>0.23114561354368829</v>
      </c>
      <c r="J9" s="491" t="s">
        <v>1</v>
      </c>
    </row>
    <row r="10" spans="1:10" ht="14.4" customHeight="1" x14ac:dyDescent="0.3">
      <c r="A10" s="487" t="s">
        <v>440</v>
      </c>
      <c r="B10" s="488" t="s">
        <v>1573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442</v>
      </c>
      <c r="J10" s="491" t="s">
        <v>1</v>
      </c>
    </row>
    <row r="11" spans="1:10" ht="14.4" customHeight="1" x14ac:dyDescent="0.3">
      <c r="A11" s="487" t="s">
        <v>440</v>
      </c>
      <c r="B11" s="488" t="s">
        <v>1574</v>
      </c>
      <c r="C11" s="489">
        <v>0</v>
      </c>
      <c r="D11" s="489">
        <v>0</v>
      </c>
      <c r="E11" s="489"/>
      <c r="F11" s="489">
        <v>0</v>
      </c>
      <c r="G11" s="489">
        <v>2.8333333206176761</v>
      </c>
      <c r="H11" s="489">
        <v>-2.8333333206176761</v>
      </c>
      <c r="I11" s="490">
        <v>0</v>
      </c>
      <c r="J11" s="491" t="s">
        <v>1</v>
      </c>
    </row>
    <row r="12" spans="1:10" ht="14.4" customHeight="1" x14ac:dyDescent="0.3">
      <c r="A12" s="487" t="s">
        <v>440</v>
      </c>
      <c r="B12" s="488" t="s">
        <v>1575</v>
      </c>
      <c r="C12" s="489">
        <v>0</v>
      </c>
      <c r="D12" s="489">
        <v>0.27600000000000002</v>
      </c>
      <c r="E12" s="489"/>
      <c r="F12" s="489">
        <v>0</v>
      </c>
      <c r="G12" s="489">
        <v>0.83333334350585941</v>
      </c>
      <c r="H12" s="489">
        <v>-0.83333334350585941</v>
      </c>
      <c r="I12" s="490">
        <v>0</v>
      </c>
      <c r="J12" s="491" t="s">
        <v>1</v>
      </c>
    </row>
    <row r="13" spans="1:10" ht="14.4" customHeight="1" x14ac:dyDescent="0.3">
      <c r="A13" s="487" t="s">
        <v>440</v>
      </c>
      <c r="B13" s="488" t="s">
        <v>1576</v>
      </c>
      <c r="C13" s="489">
        <v>0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442</v>
      </c>
      <c r="J13" s="491" t="s">
        <v>1</v>
      </c>
    </row>
    <row r="14" spans="1:10" ht="14.4" customHeight="1" x14ac:dyDescent="0.3">
      <c r="A14" s="487" t="s">
        <v>440</v>
      </c>
      <c r="B14" s="488" t="s">
        <v>445</v>
      </c>
      <c r="C14" s="489">
        <v>3.0421999999999998</v>
      </c>
      <c r="D14" s="489">
        <v>8.28599</v>
      </c>
      <c r="E14" s="489"/>
      <c r="F14" s="489">
        <v>2.9041600000000001</v>
      </c>
      <c r="G14" s="489">
        <v>17.833332588195802</v>
      </c>
      <c r="H14" s="489">
        <v>-14.929172588195801</v>
      </c>
      <c r="I14" s="490">
        <v>0.16285010026237692</v>
      </c>
      <c r="J14" s="491" t="s">
        <v>446</v>
      </c>
    </row>
    <row r="16" spans="1:10" ht="14.4" customHeight="1" x14ac:dyDescent="0.3">
      <c r="A16" s="487" t="s">
        <v>440</v>
      </c>
      <c r="B16" s="488" t="s">
        <v>441</v>
      </c>
      <c r="C16" s="489" t="s">
        <v>442</v>
      </c>
      <c r="D16" s="489" t="s">
        <v>442</v>
      </c>
      <c r="E16" s="489"/>
      <c r="F16" s="489" t="s">
        <v>442</v>
      </c>
      <c r="G16" s="489" t="s">
        <v>442</v>
      </c>
      <c r="H16" s="489" t="s">
        <v>442</v>
      </c>
      <c r="I16" s="490" t="s">
        <v>442</v>
      </c>
      <c r="J16" s="491" t="s">
        <v>68</v>
      </c>
    </row>
    <row r="17" spans="1:10" ht="14.4" customHeight="1" x14ac:dyDescent="0.3">
      <c r="A17" s="487" t="s">
        <v>447</v>
      </c>
      <c r="B17" s="488" t="s">
        <v>448</v>
      </c>
      <c r="C17" s="489" t="s">
        <v>442</v>
      </c>
      <c r="D17" s="489" t="s">
        <v>442</v>
      </c>
      <c r="E17" s="489"/>
      <c r="F17" s="489" t="s">
        <v>442</v>
      </c>
      <c r="G17" s="489" t="s">
        <v>442</v>
      </c>
      <c r="H17" s="489" t="s">
        <v>442</v>
      </c>
      <c r="I17" s="490" t="s">
        <v>442</v>
      </c>
      <c r="J17" s="491" t="s">
        <v>0</v>
      </c>
    </row>
    <row r="18" spans="1:10" ht="14.4" customHeight="1" x14ac:dyDescent="0.3">
      <c r="A18" s="487" t="s">
        <v>447</v>
      </c>
      <c r="B18" s="488" t="s">
        <v>1569</v>
      </c>
      <c r="C18" s="489">
        <v>0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442</v>
      </c>
      <c r="J18" s="491" t="s">
        <v>1</v>
      </c>
    </row>
    <row r="19" spans="1:10" ht="14.4" customHeight="1" x14ac:dyDescent="0.3">
      <c r="A19" s="487" t="s">
        <v>447</v>
      </c>
      <c r="B19" s="488" t="s">
        <v>1571</v>
      </c>
      <c r="C19" s="489">
        <v>0.14369999999999999</v>
      </c>
      <c r="D19" s="489">
        <v>0</v>
      </c>
      <c r="E19" s="489"/>
      <c r="F19" s="489">
        <v>1.4839999999999999E-2</v>
      </c>
      <c r="G19" s="489">
        <v>0</v>
      </c>
      <c r="H19" s="489">
        <v>1.4839999999999999E-2</v>
      </c>
      <c r="I19" s="490" t="s">
        <v>442</v>
      </c>
      <c r="J19" s="491" t="s">
        <v>1</v>
      </c>
    </row>
    <row r="20" spans="1:10" ht="14.4" customHeight="1" x14ac:dyDescent="0.3">
      <c r="A20" s="487" t="s">
        <v>447</v>
      </c>
      <c r="B20" s="488" t="s">
        <v>1572</v>
      </c>
      <c r="C20" s="489">
        <v>2.8984999999999999</v>
      </c>
      <c r="D20" s="489">
        <v>8.0099900000000002</v>
      </c>
      <c r="E20" s="489"/>
      <c r="F20" s="489">
        <v>2.4509400000000001</v>
      </c>
      <c r="G20" s="489">
        <v>10</v>
      </c>
      <c r="H20" s="489">
        <v>-7.5490599999999999</v>
      </c>
      <c r="I20" s="490">
        <v>0.24509400000000001</v>
      </c>
      <c r="J20" s="491" t="s">
        <v>1</v>
      </c>
    </row>
    <row r="21" spans="1:10" ht="14.4" customHeight="1" x14ac:dyDescent="0.3">
      <c r="A21" s="487" t="s">
        <v>447</v>
      </c>
      <c r="B21" s="488" t="s">
        <v>1573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442</v>
      </c>
      <c r="J21" s="491" t="s">
        <v>1</v>
      </c>
    </row>
    <row r="22" spans="1:10" ht="14.4" customHeight="1" x14ac:dyDescent="0.3">
      <c r="A22" s="487" t="s">
        <v>447</v>
      </c>
      <c r="B22" s="488" t="s">
        <v>1574</v>
      </c>
      <c r="C22" s="489">
        <v>0</v>
      </c>
      <c r="D22" s="489">
        <v>0</v>
      </c>
      <c r="E22" s="489"/>
      <c r="F22" s="489">
        <v>0</v>
      </c>
      <c r="G22" s="489">
        <v>1</v>
      </c>
      <c r="H22" s="489">
        <v>-1</v>
      </c>
      <c r="I22" s="490">
        <v>0</v>
      </c>
      <c r="J22" s="491" t="s">
        <v>1</v>
      </c>
    </row>
    <row r="23" spans="1:10" ht="14.4" customHeight="1" x14ac:dyDescent="0.3">
      <c r="A23" s="487" t="s">
        <v>447</v>
      </c>
      <c r="B23" s="488" t="s">
        <v>1575</v>
      </c>
      <c r="C23" s="489">
        <v>0</v>
      </c>
      <c r="D23" s="489">
        <v>0.27600000000000002</v>
      </c>
      <c r="E23" s="489"/>
      <c r="F23" s="489">
        <v>0</v>
      </c>
      <c r="G23" s="489">
        <v>1</v>
      </c>
      <c r="H23" s="489">
        <v>-1</v>
      </c>
      <c r="I23" s="490">
        <v>0</v>
      </c>
      <c r="J23" s="491" t="s">
        <v>1</v>
      </c>
    </row>
    <row r="24" spans="1:10" ht="14.4" customHeight="1" x14ac:dyDescent="0.3">
      <c r="A24" s="487" t="s">
        <v>447</v>
      </c>
      <c r="B24" s="488" t="s">
        <v>1576</v>
      </c>
      <c r="C24" s="489">
        <v>0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442</v>
      </c>
      <c r="J24" s="491" t="s">
        <v>1</v>
      </c>
    </row>
    <row r="25" spans="1:10" ht="14.4" customHeight="1" x14ac:dyDescent="0.3">
      <c r="A25" s="487" t="s">
        <v>447</v>
      </c>
      <c r="B25" s="488" t="s">
        <v>449</v>
      </c>
      <c r="C25" s="489">
        <v>3.0421999999999998</v>
      </c>
      <c r="D25" s="489">
        <v>8.28599</v>
      </c>
      <c r="E25" s="489"/>
      <c r="F25" s="489">
        <v>2.4657800000000001</v>
      </c>
      <c r="G25" s="489">
        <v>11</v>
      </c>
      <c r="H25" s="489">
        <v>-8.5342199999999995</v>
      </c>
      <c r="I25" s="490">
        <v>0.22416181818181818</v>
      </c>
      <c r="J25" s="491" t="s">
        <v>450</v>
      </c>
    </row>
    <row r="26" spans="1:10" ht="14.4" customHeight="1" x14ac:dyDescent="0.3">
      <c r="A26" s="487" t="s">
        <v>442</v>
      </c>
      <c r="B26" s="488" t="s">
        <v>442</v>
      </c>
      <c r="C26" s="489" t="s">
        <v>442</v>
      </c>
      <c r="D26" s="489" t="s">
        <v>442</v>
      </c>
      <c r="E26" s="489"/>
      <c r="F26" s="489" t="s">
        <v>442</v>
      </c>
      <c r="G26" s="489" t="s">
        <v>442</v>
      </c>
      <c r="H26" s="489" t="s">
        <v>442</v>
      </c>
      <c r="I26" s="490" t="s">
        <v>442</v>
      </c>
      <c r="J26" s="491" t="s">
        <v>451</v>
      </c>
    </row>
    <row r="27" spans="1:10" ht="14.4" customHeight="1" x14ac:dyDescent="0.3">
      <c r="A27" s="487" t="s">
        <v>1577</v>
      </c>
      <c r="B27" s="488" t="s">
        <v>1578</v>
      </c>
      <c r="C27" s="489" t="s">
        <v>442</v>
      </c>
      <c r="D27" s="489" t="s">
        <v>442</v>
      </c>
      <c r="E27" s="489"/>
      <c r="F27" s="489" t="s">
        <v>442</v>
      </c>
      <c r="G27" s="489" t="s">
        <v>442</v>
      </c>
      <c r="H27" s="489" t="s">
        <v>442</v>
      </c>
      <c r="I27" s="490" t="s">
        <v>442</v>
      </c>
      <c r="J27" s="491" t="s">
        <v>0</v>
      </c>
    </row>
    <row r="28" spans="1:10" ht="14.4" customHeight="1" x14ac:dyDescent="0.3">
      <c r="A28" s="487" t="s">
        <v>1577</v>
      </c>
      <c r="B28" s="488" t="s">
        <v>1570</v>
      </c>
      <c r="C28" s="489">
        <v>0</v>
      </c>
      <c r="D28" s="489">
        <v>0</v>
      </c>
      <c r="E28" s="489"/>
      <c r="F28" s="489">
        <v>0</v>
      </c>
      <c r="G28" s="489">
        <v>1</v>
      </c>
      <c r="H28" s="489">
        <v>-1</v>
      </c>
      <c r="I28" s="490">
        <v>0</v>
      </c>
      <c r="J28" s="491" t="s">
        <v>1</v>
      </c>
    </row>
    <row r="29" spans="1:10" ht="14.4" customHeight="1" x14ac:dyDescent="0.3">
      <c r="A29" s="487" t="s">
        <v>1577</v>
      </c>
      <c r="B29" s="488" t="s">
        <v>1571</v>
      </c>
      <c r="C29" s="489">
        <v>0</v>
      </c>
      <c r="D29" s="489">
        <v>0</v>
      </c>
      <c r="E29" s="489"/>
      <c r="F29" s="489">
        <v>0</v>
      </c>
      <c r="G29" s="489">
        <v>0</v>
      </c>
      <c r="H29" s="489">
        <v>0</v>
      </c>
      <c r="I29" s="490" t="s">
        <v>442</v>
      </c>
      <c r="J29" s="491" t="s">
        <v>1</v>
      </c>
    </row>
    <row r="30" spans="1:10" ht="14.4" customHeight="1" x14ac:dyDescent="0.3">
      <c r="A30" s="487" t="s">
        <v>1577</v>
      </c>
      <c r="B30" s="488" t="s">
        <v>1572</v>
      </c>
      <c r="C30" s="489">
        <v>0</v>
      </c>
      <c r="D30" s="489">
        <v>0</v>
      </c>
      <c r="E30" s="489"/>
      <c r="F30" s="489">
        <v>0</v>
      </c>
      <c r="G30" s="489">
        <v>2</v>
      </c>
      <c r="H30" s="489">
        <v>-2</v>
      </c>
      <c r="I30" s="490">
        <v>0</v>
      </c>
      <c r="J30" s="491" t="s">
        <v>1</v>
      </c>
    </row>
    <row r="31" spans="1:10" ht="14.4" customHeight="1" x14ac:dyDescent="0.3">
      <c r="A31" s="487" t="s">
        <v>1577</v>
      </c>
      <c r="B31" s="488" t="s">
        <v>1574</v>
      </c>
      <c r="C31" s="489">
        <v>0</v>
      </c>
      <c r="D31" s="489">
        <v>0</v>
      </c>
      <c r="E31" s="489"/>
      <c r="F31" s="489">
        <v>0</v>
      </c>
      <c r="G31" s="489">
        <v>2</v>
      </c>
      <c r="H31" s="489">
        <v>-2</v>
      </c>
      <c r="I31" s="490">
        <v>0</v>
      </c>
      <c r="J31" s="491" t="s">
        <v>1</v>
      </c>
    </row>
    <row r="32" spans="1:10" ht="14.4" customHeight="1" x14ac:dyDescent="0.3">
      <c r="A32" s="487" t="s">
        <v>1577</v>
      </c>
      <c r="B32" s="488" t="s">
        <v>1575</v>
      </c>
      <c r="C32" s="489">
        <v>0</v>
      </c>
      <c r="D32" s="489">
        <v>0</v>
      </c>
      <c r="E32" s="489"/>
      <c r="F32" s="489">
        <v>0</v>
      </c>
      <c r="G32" s="489">
        <v>0</v>
      </c>
      <c r="H32" s="489">
        <v>0</v>
      </c>
      <c r="I32" s="490" t="s">
        <v>442</v>
      </c>
      <c r="J32" s="491" t="s">
        <v>1</v>
      </c>
    </row>
    <row r="33" spans="1:10" ht="14.4" customHeight="1" x14ac:dyDescent="0.3">
      <c r="A33" s="487" t="s">
        <v>1577</v>
      </c>
      <c r="B33" s="488" t="s">
        <v>1579</v>
      </c>
      <c r="C33" s="489">
        <v>0</v>
      </c>
      <c r="D33" s="489">
        <v>0</v>
      </c>
      <c r="E33" s="489"/>
      <c r="F33" s="489">
        <v>0</v>
      </c>
      <c r="G33" s="489">
        <v>5</v>
      </c>
      <c r="H33" s="489">
        <v>-5</v>
      </c>
      <c r="I33" s="490">
        <v>0</v>
      </c>
      <c r="J33" s="491" t="s">
        <v>450</v>
      </c>
    </row>
    <row r="34" spans="1:10" ht="14.4" customHeight="1" x14ac:dyDescent="0.3">
      <c r="A34" s="487" t="s">
        <v>442</v>
      </c>
      <c r="B34" s="488" t="s">
        <v>442</v>
      </c>
      <c r="C34" s="489" t="s">
        <v>442</v>
      </c>
      <c r="D34" s="489" t="s">
        <v>442</v>
      </c>
      <c r="E34" s="489"/>
      <c r="F34" s="489" t="s">
        <v>442</v>
      </c>
      <c r="G34" s="489" t="s">
        <v>442</v>
      </c>
      <c r="H34" s="489" t="s">
        <v>442</v>
      </c>
      <c r="I34" s="490" t="s">
        <v>442</v>
      </c>
      <c r="J34" s="491" t="s">
        <v>451</v>
      </c>
    </row>
    <row r="35" spans="1:10" ht="14.4" customHeight="1" x14ac:dyDescent="0.3">
      <c r="A35" s="487" t="s">
        <v>452</v>
      </c>
      <c r="B35" s="488" t="s">
        <v>453</v>
      </c>
      <c r="C35" s="489" t="s">
        <v>442</v>
      </c>
      <c r="D35" s="489" t="s">
        <v>442</v>
      </c>
      <c r="E35" s="489"/>
      <c r="F35" s="489" t="s">
        <v>442</v>
      </c>
      <c r="G35" s="489" t="s">
        <v>442</v>
      </c>
      <c r="H35" s="489" t="s">
        <v>442</v>
      </c>
      <c r="I35" s="490" t="s">
        <v>442</v>
      </c>
      <c r="J35" s="491" t="s">
        <v>0</v>
      </c>
    </row>
    <row r="36" spans="1:10" ht="14.4" customHeight="1" x14ac:dyDescent="0.3">
      <c r="A36" s="487" t="s">
        <v>452</v>
      </c>
      <c r="B36" s="488" t="s">
        <v>1571</v>
      </c>
      <c r="C36" s="489">
        <v>0</v>
      </c>
      <c r="D36" s="489">
        <v>0</v>
      </c>
      <c r="E36" s="489"/>
      <c r="F36" s="489">
        <v>0</v>
      </c>
      <c r="G36" s="489">
        <v>0</v>
      </c>
      <c r="H36" s="489">
        <v>0</v>
      </c>
      <c r="I36" s="490" t="s">
        <v>442</v>
      </c>
      <c r="J36" s="491" t="s">
        <v>1</v>
      </c>
    </row>
    <row r="37" spans="1:10" ht="14.4" customHeight="1" x14ac:dyDescent="0.3">
      <c r="A37" s="487" t="s">
        <v>452</v>
      </c>
      <c r="B37" s="488" t="s">
        <v>1572</v>
      </c>
      <c r="C37" s="489">
        <v>0</v>
      </c>
      <c r="D37" s="489">
        <v>0</v>
      </c>
      <c r="E37" s="489"/>
      <c r="F37" s="489">
        <v>0.43837999999999999</v>
      </c>
      <c r="G37" s="489">
        <v>1</v>
      </c>
      <c r="H37" s="489">
        <v>-0.56162000000000001</v>
      </c>
      <c r="I37" s="490">
        <v>0.43837999999999999</v>
      </c>
      <c r="J37" s="491" t="s">
        <v>1</v>
      </c>
    </row>
    <row r="38" spans="1:10" ht="14.4" customHeight="1" x14ac:dyDescent="0.3">
      <c r="A38" s="487" t="s">
        <v>452</v>
      </c>
      <c r="B38" s="488" t="s">
        <v>1574</v>
      </c>
      <c r="C38" s="489">
        <v>0</v>
      </c>
      <c r="D38" s="489">
        <v>0</v>
      </c>
      <c r="E38" s="489"/>
      <c r="F38" s="489">
        <v>0</v>
      </c>
      <c r="G38" s="489">
        <v>0</v>
      </c>
      <c r="H38" s="489">
        <v>0</v>
      </c>
      <c r="I38" s="490" t="s">
        <v>442</v>
      </c>
      <c r="J38" s="491" t="s">
        <v>1</v>
      </c>
    </row>
    <row r="39" spans="1:10" ht="14.4" customHeight="1" x14ac:dyDescent="0.3">
      <c r="A39" s="487" t="s">
        <v>452</v>
      </c>
      <c r="B39" s="488" t="s">
        <v>1575</v>
      </c>
      <c r="C39" s="489">
        <v>0</v>
      </c>
      <c r="D39" s="489">
        <v>0</v>
      </c>
      <c r="E39" s="489"/>
      <c r="F39" s="489">
        <v>0</v>
      </c>
      <c r="G39" s="489">
        <v>0</v>
      </c>
      <c r="H39" s="489">
        <v>0</v>
      </c>
      <c r="I39" s="490" t="s">
        <v>442</v>
      </c>
      <c r="J39" s="491" t="s">
        <v>1</v>
      </c>
    </row>
    <row r="40" spans="1:10" ht="14.4" customHeight="1" x14ac:dyDescent="0.3">
      <c r="A40" s="487" t="s">
        <v>452</v>
      </c>
      <c r="B40" s="488" t="s">
        <v>454</v>
      </c>
      <c r="C40" s="489">
        <v>0</v>
      </c>
      <c r="D40" s="489">
        <v>0</v>
      </c>
      <c r="E40" s="489"/>
      <c r="F40" s="489">
        <v>0.43837999999999999</v>
      </c>
      <c r="G40" s="489">
        <v>2</v>
      </c>
      <c r="H40" s="489">
        <v>-1.56162</v>
      </c>
      <c r="I40" s="490">
        <v>0.21919</v>
      </c>
      <c r="J40" s="491" t="s">
        <v>450</v>
      </c>
    </row>
    <row r="41" spans="1:10" ht="14.4" customHeight="1" x14ac:dyDescent="0.3">
      <c r="A41" s="487" t="s">
        <v>442</v>
      </c>
      <c r="B41" s="488" t="s">
        <v>442</v>
      </c>
      <c r="C41" s="489" t="s">
        <v>442</v>
      </c>
      <c r="D41" s="489" t="s">
        <v>442</v>
      </c>
      <c r="E41" s="489"/>
      <c r="F41" s="489" t="s">
        <v>442</v>
      </c>
      <c r="G41" s="489" t="s">
        <v>442</v>
      </c>
      <c r="H41" s="489" t="s">
        <v>442</v>
      </c>
      <c r="I41" s="490" t="s">
        <v>442</v>
      </c>
      <c r="J41" s="491" t="s">
        <v>451</v>
      </c>
    </row>
    <row r="42" spans="1:10" ht="14.4" customHeight="1" x14ac:dyDescent="0.3">
      <c r="A42" s="487" t="s">
        <v>440</v>
      </c>
      <c r="B42" s="488" t="s">
        <v>445</v>
      </c>
      <c r="C42" s="489">
        <v>3.0421999999999998</v>
      </c>
      <c r="D42" s="489">
        <v>8.28599</v>
      </c>
      <c r="E42" s="489"/>
      <c r="F42" s="489">
        <v>2.9041600000000001</v>
      </c>
      <c r="G42" s="489">
        <v>18</v>
      </c>
      <c r="H42" s="489">
        <v>-15.095839999999999</v>
      </c>
      <c r="I42" s="490">
        <v>0.16134222222222222</v>
      </c>
      <c r="J42" s="491" t="s">
        <v>446</v>
      </c>
    </row>
  </sheetData>
  <mergeCells count="3">
    <mergeCell ref="A1:I1"/>
    <mergeCell ref="F3:I3"/>
    <mergeCell ref="C4:D4"/>
  </mergeCells>
  <conditionalFormatting sqref="F15 F43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2">
    <cfRule type="expression" dxfId="11" priority="6">
      <formula>$H16&gt;0</formula>
    </cfRule>
  </conditionalFormatting>
  <conditionalFormatting sqref="A16:A42">
    <cfRule type="expression" dxfId="10" priority="5">
      <formula>AND($J16&lt;&gt;"mezeraKL",$J16&lt;&gt;"")</formula>
    </cfRule>
  </conditionalFormatting>
  <conditionalFormatting sqref="I16:I42">
    <cfRule type="expression" dxfId="9" priority="7">
      <formula>$I16&gt;1</formula>
    </cfRule>
  </conditionalFormatting>
  <conditionalFormatting sqref="B16:B42">
    <cfRule type="expression" dxfId="8" priority="4">
      <formula>OR($J16="NS",$J16="SumaNS",$J16="Účet")</formula>
    </cfRule>
  </conditionalFormatting>
  <conditionalFormatting sqref="A16:D42 F16:I42">
    <cfRule type="expression" dxfId="7" priority="8">
      <formula>AND($J16&lt;&gt;"",$J16&lt;&gt;"mezeraKL")</formula>
    </cfRule>
  </conditionalFormatting>
  <conditionalFormatting sqref="B16:D42 F16:I42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2 F16:I42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1606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2.5746099082290703</v>
      </c>
      <c r="J3" s="98">
        <f>SUBTOTAL(9,J5:J1048576)</f>
        <v>1128</v>
      </c>
      <c r="K3" s="99">
        <f>SUBTOTAL(9,K5:K1048576)</f>
        <v>2904.1599764823914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440</v>
      </c>
      <c r="B5" s="565" t="s">
        <v>441</v>
      </c>
      <c r="C5" s="568" t="s">
        <v>447</v>
      </c>
      <c r="D5" s="598" t="s">
        <v>448</v>
      </c>
      <c r="E5" s="568" t="s">
        <v>1580</v>
      </c>
      <c r="F5" s="598" t="s">
        <v>1581</v>
      </c>
      <c r="G5" s="568" t="s">
        <v>1582</v>
      </c>
      <c r="H5" s="568" t="s">
        <v>1583</v>
      </c>
      <c r="I5" s="116">
        <v>1.1799999475479126</v>
      </c>
      <c r="J5" s="116">
        <v>4</v>
      </c>
      <c r="K5" s="581">
        <v>4.7199997901916504</v>
      </c>
    </row>
    <row r="6" spans="1:11" ht="14.4" customHeight="1" x14ac:dyDescent="0.3">
      <c r="A6" s="505" t="s">
        <v>440</v>
      </c>
      <c r="B6" s="506" t="s">
        <v>441</v>
      </c>
      <c r="C6" s="507" t="s">
        <v>447</v>
      </c>
      <c r="D6" s="508" t="s">
        <v>448</v>
      </c>
      <c r="E6" s="507" t="s">
        <v>1580</v>
      </c>
      <c r="F6" s="508" t="s">
        <v>1581</v>
      </c>
      <c r="G6" s="507" t="s">
        <v>1584</v>
      </c>
      <c r="H6" s="507" t="s">
        <v>1585</v>
      </c>
      <c r="I6" s="510">
        <v>10.119999885559082</v>
      </c>
      <c r="J6" s="510">
        <v>1</v>
      </c>
      <c r="K6" s="511">
        <v>10.119999885559082</v>
      </c>
    </row>
    <row r="7" spans="1:11" ht="14.4" customHeight="1" x14ac:dyDescent="0.3">
      <c r="A7" s="505" t="s">
        <v>440</v>
      </c>
      <c r="B7" s="506" t="s">
        <v>441</v>
      </c>
      <c r="C7" s="507" t="s">
        <v>447</v>
      </c>
      <c r="D7" s="508" t="s">
        <v>448</v>
      </c>
      <c r="E7" s="507" t="s">
        <v>1586</v>
      </c>
      <c r="F7" s="508" t="s">
        <v>1587</v>
      </c>
      <c r="G7" s="507" t="s">
        <v>1588</v>
      </c>
      <c r="H7" s="507" t="s">
        <v>1589</v>
      </c>
      <c r="I7" s="510">
        <v>1.9350000023841858</v>
      </c>
      <c r="J7" s="510">
        <v>900</v>
      </c>
      <c r="K7" s="511">
        <v>1741.5399780273437</v>
      </c>
    </row>
    <row r="8" spans="1:11" ht="14.4" customHeight="1" x14ac:dyDescent="0.3">
      <c r="A8" s="505" t="s">
        <v>440</v>
      </c>
      <c r="B8" s="506" t="s">
        <v>441</v>
      </c>
      <c r="C8" s="507" t="s">
        <v>447</v>
      </c>
      <c r="D8" s="508" t="s">
        <v>448</v>
      </c>
      <c r="E8" s="507" t="s">
        <v>1586</v>
      </c>
      <c r="F8" s="508" t="s">
        <v>1587</v>
      </c>
      <c r="G8" s="507" t="s">
        <v>1590</v>
      </c>
      <c r="H8" s="507" t="s">
        <v>1591</v>
      </c>
      <c r="I8" s="510">
        <v>1.7999999523162842</v>
      </c>
      <c r="J8" s="510">
        <v>30</v>
      </c>
      <c r="K8" s="511">
        <v>54</v>
      </c>
    </row>
    <row r="9" spans="1:11" ht="14.4" customHeight="1" x14ac:dyDescent="0.3">
      <c r="A9" s="505" t="s">
        <v>440</v>
      </c>
      <c r="B9" s="506" t="s">
        <v>441</v>
      </c>
      <c r="C9" s="507" t="s">
        <v>447</v>
      </c>
      <c r="D9" s="508" t="s">
        <v>448</v>
      </c>
      <c r="E9" s="507" t="s">
        <v>1586</v>
      </c>
      <c r="F9" s="508" t="s">
        <v>1587</v>
      </c>
      <c r="G9" s="507" t="s">
        <v>1592</v>
      </c>
      <c r="H9" s="507" t="s">
        <v>1593</v>
      </c>
      <c r="I9" s="510">
        <v>69</v>
      </c>
      <c r="J9" s="510">
        <v>1</v>
      </c>
      <c r="K9" s="511">
        <v>69</v>
      </c>
    </row>
    <row r="10" spans="1:11" ht="14.4" customHeight="1" x14ac:dyDescent="0.3">
      <c r="A10" s="505" t="s">
        <v>440</v>
      </c>
      <c r="B10" s="506" t="s">
        <v>441</v>
      </c>
      <c r="C10" s="507" t="s">
        <v>447</v>
      </c>
      <c r="D10" s="508" t="s">
        <v>448</v>
      </c>
      <c r="E10" s="507" t="s">
        <v>1586</v>
      </c>
      <c r="F10" s="508" t="s">
        <v>1587</v>
      </c>
      <c r="G10" s="507" t="s">
        <v>1594</v>
      </c>
      <c r="H10" s="507" t="s">
        <v>1595</v>
      </c>
      <c r="I10" s="510">
        <v>2.380000114440918</v>
      </c>
      <c r="J10" s="510">
        <v>50</v>
      </c>
      <c r="K10" s="511">
        <v>119</v>
      </c>
    </row>
    <row r="11" spans="1:11" ht="14.4" customHeight="1" x14ac:dyDescent="0.3">
      <c r="A11" s="505" t="s">
        <v>440</v>
      </c>
      <c r="B11" s="506" t="s">
        <v>441</v>
      </c>
      <c r="C11" s="507" t="s">
        <v>447</v>
      </c>
      <c r="D11" s="508" t="s">
        <v>448</v>
      </c>
      <c r="E11" s="507" t="s">
        <v>1586</v>
      </c>
      <c r="F11" s="508" t="s">
        <v>1587</v>
      </c>
      <c r="G11" s="507" t="s">
        <v>1596</v>
      </c>
      <c r="H11" s="507" t="s">
        <v>1597</v>
      </c>
      <c r="I11" s="510">
        <v>1.9800000190734863</v>
      </c>
      <c r="J11" s="510">
        <v>100</v>
      </c>
      <c r="K11" s="511">
        <v>198</v>
      </c>
    </row>
    <row r="12" spans="1:11" ht="14.4" customHeight="1" x14ac:dyDescent="0.3">
      <c r="A12" s="505" t="s">
        <v>440</v>
      </c>
      <c r="B12" s="506" t="s">
        <v>441</v>
      </c>
      <c r="C12" s="507" t="s">
        <v>447</v>
      </c>
      <c r="D12" s="508" t="s">
        <v>448</v>
      </c>
      <c r="E12" s="507" t="s">
        <v>1586</v>
      </c>
      <c r="F12" s="508" t="s">
        <v>1587</v>
      </c>
      <c r="G12" s="507" t="s">
        <v>1598</v>
      </c>
      <c r="H12" s="507" t="s">
        <v>1599</v>
      </c>
      <c r="I12" s="510">
        <v>1.8999999761581421</v>
      </c>
      <c r="J12" s="510">
        <v>30</v>
      </c>
      <c r="K12" s="511">
        <v>57</v>
      </c>
    </row>
    <row r="13" spans="1:11" ht="14.4" customHeight="1" x14ac:dyDescent="0.3">
      <c r="A13" s="505" t="s">
        <v>440</v>
      </c>
      <c r="B13" s="506" t="s">
        <v>441</v>
      </c>
      <c r="C13" s="507" t="s">
        <v>447</v>
      </c>
      <c r="D13" s="508" t="s">
        <v>448</v>
      </c>
      <c r="E13" s="507" t="s">
        <v>1586</v>
      </c>
      <c r="F13" s="508" t="s">
        <v>1587</v>
      </c>
      <c r="G13" s="507" t="s">
        <v>1600</v>
      </c>
      <c r="H13" s="507" t="s">
        <v>1601</v>
      </c>
      <c r="I13" s="510">
        <v>21.239999771118164</v>
      </c>
      <c r="J13" s="510">
        <v>10</v>
      </c>
      <c r="K13" s="511">
        <v>212.39999389648437</v>
      </c>
    </row>
    <row r="14" spans="1:11" ht="14.4" customHeight="1" x14ac:dyDescent="0.3">
      <c r="A14" s="505" t="s">
        <v>440</v>
      </c>
      <c r="B14" s="506" t="s">
        <v>441</v>
      </c>
      <c r="C14" s="507" t="s">
        <v>452</v>
      </c>
      <c r="D14" s="508" t="s">
        <v>453</v>
      </c>
      <c r="E14" s="507" t="s">
        <v>1586</v>
      </c>
      <c r="F14" s="508" t="s">
        <v>1587</v>
      </c>
      <c r="G14" s="507" t="s">
        <v>1602</v>
      </c>
      <c r="H14" s="507" t="s">
        <v>1603</v>
      </c>
      <c r="I14" s="510">
        <v>317.3800048828125</v>
      </c>
      <c r="J14" s="510">
        <v>1</v>
      </c>
      <c r="K14" s="511">
        <v>317.3800048828125</v>
      </c>
    </row>
    <row r="15" spans="1:11" ht="14.4" customHeight="1" thickBot="1" x14ac:dyDescent="0.35">
      <c r="A15" s="512" t="s">
        <v>440</v>
      </c>
      <c r="B15" s="513" t="s">
        <v>441</v>
      </c>
      <c r="C15" s="514" t="s">
        <v>452</v>
      </c>
      <c r="D15" s="515" t="s">
        <v>453</v>
      </c>
      <c r="E15" s="514" t="s">
        <v>1586</v>
      </c>
      <c r="F15" s="515" t="s">
        <v>1587</v>
      </c>
      <c r="G15" s="514" t="s">
        <v>1604</v>
      </c>
      <c r="H15" s="514" t="s">
        <v>1605</v>
      </c>
      <c r="I15" s="517">
        <v>121</v>
      </c>
      <c r="J15" s="517">
        <v>1</v>
      </c>
      <c r="K15" s="518">
        <v>121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10.4</v>
      </c>
      <c r="D6" s="308"/>
      <c r="E6" s="308"/>
      <c r="F6" s="307"/>
      <c r="G6" s="309">
        <f ca="1">SUM(Tabulka[05 h_vram])/2</f>
        <v>3302.1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228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909173</v>
      </c>
      <c r="P6" s="306">
        <f ca="1">SUM(Tabulka[14_vzsk])/2</f>
        <v>1450</v>
      </c>
      <c r="Q6" s="306">
        <f ca="1">SUM(Tabulka[15_vzpl])/2</f>
        <v>1820.7141456721449</v>
      </c>
      <c r="R6" s="305">
        <f ca="1">IF(Q6=0,0,P6/Q6)</f>
        <v>0.79639080272247242</v>
      </c>
      <c r="S6" s="304">
        <f ca="1">Q6-P6</f>
        <v>370.71414567214492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442059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987.38081233881155</v>
      </c>
      <c r="R8" s="288">
        <f ca="1">IF(Tabulka[[#This Row],[15_vzpl]]=0,"",Tabulka[[#This Row],[14_vzsk]]/Tabulka[[#This Row],[15_vzpl]])</f>
        <v>1.4685316768161427</v>
      </c>
      <c r="S8" s="287">
        <f ca="1">IF(Tabulka[[#This Row],[15_vzpl]]-Tabulka[[#This Row],[14_vzsk]]=0,"",Tabulka[[#This Row],[15_vzpl]]-Tabulka[[#This Row],[14_vzsk]])</f>
        <v>-462.61918766118845</v>
      </c>
    </row>
    <row r="9" spans="1:19" x14ac:dyDescent="0.3">
      <c r="A9" s="286">
        <v>99</v>
      </c>
      <c r="B9" s="285" t="s">
        <v>1612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255.2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94034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987.38081233881155</v>
      </c>
      <c r="R9" s="288">
        <f ca="1">IF(Tabulka[[#This Row],[15_vzpl]]=0,"",Tabulka[[#This Row],[14_vzsk]]/Tabulka[[#This Row],[15_vzpl]])</f>
        <v>1.4685316768161427</v>
      </c>
      <c r="S9" s="287">
        <f ca="1">IF(Tabulka[[#This Row],[15_vzpl]]-Tabulka[[#This Row],[14_vzsk]]=0,"",Tabulka[[#This Row],[15_vzpl]]-Tabulka[[#This Row],[14_vzsk]])</f>
        <v>-462.61918766118845</v>
      </c>
    </row>
    <row r="10" spans="1:19" x14ac:dyDescent="0.3">
      <c r="A10" s="286">
        <v>100</v>
      </c>
      <c r="B10" s="285" t="s">
        <v>1613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240.8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64566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1614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465.6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283459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1607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440334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833.33333333333337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833.33333333333337</v>
      </c>
    </row>
    <row r="13" spans="1:19" x14ac:dyDescent="0.3">
      <c r="A13" s="286">
        <v>303</v>
      </c>
      <c r="B13" s="285" t="s">
        <v>1615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802.5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156739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833.33333333333337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833.33333333333337</v>
      </c>
    </row>
    <row r="14" spans="1:19" x14ac:dyDescent="0.3">
      <c r="A14" s="286">
        <v>304</v>
      </c>
      <c r="B14" s="285" t="s">
        <v>1616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55789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1617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88060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424</v>
      </c>
      <c r="B16" s="285" t="s">
        <v>1618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524</v>
      </c>
      <c r="B17" s="285" t="s">
        <v>1619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93643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 t="s">
        <v>1608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26780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30</v>
      </c>
      <c r="B19" s="285" t="s">
        <v>1620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26780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242</v>
      </c>
    </row>
    <row r="21" spans="1:19" x14ac:dyDescent="0.3">
      <c r="A21" s="113" t="s">
        <v>156</v>
      </c>
    </row>
    <row r="22" spans="1:19" x14ac:dyDescent="0.3">
      <c r="A22" s="114" t="s">
        <v>212</v>
      </c>
    </row>
    <row r="23" spans="1:19" x14ac:dyDescent="0.3">
      <c r="A23" s="278" t="s">
        <v>211</v>
      </c>
    </row>
    <row r="24" spans="1:19" x14ac:dyDescent="0.3">
      <c r="A24" s="235" t="s">
        <v>184</v>
      </c>
    </row>
    <row r="25" spans="1:19" x14ac:dyDescent="0.3">
      <c r="A25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1611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2.9</v>
      </c>
      <c r="F4" s="315"/>
      <c r="G4" s="315"/>
      <c r="H4" s="315"/>
      <c r="I4" s="315">
        <v>528</v>
      </c>
      <c r="J4" s="315"/>
      <c r="K4" s="315"/>
      <c r="L4" s="315">
        <v>112</v>
      </c>
      <c r="M4" s="315"/>
      <c r="N4" s="315"/>
      <c r="O4" s="315"/>
      <c r="P4" s="315"/>
      <c r="Q4" s="315">
        <v>224891</v>
      </c>
      <c r="R4" s="315">
        <v>1450</v>
      </c>
      <c r="S4" s="315">
        <v>493.69040616940578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0.8</v>
      </c>
      <c r="I5">
        <v>149.6</v>
      </c>
      <c r="L5">
        <v>44</v>
      </c>
      <c r="Q5">
        <v>49868</v>
      </c>
      <c r="R5">
        <v>1450</v>
      </c>
      <c r="S5">
        <v>493.69040616940578</v>
      </c>
    </row>
    <row r="6" spans="1:19" x14ac:dyDescent="0.3">
      <c r="A6" s="322" t="s">
        <v>164</v>
      </c>
      <c r="B6" s="321">
        <v>3</v>
      </c>
      <c r="C6">
        <v>1</v>
      </c>
      <c r="D6">
        <v>100</v>
      </c>
      <c r="E6">
        <v>0.7</v>
      </c>
      <c r="I6">
        <v>128.80000000000001</v>
      </c>
      <c r="Q6">
        <v>33509</v>
      </c>
    </row>
    <row r="7" spans="1:19" x14ac:dyDescent="0.3">
      <c r="A7" s="320" t="s">
        <v>165</v>
      </c>
      <c r="B7" s="319">
        <v>4</v>
      </c>
      <c r="C7">
        <v>1</v>
      </c>
      <c r="D7">
        <v>101</v>
      </c>
      <c r="E7">
        <v>1.4</v>
      </c>
      <c r="I7">
        <v>249.6</v>
      </c>
      <c r="L7">
        <v>68</v>
      </c>
      <c r="Q7">
        <v>141514</v>
      </c>
    </row>
    <row r="8" spans="1:19" x14ac:dyDescent="0.3">
      <c r="A8" s="322" t="s">
        <v>166</v>
      </c>
      <c r="B8" s="321">
        <v>5</v>
      </c>
      <c r="C8">
        <v>1</v>
      </c>
      <c r="D8" t="s">
        <v>1607</v>
      </c>
      <c r="E8">
        <v>7.5</v>
      </c>
      <c r="I8">
        <v>1173</v>
      </c>
      <c r="Q8">
        <v>230948</v>
      </c>
      <c r="S8">
        <v>416.66666666666669</v>
      </c>
    </row>
    <row r="9" spans="1:19" x14ac:dyDescent="0.3">
      <c r="A9" s="320" t="s">
        <v>167</v>
      </c>
      <c r="B9" s="319">
        <v>6</v>
      </c>
      <c r="C9">
        <v>1</v>
      </c>
      <c r="D9">
        <v>303</v>
      </c>
      <c r="E9">
        <v>2.5</v>
      </c>
      <c r="I9">
        <v>412</v>
      </c>
      <c r="Q9">
        <v>75897</v>
      </c>
      <c r="S9">
        <v>416.66666666666669</v>
      </c>
    </row>
    <row r="10" spans="1:19" x14ac:dyDescent="0.3">
      <c r="A10" s="322" t="s">
        <v>168</v>
      </c>
      <c r="B10" s="321">
        <v>7</v>
      </c>
      <c r="C10">
        <v>1</v>
      </c>
      <c r="D10">
        <v>304</v>
      </c>
      <c r="E10">
        <v>1</v>
      </c>
      <c r="I10">
        <v>104</v>
      </c>
      <c r="Q10">
        <v>22260</v>
      </c>
    </row>
    <row r="11" spans="1:19" x14ac:dyDescent="0.3">
      <c r="A11" s="320" t="s">
        <v>169</v>
      </c>
      <c r="B11" s="319">
        <v>8</v>
      </c>
      <c r="C11">
        <v>1</v>
      </c>
      <c r="D11">
        <v>305</v>
      </c>
      <c r="E11">
        <v>1</v>
      </c>
      <c r="I11">
        <v>172</v>
      </c>
      <c r="Q11">
        <v>44276</v>
      </c>
    </row>
    <row r="12" spans="1:19" x14ac:dyDescent="0.3">
      <c r="A12" s="322" t="s">
        <v>170</v>
      </c>
      <c r="B12" s="321">
        <v>9</v>
      </c>
      <c r="C12">
        <v>1</v>
      </c>
      <c r="D12">
        <v>424</v>
      </c>
      <c r="E12">
        <v>1</v>
      </c>
      <c r="I12">
        <v>144</v>
      </c>
      <c r="Q12">
        <v>22892</v>
      </c>
    </row>
    <row r="13" spans="1:19" x14ac:dyDescent="0.3">
      <c r="A13" s="320" t="s">
        <v>171</v>
      </c>
      <c r="B13" s="319">
        <v>10</v>
      </c>
      <c r="C13">
        <v>1</v>
      </c>
      <c r="D13">
        <v>524</v>
      </c>
      <c r="E13">
        <v>2</v>
      </c>
      <c r="I13">
        <v>341</v>
      </c>
      <c r="Q13">
        <v>65623</v>
      </c>
    </row>
    <row r="14" spans="1:19" x14ac:dyDescent="0.3">
      <c r="A14" s="322" t="s">
        <v>172</v>
      </c>
      <c r="B14" s="321">
        <v>11</v>
      </c>
      <c r="C14">
        <v>1</v>
      </c>
      <c r="D14" t="s">
        <v>1608</v>
      </c>
      <c r="E14">
        <v>0.5</v>
      </c>
      <c r="I14">
        <v>92</v>
      </c>
      <c r="Q14">
        <v>13390</v>
      </c>
    </row>
    <row r="15" spans="1:19" x14ac:dyDescent="0.3">
      <c r="A15" s="320" t="s">
        <v>173</v>
      </c>
      <c r="B15" s="319">
        <v>12</v>
      </c>
      <c r="C15">
        <v>1</v>
      </c>
      <c r="D15">
        <v>30</v>
      </c>
      <c r="E15">
        <v>0.5</v>
      </c>
      <c r="I15">
        <v>92</v>
      </c>
      <c r="Q15">
        <v>13390</v>
      </c>
    </row>
    <row r="16" spans="1:19" x14ac:dyDescent="0.3">
      <c r="A16" s="318" t="s">
        <v>161</v>
      </c>
      <c r="B16" s="317">
        <v>2018</v>
      </c>
      <c r="C16" t="s">
        <v>1609</v>
      </c>
      <c r="E16">
        <v>10.9</v>
      </c>
      <c r="I16">
        <v>1793</v>
      </c>
      <c r="L16">
        <v>112</v>
      </c>
      <c r="Q16">
        <v>469229</v>
      </c>
      <c r="R16">
        <v>1450</v>
      </c>
      <c r="S16">
        <v>910.35707283607246</v>
      </c>
    </row>
    <row r="17" spans="3:19" x14ac:dyDescent="0.3">
      <c r="C17">
        <v>2</v>
      </c>
      <c r="D17" t="s">
        <v>213</v>
      </c>
      <c r="E17">
        <v>2.9</v>
      </c>
      <c r="I17">
        <v>433.6</v>
      </c>
      <c r="L17">
        <v>116</v>
      </c>
      <c r="Q17">
        <v>217168</v>
      </c>
      <c r="S17">
        <v>493.69040616940578</v>
      </c>
    </row>
    <row r="18" spans="3:19" x14ac:dyDescent="0.3">
      <c r="C18">
        <v>2</v>
      </c>
      <c r="D18">
        <v>99</v>
      </c>
      <c r="E18">
        <v>0.8</v>
      </c>
      <c r="I18">
        <v>105.6</v>
      </c>
      <c r="L18">
        <v>44</v>
      </c>
      <c r="Q18">
        <v>44166</v>
      </c>
      <c r="S18">
        <v>493.69040616940578</v>
      </c>
    </row>
    <row r="19" spans="3:19" x14ac:dyDescent="0.3">
      <c r="C19">
        <v>2</v>
      </c>
      <c r="D19">
        <v>100</v>
      </c>
      <c r="E19">
        <v>0.7</v>
      </c>
      <c r="I19">
        <v>112</v>
      </c>
      <c r="Q19">
        <v>31057</v>
      </c>
    </row>
    <row r="20" spans="3:19" x14ac:dyDescent="0.3">
      <c r="C20">
        <v>2</v>
      </c>
      <c r="D20">
        <v>101</v>
      </c>
      <c r="E20">
        <v>1.4</v>
      </c>
      <c r="I20">
        <v>216</v>
      </c>
      <c r="L20">
        <v>72</v>
      </c>
      <c r="Q20">
        <v>141945</v>
      </c>
    </row>
    <row r="21" spans="3:19" x14ac:dyDescent="0.3">
      <c r="C21">
        <v>2</v>
      </c>
      <c r="D21" t="s">
        <v>1607</v>
      </c>
      <c r="E21">
        <v>6.5</v>
      </c>
      <c r="I21">
        <v>995.5</v>
      </c>
      <c r="Q21">
        <v>209386</v>
      </c>
      <c r="S21">
        <v>416.66666666666669</v>
      </c>
    </row>
    <row r="22" spans="3:19" x14ac:dyDescent="0.3">
      <c r="C22">
        <v>2</v>
      </c>
      <c r="D22">
        <v>303</v>
      </c>
      <c r="E22">
        <v>2.5</v>
      </c>
      <c r="I22">
        <v>390.5</v>
      </c>
      <c r="Q22">
        <v>80842</v>
      </c>
      <c r="S22">
        <v>416.66666666666669</v>
      </c>
    </row>
    <row r="23" spans="3:19" x14ac:dyDescent="0.3">
      <c r="C23">
        <v>2</v>
      </c>
      <c r="D23">
        <v>304</v>
      </c>
      <c r="E23">
        <v>1</v>
      </c>
      <c r="I23">
        <v>140</v>
      </c>
      <c r="Q23">
        <v>33529</v>
      </c>
    </row>
    <row r="24" spans="3:19" x14ac:dyDescent="0.3">
      <c r="C24">
        <v>2</v>
      </c>
      <c r="D24">
        <v>305</v>
      </c>
      <c r="E24">
        <v>1</v>
      </c>
      <c r="I24">
        <v>155</v>
      </c>
      <c r="Q24">
        <v>43784</v>
      </c>
    </row>
    <row r="25" spans="3:19" x14ac:dyDescent="0.3">
      <c r="C25">
        <v>2</v>
      </c>
      <c r="D25">
        <v>424</v>
      </c>
      <c r="E25">
        <v>1</v>
      </c>
      <c r="I25">
        <v>150</v>
      </c>
      <c r="Q25">
        <v>23211</v>
      </c>
    </row>
    <row r="26" spans="3:19" x14ac:dyDescent="0.3">
      <c r="C26">
        <v>2</v>
      </c>
      <c r="D26">
        <v>524</v>
      </c>
      <c r="E26">
        <v>1</v>
      </c>
      <c r="I26">
        <v>160</v>
      </c>
      <c r="Q26">
        <v>28020</v>
      </c>
    </row>
    <row r="27" spans="3:19" x14ac:dyDescent="0.3">
      <c r="C27">
        <v>2</v>
      </c>
      <c r="D27" t="s">
        <v>1608</v>
      </c>
      <c r="E27">
        <v>0.5</v>
      </c>
      <c r="I27">
        <v>80</v>
      </c>
      <c r="Q27">
        <v>13390</v>
      </c>
    </row>
    <row r="28" spans="3:19" x14ac:dyDescent="0.3">
      <c r="C28">
        <v>2</v>
      </c>
      <c r="D28">
        <v>30</v>
      </c>
      <c r="E28">
        <v>0.5</v>
      </c>
      <c r="I28">
        <v>80</v>
      </c>
      <c r="Q28">
        <v>13390</v>
      </c>
    </row>
    <row r="29" spans="3:19" x14ac:dyDescent="0.3">
      <c r="C29" t="s">
        <v>1610</v>
      </c>
      <c r="E29">
        <v>9.9</v>
      </c>
      <c r="I29">
        <v>1509.1</v>
      </c>
      <c r="L29">
        <v>116</v>
      </c>
      <c r="Q29">
        <v>439944</v>
      </c>
      <c r="S29">
        <v>910.35707283607246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1628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805693.9299999997</v>
      </c>
      <c r="C3" s="222">
        <f t="shared" ref="C3:Z3" si="0">SUBTOTAL(9,C6:C1048576)</f>
        <v>9</v>
      </c>
      <c r="D3" s="222"/>
      <c r="E3" s="222">
        <f>SUBTOTAL(9,E6:E1048576)/4</f>
        <v>838678.94</v>
      </c>
      <c r="F3" s="222"/>
      <c r="G3" s="222">
        <f t="shared" si="0"/>
        <v>9</v>
      </c>
      <c r="H3" s="222">
        <f>SUBTOTAL(9,H6:H1048576)/4</f>
        <v>1249827.5299999996</v>
      </c>
      <c r="I3" s="225">
        <f>IF(B3&lt;&gt;0,H3/B3,"")</f>
        <v>1.5512435721093245</v>
      </c>
      <c r="J3" s="223">
        <f>IF(E3&lt;&gt;0,H3/E3,"")</f>
        <v>1.4902335928454333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2017</v>
      </c>
      <c r="F5" s="601"/>
      <c r="G5" s="601"/>
      <c r="H5" s="601">
        <v>2018</v>
      </c>
      <c r="I5" s="602" t="s">
        <v>206</v>
      </c>
      <c r="J5" s="603" t="s">
        <v>2</v>
      </c>
      <c r="K5" s="600">
        <v>2015</v>
      </c>
      <c r="L5" s="601"/>
      <c r="M5" s="601"/>
      <c r="N5" s="601">
        <v>2017</v>
      </c>
      <c r="O5" s="601"/>
      <c r="P5" s="601"/>
      <c r="Q5" s="601">
        <v>2018</v>
      </c>
      <c r="R5" s="602" t="s">
        <v>206</v>
      </c>
      <c r="S5" s="603" t="s">
        <v>2</v>
      </c>
      <c r="T5" s="600">
        <v>2015</v>
      </c>
      <c r="U5" s="601"/>
      <c r="V5" s="601"/>
      <c r="W5" s="601">
        <v>2017</v>
      </c>
      <c r="X5" s="601"/>
      <c r="Y5" s="601"/>
      <c r="Z5" s="601">
        <v>2018</v>
      </c>
      <c r="AA5" s="602" t="s">
        <v>206</v>
      </c>
      <c r="AB5" s="603" t="s">
        <v>2</v>
      </c>
    </row>
    <row r="6" spans="1:28" ht="14.4" customHeight="1" x14ac:dyDescent="0.3">
      <c r="A6" s="604" t="s">
        <v>1621</v>
      </c>
      <c r="B6" s="605">
        <v>805693.92999999993</v>
      </c>
      <c r="C6" s="606">
        <v>1</v>
      </c>
      <c r="D6" s="606">
        <v>0.96067027747233047</v>
      </c>
      <c r="E6" s="605">
        <v>838678.94</v>
      </c>
      <c r="F6" s="606">
        <v>1.040939876511171</v>
      </c>
      <c r="G6" s="606">
        <v>1</v>
      </c>
      <c r="H6" s="605">
        <v>1249827.53</v>
      </c>
      <c r="I6" s="606">
        <v>1.5512435721093245</v>
      </c>
      <c r="J6" s="606">
        <v>1.490233592845434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1622</v>
      </c>
      <c r="B7" s="608">
        <v>306133.62</v>
      </c>
      <c r="C7" s="609">
        <v>1</v>
      </c>
      <c r="D7" s="609">
        <v>1.1877661340851953</v>
      </c>
      <c r="E7" s="608">
        <v>257738.96999999991</v>
      </c>
      <c r="F7" s="609">
        <v>0.84191657878020687</v>
      </c>
      <c r="G7" s="609">
        <v>1</v>
      </c>
      <c r="H7" s="608">
        <v>388486.27</v>
      </c>
      <c r="I7" s="609">
        <v>1.2690088399960777</v>
      </c>
      <c r="J7" s="609">
        <v>1.5072857240020792</v>
      </c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1623</v>
      </c>
      <c r="B8" s="608">
        <v>175385.33999999997</v>
      </c>
      <c r="C8" s="609">
        <v>1</v>
      </c>
      <c r="D8" s="609">
        <v>0.63327595941654435</v>
      </c>
      <c r="E8" s="608">
        <v>276949.31</v>
      </c>
      <c r="F8" s="609">
        <v>1.579090418845726</v>
      </c>
      <c r="G8" s="609">
        <v>1</v>
      </c>
      <c r="H8" s="608">
        <v>376818.93999999994</v>
      </c>
      <c r="I8" s="609">
        <v>2.1485201670789591</v>
      </c>
      <c r="J8" s="609">
        <v>1.3606061701327219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x14ac:dyDescent="0.3">
      <c r="A9" s="614" t="s">
        <v>1624</v>
      </c>
      <c r="B9" s="608">
        <v>21721.980000000003</v>
      </c>
      <c r="C9" s="609">
        <v>1</v>
      </c>
      <c r="D9" s="609">
        <v>0.54504354179766679</v>
      </c>
      <c r="E9" s="608">
        <v>39853.660000000003</v>
      </c>
      <c r="F9" s="609">
        <v>1.8347158039920852</v>
      </c>
      <c r="G9" s="609">
        <v>1</v>
      </c>
      <c r="H9" s="608">
        <v>71473.649999999994</v>
      </c>
      <c r="I9" s="609">
        <v>3.2903837495476922</v>
      </c>
      <c r="J9" s="609">
        <v>1.7934024127269612</v>
      </c>
      <c r="K9" s="608"/>
      <c r="L9" s="609"/>
      <c r="M9" s="609"/>
      <c r="N9" s="608"/>
      <c r="O9" s="609"/>
      <c r="P9" s="609"/>
      <c r="Q9" s="608"/>
      <c r="R9" s="609"/>
      <c r="S9" s="609"/>
      <c r="T9" s="608"/>
      <c r="U9" s="609"/>
      <c r="V9" s="609"/>
      <c r="W9" s="608"/>
      <c r="X9" s="609"/>
      <c r="Y9" s="609"/>
      <c r="Z9" s="608"/>
      <c r="AA9" s="609"/>
      <c r="AB9" s="610"/>
    </row>
    <row r="10" spans="1:28" ht="14.4" customHeight="1" x14ac:dyDescent="0.3">
      <c r="A10" s="614" t="s">
        <v>1625</v>
      </c>
      <c r="B10" s="608">
        <v>39003.990000000005</v>
      </c>
      <c r="C10" s="609">
        <v>1</v>
      </c>
      <c r="D10" s="609">
        <v>1.1167928418038655</v>
      </c>
      <c r="E10" s="608">
        <v>34925</v>
      </c>
      <c r="F10" s="609">
        <v>0.89542121203497371</v>
      </c>
      <c r="G10" s="609">
        <v>1</v>
      </c>
      <c r="H10" s="608"/>
      <c r="I10" s="609"/>
      <c r="J10" s="609"/>
      <c r="K10" s="608"/>
      <c r="L10" s="609"/>
      <c r="M10" s="609"/>
      <c r="N10" s="608"/>
      <c r="O10" s="609"/>
      <c r="P10" s="609"/>
      <c r="Q10" s="608"/>
      <c r="R10" s="609"/>
      <c r="S10" s="609"/>
      <c r="T10" s="608"/>
      <c r="U10" s="609"/>
      <c r="V10" s="609"/>
      <c r="W10" s="608"/>
      <c r="X10" s="609"/>
      <c r="Y10" s="609"/>
      <c r="Z10" s="608"/>
      <c r="AA10" s="609"/>
      <c r="AB10" s="610"/>
    </row>
    <row r="11" spans="1:28" ht="14.4" customHeight="1" x14ac:dyDescent="0.3">
      <c r="A11" s="614" t="s">
        <v>1626</v>
      </c>
      <c r="B11" s="608"/>
      <c r="C11" s="609"/>
      <c r="D11" s="609"/>
      <c r="E11" s="608"/>
      <c r="F11" s="609"/>
      <c r="G11" s="609"/>
      <c r="H11" s="608">
        <v>946.67</v>
      </c>
      <c r="I11" s="609"/>
      <c r="J11" s="609"/>
      <c r="K11" s="608"/>
      <c r="L11" s="609"/>
      <c r="M11" s="609"/>
      <c r="N11" s="608"/>
      <c r="O11" s="609"/>
      <c r="P11" s="609"/>
      <c r="Q11" s="608"/>
      <c r="R11" s="609"/>
      <c r="S11" s="609"/>
      <c r="T11" s="608"/>
      <c r="U11" s="609"/>
      <c r="V11" s="609"/>
      <c r="W11" s="608"/>
      <c r="X11" s="609"/>
      <c r="Y11" s="609"/>
      <c r="Z11" s="608"/>
      <c r="AA11" s="609"/>
      <c r="AB11" s="610"/>
    </row>
    <row r="12" spans="1:28" ht="14.4" customHeight="1" thickBot="1" x14ac:dyDescent="0.35">
      <c r="A12" s="615" t="s">
        <v>1627</v>
      </c>
      <c r="B12" s="611">
        <v>263449</v>
      </c>
      <c r="C12" s="612">
        <v>1</v>
      </c>
      <c r="D12" s="612">
        <v>1.149368270422142</v>
      </c>
      <c r="E12" s="611">
        <v>229212</v>
      </c>
      <c r="F12" s="612">
        <v>0.87004315825833467</v>
      </c>
      <c r="G12" s="612">
        <v>1</v>
      </c>
      <c r="H12" s="611">
        <v>412102</v>
      </c>
      <c r="I12" s="612">
        <v>1.564257218664713</v>
      </c>
      <c r="J12" s="612">
        <v>1.7979076139120116</v>
      </c>
      <c r="K12" s="611"/>
      <c r="L12" s="612"/>
      <c r="M12" s="612"/>
      <c r="N12" s="611"/>
      <c r="O12" s="612"/>
      <c r="P12" s="612"/>
      <c r="Q12" s="611"/>
      <c r="R12" s="612"/>
      <c r="S12" s="612"/>
      <c r="T12" s="611"/>
      <c r="U12" s="612"/>
      <c r="V12" s="612"/>
      <c r="W12" s="611"/>
      <c r="X12" s="612"/>
      <c r="Y12" s="612"/>
      <c r="Z12" s="611"/>
      <c r="AA12" s="612"/>
      <c r="AB12" s="613"/>
    </row>
    <row r="13" spans="1:28" ht="14.4" customHeight="1" thickBot="1" x14ac:dyDescent="0.35"/>
    <row r="14" spans="1:28" ht="14.4" customHeight="1" x14ac:dyDescent="0.3">
      <c r="A14" s="604" t="s">
        <v>447</v>
      </c>
      <c r="B14" s="605">
        <v>805693.9299999997</v>
      </c>
      <c r="C14" s="606">
        <v>1</v>
      </c>
      <c r="D14" s="606">
        <v>0.96067027747233003</v>
      </c>
      <c r="E14" s="605">
        <v>838678.94000000006</v>
      </c>
      <c r="F14" s="606">
        <v>1.0409398765111715</v>
      </c>
      <c r="G14" s="606">
        <v>1</v>
      </c>
      <c r="H14" s="605">
        <v>1248843.8599999994</v>
      </c>
      <c r="I14" s="606">
        <v>1.550022674243059</v>
      </c>
      <c r="J14" s="607">
        <v>1.4890607125534825</v>
      </c>
    </row>
    <row r="15" spans="1:28" ht="14.4" customHeight="1" x14ac:dyDescent="0.3">
      <c r="A15" s="614" t="s">
        <v>1629</v>
      </c>
      <c r="B15" s="608">
        <v>54741</v>
      </c>
      <c r="C15" s="609">
        <v>1</v>
      </c>
      <c r="D15" s="609">
        <v>1.2322670688607253</v>
      </c>
      <c r="E15" s="608">
        <v>44423</v>
      </c>
      <c r="F15" s="609">
        <v>0.81151239473155401</v>
      </c>
      <c r="G15" s="609">
        <v>1</v>
      </c>
      <c r="H15" s="608">
        <v>68225.66</v>
      </c>
      <c r="I15" s="609">
        <v>1.246335653349409</v>
      </c>
      <c r="J15" s="610">
        <v>1.5358183823694933</v>
      </c>
    </row>
    <row r="16" spans="1:28" ht="14.4" customHeight="1" x14ac:dyDescent="0.3">
      <c r="A16" s="614" t="s">
        <v>1630</v>
      </c>
      <c r="B16" s="608">
        <v>750952.9299999997</v>
      </c>
      <c r="C16" s="609">
        <v>1</v>
      </c>
      <c r="D16" s="609">
        <v>0.94547977821859241</v>
      </c>
      <c r="E16" s="608">
        <v>794255.94000000006</v>
      </c>
      <c r="F16" s="609">
        <v>1.0576640802240433</v>
      </c>
      <c r="G16" s="609">
        <v>1</v>
      </c>
      <c r="H16" s="608">
        <v>1180618.1999999995</v>
      </c>
      <c r="I16" s="609">
        <v>1.5721600553579302</v>
      </c>
      <c r="J16" s="610">
        <v>1.4864455404639458</v>
      </c>
    </row>
    <row r="17" spans="1:10" ht="14.4" customHeight="1" x14ac:dyDescent="0.3">
      <c r="A17" s="616" t="s">
        <v>452</v>
      </c>
      <c r="B17" s="617"/>
      <c r="C17" s="618"/>
      <c r="D17" s="618"/>
      <c r="E17" s="617"/>
      <c r="F17" s="618"/>
      <c r="G17" s="618"/>
      <c r="H17" s="617">
        <v>946.67</v>
      </c>
      <c r="I17" s="618"/>
      <c r="J17" s="619"/>
    </row>
    <row r="18" spans="1:10" ht="14.4" customHeight="1" x14ac:dyDescent="0.3">
      <c r="A18" s="614" t="s">
        <v>1630</v>
      </c>
      <c r="B18" s="608"/>
      <c r="C18" s="609"/>
      <c r="D18" s="609"/>
      <c r="E18" s="608"/>
      <c r="F18" s="609"/>
      <c r="G18" s="609"/>
      <c r="H18" s="608">
        <v>946.67</v>
      </c>
      <c r="I18" s="609"/>
      <c r="J18" s="610"/>
    </row>
    <row r="19" spans="1:10" ht="14.4" customHeight="1" x14ac:dyDescent="0.3">
      <c r="A19" s="616" t="s">
        <v>1577</v>
      </c>
      <c r="B19" s="617"/>
      <c r="C19" s="618"/>
      <c r="D19" s="618"/>
      <c r="E19" s="617"/>
      <c r="F19" s="618"/>
      <c r="G19" s="618"/>
      <c r="H19" s="617">
        <v>37</v>
      </c>
      <c r="I19" s="618"/>
      <c r="J19" s="619"/>
    </row>
    <row r="20" spans="1:10" ht="14.4" customHeight="1" thickBot="1" x14ac:dyDescent="0.35">
      <c r="A20" s="615" t="s">
        <v>1630</v>
      </c>
      <c r="B20" s="611"/>
      <c r="C20" s="612"/>
      <c r="D20" s="612"/>
      <c r="E20" s="611"/>
      <c r="F20" s="612"/>
      <c r="G20" s="612"/>
      <c r="H20" s="611">
        <v>37</v>
      </c>
      <c r="I20" s="612"/>
      <c r="J20" s="613"/>
    </row>
    <row r="21" spans="1:10" ht="14.4" customHeight="1" x14ac:dyDescent="0.3">
      <c r="A21" s="544" t="s">
        <v>242</v>
      </c>
    </row>
    <row r="22" spans="1:10" ht="14.4" customHeight="1" x14ac:dyDescent="0.3">
      <c r="A22" s="545" t="s">
        <v>478</v>
      </c>
    </row>
    <row r="23" spans="1:10" ht="14.4" customHeight="1" x14ac:dyDescent="0.3">
      <c r="A23" s="544" t="s">
        <v>1631</v>
      </c>
    </row>
    <row r="24" spans="1:10" ht="14.4" customHeight="1" x14ac:dyDescent="0.3">
      <c r="A24" s="544" t="s">
        <v>1632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1427.3273680360321</v>
      </c>
      <c r="D4" s="160">
        <f ca="1">IF(ISERROR(VLOOKUP("Náklady celkem",INDIRECT("HI!$A:$G"),5,0)),0,VLOOKUP("Náklady celkem",INDIRECT("HI!$A:$G"),5,0))</f>
        <v>1448.6309499999993</v>
      </c>
      <c r="E4" s="161">
        <f ca="1">IF(C4=0,0,D4/C4)</f>
        <v>1.0149255051371153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2.5511914062500001</v>
      </c>
      <c r="D7" s="168">
        <f>IF(ISERROR(HI!E5),"",HI!E5)</f>
        <v>0.40342</v>
      </c>
      <c r="E7" s="165">
        <f t="shared" ref="E7:E14" si="0">IF(C7=0,0,D7/C7)</f>
        <v>0.15813004034573308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0.57379696677124115</v>
      </c>
      <c r="E10" s="165">
        <f t="shared" si="0"/>
        <v>0.95632827795206865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0.68875527753271748</v>
      </c>
      <c r="E11" s="165">
        <f t="shared" si="0"/>
        <v>0.86094409691589679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17.833332588195802</v>
      </c>
      <c r="D14" s="168">
        <f>IF(ISERROR(HI!E6),"",HI!E6)</f>
        <v>2.9041600000000001</v>
      </c>
      <c r="E14" s="165">
        <f t="shared" si="0"/>
        <v>0.16285010026237692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1167.8611640624999</v>
      </c>
      <c r="D15" s="164">
        <f ca="1">IF(ISERROR(VLOOKUP("Osobní náklady (Kč) *",INDIRECT("HI!$A:$G"),5,0)),0,VLOOKUP("Osobní náklady (Kč) *",INDIRECT("HI!$A:$G"),5,0))</f>
        <v>1225.51632</v>
      </c>
      <c r="E15" s="165">
        <f ca="1">IF(C15=0,0,D15/C15)</f>
        <v>1.0493681592569974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838.6789399999999</v>
      </c>
      <c r="D17" s="183">
        <f ca="1">IF(ISERROR(VLOOKUP("Výnosy celkem",INDIRECT("HI!$A:$G"),5,0)),0,VLOOKUP("Výnosy celkem",INDIRECT("HI!$A:$G"),5,0))</f>
        <v>1249.8275299999996</v>
      </c>
      <c r="E17" s="184">
        <f t="shared" ref="E17:E22" ca="1" si="1">IF(C17=0,0,D17/C17)</f>
        <v>1.4902335928454336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838.6789399999999</v>
      </c>
      <c r="D18" s="164">
        <f ca="1">IF(ISERROR(VLOOKUP("Ambulance *",INDIRECT("HI!$A:$G"),5,0)),0,VLOOKUP("Ambulance *",INDIRECT("HI!$A:$G"),5,0))</f>
        <v>1249.8275299999996</v>
      </c>
      <c r="E18" s="165">
        <f t="shared" ca="1" si="1"/>
        <v>1.4902335928454336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1.4902335928454333</v>
      </c>
      <c r="E19" s="165">
        <f t="shared" si="1"/>
        <v>1.4902335928454333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1.490233592845434</v>
      </c>
      <c r="E20" s="165">
        <f t="shared" si="1"/>
        <v>1.490233592845434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0.6197097020626432</v>
      </c>
      <c r="E22" s="165">
        <f t="shared" si="1"/>
        <v>0.72907023772075674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1652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4688</v>
      </c>
      <c r="C3" s="260">
        <f t="shared" si="0"/>
        <v>4708</v>
      </c>
      <c r="D3" s="272">
        <f t="shared" si="0"/>
        <v>7707</v>
      </c>
      <c r="E3" s="224">
        <f t="shared" si="0"/>
        <v>805693.92999999982</v>
      </c>
      <c r="F3" s="222">
        <f t="shared" si="0"/>
        <v>838678.94</v>
      </c>
      <c r="G3" s="261">
        <f t="shared" si="0"/>
        <v>1249827.53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2017</v>
      </c>
      <c r="D5" s="620">
        <v>2018</v>
      </c>
      <c r="E5" s="600">
        <v>2015</v>
      </c>
      <c r="F5" s="601">
        <v>2017</v>
      </c>
      <c r="G5" s="620">
        <v>2018</v>
      </c>
    </row>
    <row r="6" spans="1:7" ht="14.4" customHeight="1" x14ac:dyDescent="0.3">
      <c r="A6" s="589" t="s">
        <v>1633</v>
      </c>
      <c r="B6" s="116"/>
      <c r="C6" s="116"/>
      <c r="D6" s="116">
        <v>120</v>
      </c>
      <c r="E6" s="621"/>
      <c r="F6" s="621"/>
      <c r="G6" s="622">
        <v>10201.33</v>
      </c>
    </row>
    <row r="7" spans="1:7" ht="14.4" customHeight="1" x14ac:dyDescent="0.3">
      <c r="A7" s="590" t="s">
        <v>1629</v>
      </c>
      <c r="B7" s="510">
        <v>57</v>
      </c>
      <c r="C7" s="510">
        <v>48</v>
      </c>
      <c r="D7" s="510">
        <v>77</v>
      </c>
      <c r="E7" s="623">
        <v>54741</v>
      </c>
      <c r="F7" s="623">
        <v>44423</v>
      </c>
      <c r="G7" s="624">
        <v>68225.66</v>
      </c>
    </row>
    <row r="8" spans="1:7" ht="14.4" customHeight="1" x14ac:dyDescent="0.3">
      <c r="A8" s="590" t="s">
        <v>1634</v>
      </c>
      <c r="B8" s="510"/>
      <c r="C8" s="510">
        <v>101</v>
      </c>
      <c r="D8" s="510">
        <v>12</v>
      </c>
      <c r="E8" s="623"/>
      <c r="F8" s="623">
        <v>32820</v>
      </c>
      <c r="G8" s="624">
        <v>2557</v>
      </c>
    </row>
    <row r="9" spans="1:7" ht="14.4" customHeight="1" x14ac:dyDescent="0.3">
      <c r="A9" s="590" t="s">
        <v>1635</v>
      </c>
      <c r="B9" s="510"/>
      <c r="C9" s="510"/>
      <c r="D9" s="510">
        <v>1</v>
      </c>
      <c r="E9" s="623"/>
      <c r="F9" s="623"/>
      <c r="G9" s="624">
        <v>37</v>
      </c>
    </row>
    <row r="10" spans="1:7" ht="14.4" customHeight="1" x14ac:dyDescent="0.3">
      <c r="A10" s="590" t="s">
        <v>480</v>
      </c>
      <c r="B10" s="510"/>
      <c r="C10" s="510">
        <v>19</v>
      </c>
      <c r="D10" s="510">
        <v>30</v>
      </c>
      <c r="E10" s="623"/>
      <c r="F10" s="623">
        <v>4166.66</v>
      </c>
      <c r="G10" s="624">
        <v>8896.66</v>
      </c>
    </row>
    <row r="11" spans="1:7" ht="14.4" customHeight="1" x14ac:dyDescent="0.3">
      <c r="A11" s="590" t="s">
        <v>1636</v>
      </c>
      <c r="B11" s="510">
        <v>59</v>
      </c>
      <c r="C11" s="510">
        <v>79</v>
      </c>
      <c r="D11" s="510"/>
      <c r="E11" s="623">
        <v>10385.33</v>
      </c>
      <c r="F11" s="623">
        <v>25767.33</v>
      </c>
      <c r="G11" s="624"/>
    </row>
    <row r="12" spans="1:7" ht="14.4" customHeight="1" x14ac:dyDescent="0.3">
      <c r="A12" s="590" t="s">
        <v>1637</v>
      </c>
      <c r="B12" s="510">
        <v>48</v>
      </c>
      <c r="C12" s="510"/>
      <c r="D12" s="510"/>
      <c r="E12" s="623">
        <v>10515.33</v>
      </c>
      <c r="F12" s="623"/>
      <c r="G12" s="624"/>
    </row>
    <row r="13" spans="1:7" ht="14.4" customHeight="1" x14ac:dyDescent="0.3">
      <c r="A13" s="590" t="s">
        <v>1638</v>
      </c>
      <c r="B13" s="510">
        <v>124</v>
      </c>
      <c r="C13" s="510">
        <v>58</v>
      </c>
      <c r="D13" s="510"/>
      <c r="E13" s="623">
        <v>30668.660000000003</v>
      </c>
      <c r="F13" s="623">
        <v>11288.33</v>
      </c>
      <c r="G13" s="624"/>
    </row>
    <row r="14" spans="1:7" ht="14.4" customHeight="1" x14ac:dyDescent="0.3">
      <c r="A14" s="590" t="s">
        <v>1639</v>
      </c>
      <c r="B14" s="510"/>
      <c r="C14" s="510"/>
      <c r="D14" s="510">
        <v>2080</v>
      </c>
      <c r="E14" s="623"/>
      <c r="F14" s="623"/>
      <c r="G14" s="624">
        <v>249237</v>
      </c>
    </row>
    <row r="15" spans="1:7" ht="14.4" customHeight="1" x14ac:dyDescent="0.3">
      <c r="A15" s="590" t="s">
        <v>1640</v>
      </c>
      <c r="B15" s="510"/>
      <c r="C15" s="510"/>
      <c r="D15" s="510">
        <v>45</v>
      </c>
      <c r="E15" s="623"/>
      <c r="F15" s="623"/>
      <c r="G15" s="624">
        <v>7868.99</v>
      </c>
    </row>
    <row r="16" spans="1:7" ht="14.4" customHeight="1" x14ac:dyDescent="0.3">
      <c r="A16" s="590" t="s">
        <v>1641</v>
      </c>
      <c r="B16" s="510"/>
      <c r="C16" s="510">
        <v>51</v>
      </c>
      <c r="D16" s="510"/>
      <c r="E16" s="623"/>
      <c r="F16" s="623">
        <v>6177.99</v>
      </c>
      <c r="G16" s="624"/>
    </row>
    <row r="17" spans="1:7" ht="14.4" customHeight="1" x14ac:dyDescent="0.3">
      <c r="A17" s="590" t="s">
        <v>481</v>
      </c>
      <c r="B17" s="510">
        <v>345</v>
      </c>
      <c r="C17" s="510">
        <v>571</v>
      </c>
      <c r="D17" s="510">
        <v>595</v>
      </c>
      <c r="E17" s="623">
        <v>65253.339999999989</v>
      </c>
      <c r="F17" s="623">
        <v>87999.33</v>
      </c>
      <c r="G17" s="624">
        <v>95449.99</v>
      </c>
    </row>
    <row r="18" spans="1:7" ht="14.4" customHeight="1" x14ac:dyDescent="0.3">
      <c r="A18" s="590" t="s">
        <v>482</v>
      </c>
      <c r="B18" s="510">
        <v>159</v>
      </c>
      <c r="C18" s="510">
        <v>59</v>
      </c>
      <c r="D18" s="510">
        <v>89</v>
      </c>
      <c r="E18" s="623">
        <v>29872.989999999998</v>
      </c>
      <c r="F18" s="623">
        <v>10977</v>
      </c>
      <c r="G18" s="624">
        <v>19015.660000000003</v>
      </c>
    </row>
    <row r="19" spans="1:7" ht="14.4" customHeight="1" x14ac:dyDescent="0.3">
      <c r="A19" s="590" t="s">
        <v>1642</v>
      </c>
      <c r="B19" s="510"/>
      <c r="C19" s="510">
        <v>45</v>
      </c>
      <c r="D19" s="510"/>
      <c r="E19" s="623"/>
      <c r="F19" s="623">
        <v>4729</v>
      </c>
      <c r="G19" s="624"/>
    </row>
    <row r="20" spans="1:7" ht="14.4" customHeight="1" x14ac:dyDescent="0.3">
      <c r="A20" s="590" t="s">
        <v>1643</v>
      </c>
      <c r="B20" s="510">
        <v>1</v>
      </c>
      <c r="C20" s="510">
        <v>20</v>
      </c>
      <c r="D20" s="510">
        <v>8</v>
      </c>
      <c r="E20" s="623">
        <v>37</v>
      </c>
      <c r="F20" s="623">
        <v>6209.99</v>
      </c>
      <c r="G20" s="624">
        <v>1953.33</v>
      </c>
    </row>
    <row r="21" spans="1:7" ht="14.4" customHeight="1" x14ac:dyDescent="0.3">
      <c r="A21" s="590" t="s">
        <v>483</v>
      </c>
      <c r="B21" s="510"/>
      <c r="C21" s="510"/>
      <c r="D21" s="510">
        <v>317</v>
      </c>
      <c r="E21" s="623"/>
      <c r="F21" s="623"/>
      <c r="G21" s="624">
        <v>76646.970000000016</v>
      </c>
    </row>
    <row r="22" spans="1:7" ht="14.4" customHeight="1" x14ac:dyDescent="0.3">
      <c r="A22" s="590" t="s">
        <v>484</v>
      </c>
      <c r="B22" s="510"/>
      <c r="C22" s="510"/>
      <c r="D22" s="510">
        <v>182</v>
      </c>
      <c r="E22" s="623"/>
      <c r="F22" s="623"/>
      <c r="G22" s="624">
        <v>31313</v>
      </c>
    </row>
    <row r="23" spans="1:7" ht="14.4" customHeight="1" x14ac:dyDescent="0.3">
      <c r="A23" s="590" t="s">
        <v>1644</v>
      </c>
      <c r="B23" s="510"/>
      <c r="C23" s="510">
        <v>26</v>
      </c>
      <c r="D23" s="510"/>
      <c r="E23" s="623"/>
      <c r="F23" s="623">
        <v>5917.66</v>
      </c>
      <c r="G23" s="624"/>
    </row>
    <row r="24" spans="1:7" ht="14.4" customHeight="1" x14ac:dyDescent="0.3">
      <c r="A24" s="590" t="s">
        <v>485</v>
      </c>
      <c r="B24" s="510">
        <v>70</v>
      </c>
      <c r="C24" s="510">
        <v>172</v>
      </c>
      <c r="D24" s="510">
        <v>201</v>
      </c>
      <c r="E24" s="623">
        <v>15511.33</v>
      </c>
      <c r="F24" s="623">
        <v>42279.33</v>
      </c>
      <c r="G24" s="624">
        <v>39634.320000000007</v>
      </c>
    </row>
    <row r="25" spans="1:7" ht="14.4" customHeight="1" x14ac:dyDescent="0.3">
      <c r="A25" s="590" t="s">
        <v>1645</v>
      </c>
      <c r="B25" s="510">
        <v>1577</v>
      </c>
      <c r="C25" s="510">
        <v>1170</v>
      </c>
      <c r="D25" s="510">
        <v>1567</v>
      </c>
      <c r="E25" s="623">
        <v>162538</v>
      </c>
      <c r="F25" s="623">
        <v>123481</v>
      </c>
      <c r="G25" s="624">
        <v>162865</v>
      </c>
    </row>
    <row r="26" spans="1:7" ht="14.4" customHeight="1" x14ac:dyDescent="0.3">
      <c r="A26" s="590" t="s">
        <v>1646</v>
      </c>
      <c r="B26" s="510"/>
      <c r="C26" s="510">
        <v>327</v>
      </c>
      <c r="D26" s="510"/>
      <c r="E26" s="623"/>
      <c r="F26" s="623">
        <v>116829.66</v>
      </c>
      <c r="G26" s="624"/>
    </row>
    <row r="27" spans="1:7" ht="14.4" customHeight="1" x14ac:dyDescent="0.3">
      <c r="A27" s="590" t="s">
        <v>486</v>
      </c>
      <c r="B27" s="510">
        <v>1015</v>
      </c>
      <c r="C27" s="510">
        <v>811</v>
      </c>
      <c r="D27" s="510">
        <v>1389</v>
      </c>
      <c r="E27" s="623">
        <v>261647.27999999991</v>
      </c>
      <c r="F27" s="623">
        <v>185448.31999999998</v>
      </c>
      <c r="G27" s="624">
        <v>282338.31</v>
      </c>
    </row>
    <row r="28" spans="1:7" ht="14.4" customHeight="1" x14ac:dyDescent="0.3">
      <c r="A28" s="590" t="s">
        <v>487</v>
      </c>
      <c r="B28" s="510"/>
      <c r="C28" s="510"/>
      <c r="D28" s="510">
        <v>874</v>
      </c>
      <c r="E28" s="623"/>
      <c r="F28" s="623"/>
      <c r="G28" s="624">
        <v>171736.97999999998</v>
      </c>
    </row>
    <row r="29" spans="1:7" ht="14.4" customHeight="1" x14ac:dyDescent="0.3">
      <c r="A29" s="590" t="s">
        <v>1647</v>
      </c>
      <c r="B29" s="510">
        <v>70</v>
      </c>
      <c r="C29" s="510"/>
      <c r="D29" s="510"/>
      <c r="E29" s="623">
        <v>29939.339999999997</v>
      </c>
      <c r="F29" s="623"/>
      <c r="G29" s="624"/>
    </row>
    <row r="30" spans="1:7" ht="14.4" customHeight="1" x14ac:dyDescent="0.3">
      <c r="A30" s="590" t="s">
        <v>1648</v>
      </c>
      <c r="B30" s="510"/>
      <c r="C30" s="510"/>
      <c r="D30" s="510">
        <v>4</v>
      </c>
      <c r="E30" s="623"/>
      <c r="F30" s="623"/>
      <c r="G30" s="624">
        <v>946.67</v>
      </c>
    </row>
    <row r="31" spans="1:7" ht="14.4" customHeight="1" x14ac:dyDescent="0.3">
      <c r="A31" s="590" t="s">
        <v>1649</v>
      </c>
      <c r="B31" s="510">
        <v>65</v>
      </c>
      <c r="C31" s="510">
        <v>98</v>
      </c>
      <c r="D31" s="510"/>
      <c r="E31" s="623">
        <v>12017.33</v>
      </c>
      <c r="F31" s="623">
        <v>24433.339999999997</v>
      </c>
      <c r="G31" s="624"/>
    </row>
    <row r="32" spans="1:7" ht="14.4" customHeight="1" x14ac:dyDescent="0.3">
      <c r="A32" s="590" t="s">
        <v>1650</v>
      </c>
      <c r="B32" s="510">
        <v>104</v>
      </c>
      <c r="C32" s="510"/>
      <c r="D32" s="510"/>
      <c r="E32" s="623">
        <v>21656</v>
      </c>
      <c r="F32" s="623"/>
      <c r="G32" s="624"/>
    </row>
    <row r="33" spans="1:7" ht="14.4" customHeight="1" x14ac:dyDescent="0.3">
      <c r="A33" s="590" t="s">
        <v>1651</v>
      </c>
      <c r="B33" s="510">
        <v>994</v>
      </c>
      <c r="C33" s="510">
        <v>1053</v>
      </c>
      <c r="D33" s="510"/>
      <c r="E33" s="623">
        <v>100911</v>
      </c>
      <c r="F33" s="623">
        <v>105731</v>
      </c>
      <c r="G33" s="624"/>
    </row>
    <row r="34" spans="1:7" ht="14.4" customHeight="1" thickBot="1" x14ac:dyDescent="0.35">
      <c r="A34" s="627" t="s">
        <v>488</v>
      </c>
      <c r="B34" s="517"/>
      <c r="C34" s="517"/>
      <c r="D34" s="517">
        <v>116</v>
      </c>
      <c r="E34" s="625"/>
      <c r="F34" s="625"/>
      <c r="G34" s="626">
        <v>20903.66</v>
      </c>
    </row>
    <row r="35" spans="1:7" ht="14.4" customHeight="1" x14ac:dyDescent="0.3">
      <c r="A35" s="544" t="s">
        <v>242</v>
      </c>
    </row>
    <row r="36" spans="1:7" ht="14.4" customHeight="1" x14ac:dyDescent="0.3">
      <c r="A36" s="545" t="s">
        <v>478</v>
      </c>
    </row>
    <row r="37" spans="1:7" ht="14.4" customHeight="1" x14ac:dyDescent="0.3">
      <c r="A37" s="544" t="s">
        <v>1631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1792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4688</v>
      </c>
      <c r="H3" s="103">
        <f t="shared" si="0"/>
        <v>805693.92999999993</v>
      </c>
      <c r="I3" s="74"/>
      <c r="J3" s="74"/>
      <c r="K3" s="103">
        <f t="shared" si="0"/>
        <v>4708</v>
      </c>
      <c r="L3" s="103">
        <f t="shared" si="0"/>
        <v>838678.94</v>
      </c>
      <c r="M3" s="74"/>
      <c r="N3" s="74"/>
      <c r="O3" s="103">
        <f t="shared" si="0"/>
        <v>7707</v>
      </c>
      <c r="P3" s="103">
        <f t="shared" si="0"/>
        <v>1249827.53</v>
      </c>
      <c r="Q3" s="75">
        <f>IF(L3=0,0,P3/L3)</f>
        <v>1.490233592845434</v>
      </c>
      <c r="R3" s="104">
        <f>IF(O3=0,0,P3/O3)</f>
        <v>162.16783832879202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1653</v>
      </c>
      <c r="B6" s="565" t="s">
        <v>1654</v>
      </c>
      <c r="C6" s="565" t="s">
        <v>447</v>
      </c>
      <c r="D6" s="565" t="s">
        <v>1655</v>
      </c>
      <c r="E6" s="565" t="s">
        <v>1656</v>
      </c>
      <c r="F6" s="565" t="s">
        <v>1657</v>
      </c>
      <c r="G6" s="116"/>
      <c r="H6" s="116"/>
      <c r="I6" s="565"/>
      <c r="J6" s="565"/>
      <c r="K6" s="116">
        <v>1</v>
      </c>
      <c r="L6" s="116">
        <v>66</v>
      </c>
      <c r="M6" s="565">
        <v>1</v>
      </c>
      <c r="N6" s="565">
        <v>66</v>
      </c>
      <c r="O6" s="116"/>
      <c r="P6" s="116"/>
      <c r="Q6" s="570"/>
      <c r="R6" s="581"/>
    </row>
    <row r="7" spans="1:18" ht="14.4" customHeight="1" x14ac:dyDescent="0.3">
      <c r="A7" s="505" t="s">
        <v>1653</v>
      </c>
      <c r="B7" s="506" t="s">
        <v>1654</v>
      </c>
      <c r="C7" s="506" t="s">
        <v>447</v>
      </c>
      <c r="D7" s="506" t="s">
        <v>1655</v>
      </c>
      <c r="E7" s="506" t="s">
        <v>1658</v>
      </c>
      <c r="F7" s="506" t="s">
        <v>1659</v>
      </c>
      <c r="G7" s="510">
        <v>29</v>
      </c>
      <c r="H7" s="510">
        <v>1073</v>
      </c>
      <c r="I7" s="506">
        <v>1</v>
      </c>
      <c r="J7" s="506">
        <v>37</v>
      </c>
      <c r="K7" s="510">
        <v>29</v>
      </c>
      <c r="L7" s="510">
        <v>1073</v>
      </c>
      <c r="M7" s="506">
        <v>1</v>
      </c>
      <c r="N7" s="506">
        <v>37</v>
      </c>
      <c r="O7" s="510">
        <v>122</v>
      </c>
      <c r="P7" s="510">
        <v>4514</v>
      </c>
      <c r="Q7" s="527">
        <v>4.2068965517241379</v>
      </c>
      <c r="R7" s="511">
        <v>37</v>
      </c>
    </row>
    <row r="8" spans="1:18" ht="14.4" customHeight="1" x14ac:dyDescent="0.3">
      <c r="A8" s="505" t="s">
        <v>1653</v>
      </c>
      <c r="B8" s="506" t="s">
        <v>1654</v>
      </c>
      <c r="C8" s="506" t="s">
        <v>447</v>
      </c>
      <c r="D8" s="506" t="s">
        <v>1655</v>
      </c>
      <c r="E8" s="506" t="s">
        <v>1658</v>
      </c>
      <c r="F8" s="506" t="s">
        <v>1660</v>
      </c>
      <c r="G8" s="510">
        <v>37</v>
      </c>
      <c r="H8" s="510">
        <v>1369</v>
      </c>
      <c r="I8" s="506">
        <v>1.3214285714285714</v>
      </c>
      <c r="J8" s="506">
        <v>37</v>
      </c>
      <c r="K8" s="510">
        <v>28</v>
      </c>
      <c r="L8" s="510">
        <v>1036</v>
      </c>
      <c r="M8" s="506">
        <v>1</v>
      </c>
      <c r="N8" s="506">
        <v>37</v>
      </c>
      <c r="O8" s="510">
        <v>71</v>
      </c>
      <c r="P8" s="510">
        <v>2627</v>
      </c>
      <c r="Q8" s="527">
        <v>2.5357142857142856</v>
      </c>
      <c r="R8" s="511">
        <v>37</v>
      </c>
    </row>
    <row r="9" spans="1:18" ht="14.4" customHeight="1" x14ac:dyDescent="0.3">
      <c r="A9" s="505" t="s">
        <v>1653</v>
      </c>
      <c r="B9" s="506" t="s">
        <v>1654</v>
      </c>
      <c r="C9" s="506" t="s">
        <v>447</v>
      </c>
      <c r="D9" s="506" t="s">
        <v>1655</v>
      </c>
      <c r="E9" s="506" t="s">
        <v>1661</v>
      </c>
      <c r="F9" s="506" t="s">
        <v>1662</v>
      </c>
      <c r="G9" s="510">
        <v>31</v>
      </c>
      <c r="H9" s="510">
        <v>4278</v>
      </c>
      <c r="I9" s="506">
        <v>1.0258992805755396</v>
      </c>
      <c r="J9" s="506">
        <v>138</v>
      </c>
      <c r="K9" s="510">
        <v>30</v>
      </c>
      <c r="L9" s="510">
        <v>4170</v>
      </c>
      <c r="M9" s="506">
        <v>1</v>
      </c>
      <c r="N9" s="506">
        <v>139</v>
      </c>
      <c r="O9" s="510">
        <v>36</v>
      </c>
      <c r="P9" s="510">
        <v>5004</v>
      </c>
      <c r="Q9" s="527">
        <v>1.2</v>
      </c>
      <c r="R9" s="511">
        <v>139</v>
      </c>
    </row>
    <row r="10" spans="1:18" ht="14.4" customHeight="1" x14ac:dyDescent="0.3">
      <c r="A10" s="505" t="s">
        <v>1653</v>
      </c>
      <c r="B10" s="506" t="s">
        <v>1654</v>
      </c>
      <c r="C10" s="506" t="s">
        <v>447</v>
      </c>
      <c r="D10" s="506" t="s">
        <v>1655</v>
      </c>
      <c r="E10" s="506" t="s">
        <v>1661</v>
      </c>
      <c r="F10" s="506" t="s">
        <v>1663</v>
      </c>
      <c r="G10" s="510">
        <v>41</v>
      </c>
      <c r="H10" s="510">
        <v>5658</v>
      </c>
      <c r="I10" s="506">
        <v>1.507593924860112</v>
      </c>
      <c r="J10" s="506">
        <v>138</v>
      </c>
      <c r="K10" s="510">
        <v>27</v>
      </c>
      <c r="L10" s="510">
        <v>3753</v>
      </c>
      <c r="M10" s="506">
        <v>1</v>
      </c>
      <c r="N10" s="506">
        <v>139</v>
      </c>
      <c r="O10" s="510">
        <v>33</v>
      </c>
      <c r="P10" s="510">
        <v>4587</v>
      </c>
      <c r="Q10" s="527">
        <v>1.2222222222222223</v>
      </c>
      <c r="R10" s="511">
        <v>139</v>
      </c>
    </row>
    <row r="11" spans="1:18" ht="14.4" customHeight="1" x14ac:dyDescent="0.3">
      <c r="A11" s="505" t="s">
        <v>1653</v>
      </c>
      <c r="B11" s="506" t="s">
        <v>1654</v>
      </c>
      <c r="C11" s="506" t="s">
        <v>447</v>
      </c>
      <c r="D11" s="506" t="s">
        <v>1655</v>
      </c>
      <c r="E11" s="506" t="s">
        <v>1664</v>
      </c>
      <c r="F11" s="506" t="s">
        <v>1665</v>
      </c>
      <c r="G11" s="510">
        <v>18</v>
      </c>
      <c r="H11" s="510">
        <v>32670</v>
      </c>
      <c r="I11" s="506">
        <v>0.51400251730648205</v>
      </c>
      <c r="J11" s="506">
        <v>1815</v>
      </c>
      <c r="K11" s="510">
        <v>35</v>
      </c>
      <c r="L11" s="510">
        <v>63560</v>
      </c>
      <c r="M11" s="506">
        <v>1</v>
      </c>
      <c r="N11" s="506">
        <v>1816</v>
      </c>
      <c r="O11" s="510">
        <v>29</v>
      </c>
      <c r="P11" s="510">
        <v>52751</v>
      </c>
      <c r="Q11" s="527">
        <v>0.829940213971051</v>
      </c>
      <c r="R11" s="511">
        <v>1819</v>
      </c>
    </row>
    <row r="12" spans="1:18" ht="14.4" customHeight="1" x14ac:dyDescent="0.3">
      <c r="A12" s="505" t="s">
        <v>1653</v>
      </c>
      <c r="B12" s="506" t="s">
        <v>1654</v>
      </c>
      <c r="C12" s="506" t="s">
        <v>447</v>
      </c>
      <c r="D12" s="506" t="s">
        <v>1655</v>
      </c>
      <c r="E12" s="506" t="s">
        <v>1664</v>
      </c>
      <c r="F12" s="506" t="s">
        <v>1666</v>
      </c>
      <c r="G12" s="510">
        <v>33</v>
      </c>
      <c r="H12" s="510">
        <v>59895</v>
      </c>
      <c r="I12" s="506">
        <v>1.1373044204769862</v>
      </c>
      <c r="J12" s="506">
        <v>1815</v>
      </c>
      <c r="K12" s="510">
        <v>29</v>
      </c>
      <c r="L12" s="510">
        <v>52664</v>
      </c>
      <c r="M12" s="506">
        <v>1</v>
      </c>
      <c r="N12" s="506">
        <v>1816</v>
      </c>
      <c r="O12" s="510">
        <v>33</v>
      </c>
      <c r="P12" s="510">
        <v>60027</v>
      </c>
      <c r="Q12" s="527">
        <v>1.1398108765000758</v>
      </c>
      <c r="R12" s="511">
        <v>1819</v>
      </c>
    </row>
    <row r="13" spans="1:18" ht="14.4" customHeight="1" x14ac:dyDescent="0.3">
      <c r="A13" s="505" t="s">
        <v>1653</v>
      </c>
      <c r="B13" s="506" t="s">
        <v>1654</v>
      </c>
      <c r="C13" s="506" t="s">
        <v>447</v>
      </c>
      <c r="D13" s="506" t="s">
        <v>1655</v>
      </c>
      <c r="E13" s="506" t="s">
        <v>1667</v>
      </c>
      <c r="F13" s="506" t="s">
        <v>1668</v>
      </c>
      <c r="G13" s="510">
        <v>31</v>
      </c>
      <c r="H13" s="510">
        <v>19313</v>
      </c>
      <c r="I13" s="506">
        <v>0.91030354449472095</v>
      </c>
      <c r="J13" s="506">
        <v>623</v>
      </c>
      <c r="K13" s="510">
        <v>34</v>
      </c>
      <c r="L13" s="510">
        <v>21216</v>
      </c>
      <c r="M13" s="506">
        <v>1</v>
      </c>
      <c r="N13" s="506">
        <v>624</v>
      </c>
      <c r="O13" s="510">
        <v>36</v>
      </c>
      <c r="P13" s="510">
        <v>22500</v>
      </c>
      <c r="Q13" s="527">
        <v>1.0605203619909502</v>
      </c>
      <c r="R13" s="511">
        <v>625</v>
      </c>
    </row>
    <row r="14" spans="1:18" ht="14.4" customHeight="1" x14ac:dyDescent="0.3">
      <c r="A14" s="505" t="s">
        <v>1653</v>
      </c>
      <c r="B14" s="506" t="s">
        <v>1654</v>
      </c>
      <c r="C14" s="506" t="s">
        <v>447</v>
      </c>
      <c r="D14" s="506" t="s">
        <v>1655</v>
      </c>
      <c r="E14" s="506" t="s">
        <v>1667</v>
      </c>
      <c r="F14" s="506" t="s">
        <v>1669</v>
      </c>
      <c r="G14" s="510">
        <v>40</v>
      </c>
      <c r="H14" s="510">
        <v>24920</v>
      </c>
      <c r="I14" s="506">
        <v>1.3770999115826703</v>
      </c>
      <c r="J14" s="506">
        <v>623</v>
      </c>
      <c r="K14" s="510">
        <v>29</v>
      </c>
      <c r="L14" s="510">
        <v>18096</v>
      </c>
      <c r="M14" s="506">
        <v>1</v>
      </c>
      <c r="N14" s="506">
        <v>624</v>
      </c>
      <c r="O14" s="510">
        <v>41</v>
      </c>
      <c r="P14" s="510">
        <v>25625</v>
      </c>
      <c r="Q14" s="527">
        <v>1.4160587975243148</v>
      </c>
      <c r="R14" s="511">
        <v>625</v>
      </c>
    </row>
    <row r="15" spans="1:18" ht="14.4" customHeight="1" x14ac:dyDescent="0.3">
      <c r="A15" s="505" t="s">
        <v>1653</v>
      </c>
      <c r="B15" s="506" t="s">
        <v>1654</v>
      </c>
      <c r="C15" s="506" t="s">
        <v>447</v>
      </c>
      <c r="D15" s="506" t="s">
        <v>1655</v>
      </c>
      <c r="E15" s="506" t="s">
        <v>1670</v>
      </c>
      <c r="F15" s="506" t="s">
        <v>1671</v>
      </c>
      <c r="G15" s="510">
        <v>44</v>
      </c>
      <c r="H15" s="510">
        <v>20636</v>
      </c>
      <c r="I15" s="506">
        <v>3.6588652482269501</v>
      </c>
      <c r="J15" s="506">
        <v>469</v>
      </c>
      <c r="K15" s="510">
        <v>12</v>
      </c>
      <c r="L15" s="510">
        <v>5640</v>
      </c>
      <c r="M15" s="506">
        <v>1</v>
      </c>
      <c r="N15" s="506">
        <v>470</v>
      </c>
      <c r="O15" s="510">
        <v>26</v>
      </c>
      <c r="P15" s="510">
        <v>12246</v>
      </c>
      <c r="Q15" s="527">
        <v>2.1712765957446809</v>
      </c>
      <c r="R15" s="511">
        <v>471</v>
      </c>
    </row>
    <row r="16" spans="1:18" ht="14.4" customHeight="1" x14ac:dyDescent="0.3">
      <c r="A16" s="505" t="s">
        <v>1653</v>
      </c>
      <c r="B16" s="506" t="s">
        <v>1654</v>
      </c>
      <c r="C16" s="506" t="s">
        <v>447</v>
      </c>
      <c r="D16" s="506" t="s">
        <v>1655</v>
      </c>
      <c r="E16" s="506" t="s">
        <v>1670</v>
      </c>
      <c r="F16" s="506" t="s">
        <v>1672</v>
      </c>
      <c r="G16" s="510">
        <v>36</v>
      </c>
      <c r="H16" s="510">
        <v>16884</v>
      </c>
      <c r="I16" s="506">
        <v>3.2657640232108318</v>
      </c>
      <c r="J16" s="506">
        <v>469</v>
      </c>
      <c r="K16" s="510">
        <v>11</v>
      </c>
      <c r="L16" s="510">
        <v>5170</v>
      </c>
      <c r="M16" s="506">
        <v>1</v>
      </c>
      <c r="N16" s="506">
        <v>470</v>
      </c>
      <c r="O16" s="510">
        <v>18</v>
      </c>
      <c r="P16" s="510">
        <v>8478</v>
      </c>
      <c r="Q16" s="527">
        <v>1.6398452611218568</v>
      </c>
      <c r="R16" s="511">
        <v>471</v>
      </c>
    </row>
    <row r="17" spans="1:18" ht="14.4" customHeight="1" x14ac:dyDescent="0.3">
      <c r="A17" s="505" t="s">
        <v>1653</v>
      </c>
      <c r="B17" s="506" t="s">
        <v>1654</v>
      </c>
      <c r="C17" s="506" t="s">
        <v>447</v>
      </c>
      <c r="D17" s="506" t="s">
        <v>1655</v>
      </c>
      <c r="E17" s="506" t="s">
        <v>1673</v>
      </c>
      <c r="F17" s="506" t="s">
        <v>1674</v>
      </c>
      <c r="G17" s="510">
        <v>155</v>
      </c>
      <c r="H17" s="510">
        <v>5166.66</v>
      </c>
      <c r="I17" s="506">
        <v>2.1831111486700614</v>
      </c>
      <c r="J17" s="506">
        <v>33.333290322580645</v>
      </c>
      <c r="K17" s="510">
        <v>71</v>
      </c>
      <c r="L17" s="510">
        <v>2366.6499999999996</v>
      </c>
      <c r="M17" s="506">
        <v>1</v>
      </c>
      <c r="N17" s="506">
        <v>33.333098591549287</v>
      </c>
      <c r="O17" s="510">
        <v>193</v>
      </c>
      <c r="P17" s="510">
        <v>6433.3099999999995</v>
      </c>
      <c r="Q17" s="527">
        <v>2.7183191430925571</v>
      </c>
      <c r="R17" s="511">
        <v>33.333212435233158</v>
      </c>
    </row>
    <row r="18" spans="1:18" ht="14.4" customHeight="1" x14ac:dyDescent="0.3">
      <c r="A18" s="505" t="s">
        <v>1653</v>
      </c>
      <c r="B18" s="506" t="s">
        <v>1654</v>
      </c>
      <c r="C18" s="506" t="s">
        <v>447</v>
      </c>
      <c r="D18" s="506" t="s">
        <v>1655</v>
      </c>
      <c r="E18" s="506" t="s">
        <v>1673</v>
      </c>
      <c r="F18" s="506" t="s">
        <v>1675</v>
      </c>
      <c r="G18" s="510">
        <v>15</v>
      </c>
      <c r="H18" s="510">
        <v>499.95999999999987</v>
      </c>
      <c r="I18" s="506">
        <v>1.1537893473645342</v>
      </c>
      <c r="J18" s="506">
        <v>33.330666666666659</v>
      </c>
      <c r="K18" s="510">
        <v>13</v>
      </c>
      <c r="L18" s="510">
        <v>433.31999999999994</v>
      </c>
      <c r="M18" s="506">
        <v>1</v>
      </c>
      <c r="N18" s="506">
        <v>33.332307692307687</v>
      </c>
      <c r="O18" s="510">
        <v>45</v>
      </c>
      <c r="P18" s="510">
        <v>1499.96</v>
      </c>
      <c r="Q18" s="527">
        <v>3.4615526631588671</v>
      </c>
      <c r="R18" s="511">
        <v>33.332444444444448</v>
      </c>
    </row>
    <row r="19" spans="1:18" ht="14.4" customHeight="1" x14ac:dyDescent="0.3">
      <c r="A19" s="505" t="s">
        <v>1653</v>
      </c>
      <c r="B19" s="506" t="s">
        <v>1654</v>
      </c>
      <c r="C19" s="506" t="s">
        <v>447</v>
      </c>
      <c r="D19" s="506" t="s">
        <v>1655</v>
      </c>
      <c r="E19" s="506" t="s">
        <v>1676</v>
      </c>
      <c r="F19" s="506" t="s">
        <v>1677</v>
      </c>
      <c r="G19" s="510">
        <v>11</v>
      </c>
      <c r="H19" s="510">
        <v>407</v>
      </c>
      <c r="I19" s="506">
        <v>0.37931034482758619</v>
      </c>
      <c r="J19" s="506">
        <v>37</v>
      </c>
      <c r="K19" s="510">
        <v>29</v>
      </c>
      <c r="L19" s="510">
        <v>1073</v>
      </c>
      <c r="M19" s="506">
        <v>1</v>
      </c>
      <c r="N19" s="506">
        <v>37</v>
      </c>
      <c r="O19" s="510">
        <v>98</v>
      </c>
      <c r="P19" s="510">
        <v>3626</v>
      </c>
      <c r="Q19" s="527">
        <v>3.3793103448275863</v>
      </c>
      <c r="R19" s="511">
        <v>37</v>
      </c>
    </row>
    <row r="20" spans="1:18" ht="14.4" customHeight="1" x14ac:dyDescent="0.3">
      <c r="A20" s="505" t="s">
        <v>1653</v>
      </c>
      <c r="B20" s="506" t="s">
        <v>1654</v>
      </c>
      <c r="C20" s="506" t="s">
        <v>447</v>
      </c>
      <c r="D20" s="506" t="s">
        <v>1655</v>
      </c>
      <c r="E20" s="506" t="s">
        <v>1676</v>
      </c>
      <c r="F20" s="506" t="s">
        <v>1678</v>
      </c>
      <c r="G20" s="510">
        <v>13</v>
      </c>
      <c r="H20" s="510">
        <v>481</v>
      </c>
      <c r="I20" s="506">
        <v>0.43333333333333335</v>
      </c>
      <c r="J20" s="506">
        <v>37</v>
      </c>
      <c r="K20" s="510">
        <v>30</v>
      </c>
      <c r="L20" s="510">
        <v>1110</v>
      </c>
      <c r="M20" s="506">
        <v>1</v>
      </c>
      <c r="N20" s="506">
        <v>37</v>
      </c>
      <c r="O20" s="510">
        <v>53</v>
      </c>
      <c r="P20" s="510">
        <v>1961</v>
      </c>
      <c r="Q20" s="527">
        <v>1.7666666666666666</v>
      </c>
      <c r="R20" s="511">
        <v>37</v>
      </c>
    </row>
    <row r="21" spans="1:18" ht="14.4" customHeight="1" x14ac:dyDescent="0.3">
      <c r="A21" s="505" t="s">
        <v>1653</v>
      </c>
      <c r="B21" s="506" t="s">
        <v>1654</v>
      </c>
      <c r="C21" s="506" t="s">
        <v>447</v>
      </c>
      <c r="D21" s="506" t="s">
        <v>1655</v>
      </c>
      <c r="E21" s="506" t="s">
        <v>1679</v>
      </c>
      <c r="F21" s="506" t="s">
        <v>1680</v>
      </c>
      <c r="G21" s="510">
        <v>6</v>
      </c>
      <c r="H21" s="510">
        <v>798</v>
      </c>
      <c r="I21" s="506">
        <v>1.5</v>
      </c>
      <c r="J21" s="506">
        <v>133</v>
      </c>
      <c r="K21" s="510">
        <v>4</v>
      </c>
      <c r="L21" s="510">
        <v>532</v>
      </c>
      <c r="M21" s="506">
        <v>1</v>
      </c>
      <c r="N21" s="506">
        <v>133</v>
      </c>
      <c r="O21" s="510">
        <v>13</v>
      </c>
      <c r="P21" s="510">
        <v>1729</v>
      </c>
      <c r="Q21" s="527">
        <v>3.25</v>
      </c>
      <c r="R21" s="511">
        <v>133</v>
      </c>
    </row>
    <row r="22" spans="1:18" ht="14.4" customHeight="1" x14ac:dyDescent="0.3">
      <c r="A22" s="505" t="s">
        <v>1653</v>
      </c>
      <c r="B22" s="506" t="s">
        <v>1654</v>
      </c>
      <c r="C22" s="506" t="s">
        <v>447</v>
      </c>
      <c r="D22" s="506" t="s">
        <v>1655</v>
      </c>
      <c r="E22" s="506" t="s">
        <v>1679</v>
      </c>
      <c r="F22" s="506" t="s">
        <v>1681</v>
      </c>
      <c r="G22" s="510">
        <v>2</v>
      </c>
      <c r="H22" s="510">
        <v>266</v>
      </c>
      <c r="I22" s="506">
        <v>2</v>
      </c>
      <c r="J22" s="506">
        <v>133</v>
      </c>
      <c r="K22" s="510">
        <v>1</v>
      </c>
      <c r="L22" s="510">
        <v>133</v>
      </c>
      <c r="M22" s="506">
        <v>1</v>
      </c>
      <c r="N22" s="506">
        <v>133</v>
      </c>
      <c r="O22" s="510">
        <v>1</v>
      </c>
      <c r="P22" s="510">
        <v>133</v>
      </c>
      <c r="Q22" s="527">
        <v>1</v>
      </c>
      <c r="R22" s="511">
        <v>133</v>
      </c>
    </row>
    <row r="23" spans="1:18" ht="14.4" customHeight="1" x14ac:dyDescent="0.3">
      <c r="A23" s="505" t="s">
        <v>1653</v>
      </c>
      <c r="B23" s="506" t="s">
        <v>1654</v>
      </c>
      <c r="C23" s="506" t="s">
        <v>447</v>
      </c>
      <c r="D23" s="506" t="s">
        <v>1655</v>
      </c>
      <c r="E23" s="506" t="s">
        <v>1682</v>
      </c>
      <c r="F23" s="506" t="s">
        <v>1683</v>
      </c>
      <c r="G23" s="510">
        <v>17</v>
      </c>
      <c r="H23" s="510">
        <v>11917</v>
      </c>
      <c r="I23" s="506">
        <v>0.80952380952380953</v>
      </c>
      <c r="J23" s="506">
        <v>701</v>
      </c>
      <c r="K23" s="510">
        <v>21</v>
      </c>
      <c r="L23" s="510">
        <v>14721</v>
      </c>
      <c r="M23" s="506">
        <v>1</v>
      </c>
      <c r="N23" s="506">
        <v>701</v>
      </c>
      <c r="O23" s="510">
        <v>40</v>
      </c>
      <c r="P23" s="510">
        <v>28080</v>
      </c>
      <c r="Q23" s="527">
        <v>1.9074791114734053</v>
      </c>
      <c r="R23" s="511">
        <v>702</v>
      </c>
    </row>
    <row r="24" spans="1:18" ht="14.4" customHeight="1" x14ac:dyDescent="0.3">
      <c r="A24" s="505" t="s">
        <v>1653</v>
      </c>
      <c r="B24" s="506" t="s">
        <v>1654</v>
      </c>
      <c r="C24" s="506" t="s">
        <v>447</v>
      </c>
      <c r="D24" s="506" t="s">
        <v>1655</v>
      </c>
      <c r="E24" s="506" t="s">
        <v>1682</v>
      </c>
      <c r="F24" s="506" t="s">
        <v>1684</v>
      </c>
      <c r="G24" s="510">
        <v>31</v>
      </c>
      <c r="H24" s="510">
        <v>21731</v>
      </c>
      <c r="I24" s="506">
        <v>1.55</v>
      </c>
      <c r="J24" s="506">
        <v>701</v>
      </c>
      <c r="K24" s="510">
        <v>20</v>
      </c>
      <c r="L24" s="510">
        <v>14020</v>
      </c>
      <c r="M24" s="506">
        <v>1</v>
      </c>
      <c r="N24" s="506">
        <v>701</v>
      </c>
      <c r="O24" s="510">
        <v>41</v>
      </c>
      <c r="P24" s="510">
        <v>28782</v>
      </c>
      <c r="Q24" s="527">
        <v>2.0529243937232526</v>
      </c>
      <c r="R24" s="511">
        <v>702</v>
      </c>
    </row>
    <row r="25" spans="1:18" ht="14.4" customHeight="1" x14ac:dyDescent="0.3">
      <c r="A25" s="505" t="s">
        <v>1653</v>
      </c>
      <c r="B25" s="506" t="s">
        <v>1654</v>
      </c>
      <c r="C25" s="506" t="s">
        <v>447</v>
      </c>
      <c r="D25" s="506" t="s">
        <v>1655</v>
      </c>
      <c r="E25" s="506" t="s">
        <v>1685</v>
      </c>
      <c r="F25" s="506" t="s">
        <v>1686</v>
      </c>
      <c r="G25" s="510">
        <v>33</v>
      </c>
      <c r="H25" s="510">
        <v>7755</v>
      </c>
      <c r="I25" s="506">
        <v>2.75</v>
      </c>
      <c r="J25" s="506">
        <v>235</v>
      </c>
      <c r="K25" s="510">
        <v>12</v>
      </c>
      <c r="L25" s="510">
        <v>2820</v>
      </c>
      <c r="M25" s="506">
        <v>1</v>
      </c>
      <c r="N25" s="506">
        <v>235</v>
      </c>
      <c r="O25" s="510">
        <v>77</v>
      </c>
      <c r="P25" s="510">
        <v>18172</v>
      </c>
      <c r="Q25" s="527">
        <v>6.4439716312056738</v>
      </c>
      <c r="R25" s="511">
        <v>236</v>
      </c>
    </row>
    <row r="26" spans="1:18" ht="14.4" customHeight="1" x14ac:dyDescent="0.3">
      <c r="A26" s="505" t="s">
        <v>1653</v>
      </c>
      <c r="B26" s="506" t="s">
        <v>1654</v>
      </c>
      <c r="C26" s="506" t="s">
        <v>447</v>
      </c>
      <c r="D26" s="506" t="s">
        <v>1655</v>
      </c>
      <c r="E26" s="506" t="s">
        <v>1685</v>
      </c>
      <c r="F26" s="506" t="s">
        <v>1687</v>
      </c>
      <c r="G26" s="510">
        <v>34</v>
      </c>
      <c r="H26" s="510">
        <v>7990</v>
      </c>
      <c r="I26" s="506">
        <v>2.4285714285714284</v>
      </c>
      <c r="J26" s="506">
        <v>235</v>
      </c>
      <c r="K26" s="510">
        <v>14</v>
      </c>
      <c r="L26" s="510">
        <v>3290</v>
      </c>
      <c r="M26" s="506">
        <v>1</v>
      </c>
      <c r="N26" s="506">
        <v>235</v>
      </c>
      <c r="O26" s="510">
        <v>56</v>
      </c>
      <c r="P26" s="510">
        <v>13216</v>
      </c>
      <c r="Q26" s="527">
        <v>4.0170212765957443</v>
      </c>
      <c r="R26" s="511">
        <v>236</v>
      </c>
    </row>
    <row r="27" spans="1:18" ht="14.4" customHeight="1" x14ac:dyDescent="0.3">
      <c r="A27" s="505" t="s">
        <v>1653</v>
      </c>
      <c r="B27" s="506" t="s">
        <v>1654</v>
      </c>
      <c r="C27" s="506" t="s">
        <v>447</v>
      </c>
      <c r="D27" s="506" t="s">
        <v>1655</v>
      </c>
      <c r="E27" s="506" t="s">
        <v>1688</v>
      </c>
      <c r="F27" s="506" t="s">
        <v>1689</v>
      </c>
      <c r="G27" s="510">
        <v>4</v>
      </c>
      <c r="H27" s="510">
        <v>296</v>
      </c>
      <c r="I27" s="506"/>
      <c r="J27" s="506">
        <v>74</v>
      </c>
      <c r="K27" s="510"/>
      <c r="L27" s="510"/>
      <c r="M27" s="506"/>
      <c r="N27" s="506"/>
      <c r="O27" s="510">
        <v>10</v>
      </c>
      <c r="P27" s="510">
        <v>740</v>
      </c>
      <c r="Q27" s="527"/>
      <c r="R27" s="511">
        <v>74</v>
      </c>
    </row>
    <row r="28" spans="1:18" ht="14.4" customHeight="1" x14ac:dyDescent="0.3">
      <c r="A28" s="505" t="s">
        <v>1653</v>
      </c>
      <c r="B28" s="506" t="s">
        <v>1654</v>
      </c>
      <c r="C28" s="506" t="s">
        <v>447</v>
      </c>
      <c r="D28" s="506" t="s">
        <v>1655</v>
      </c>
      <c r="E28" s="506" t="s">
        <v>1688</v>
      </c>
      <c r="F28" s="506" t="s">
        <v>1690</v>
      </c>
      <c r="G28" s="510">
        <v>3</v>
      </c>
      <c r="H28" s="510">
        <v>222</v>
      </c>
      <c r="I28" s="506"/>
      <c r="J28" s="506">
        <v>74</v>
      </c>
      <c r="K28" s="510"/>
      <c r="L28" s="510"/>
      <c r="M28" s="506"/>
      <c r="N28" s="506"/>
      <c r="O28" s="510">
        <v>1</v>
      </c>
      <c r="P28" s="510">
        <v>74</v>
      </c>
      <c r="Q28" s="527"/>
      <c r="R28" s="511">
        <v>74</v>
      </c>
    </row>
    <row r="29" spans="1:18" ht="14.4" customHeight="1" x14ac:dyDescent="0.3">
      <c r="A29" s="505" t="s">
        <v>1653</v>
      </c>
      <c r="B29" s="506" t="s">
        <v>1654</v>
      </c>
      <c r="C29" s="506" t="s">
        <v>447</v>
      </c>
      <c r="D29" s="506" t="s">
        <v>1655</v>
      </c>
      <c r="E29" s="506" t="s">
        <v>1691</v>
      </c>
      <c r="F29" s="506" t="s">
        <v>1692</v>
      </c>
      <c r="G29" s="510">
        <v>94</v>
      </c>
      <c r="H29" s="510">
        <v>20868</v>
      </c>
      <c r="I29" s="506">
        <v>1.7014268242967794</v>
      </c>
      <c r="J29" s="506">
        <v>222</v>
      </c>
      <c r="K29" s="510">
        <v>55</v>
      </c>
      <c r="L29" s="510">
        <v>12265</v>
      </c>
      <c r="M29" s="506">
        <v>1</v>
      </c>
      <c r="N29" s="506">
        <v>223</v>
      </c>
      <c r="O29" s="510">
        <v>143</v>
      </c>
      <c r="P29" s="510">
        <v>31889</v>
      </c>
      <c r="Q29" s="527">
        <v>2.6</v>
      </c>
      <c r="R29" s="511">
        <v>223</v>
      </c>
    </row>
    <row r="30" spans="1:18" ht="14.4" customHeight="1" x14ac:dyDescent="0.3">
      <c r="A30" s="505" t="s">
        <v>1653</v>
      </c>
      <c r="B30" s="506" t="s">
        <v>1654</v>
      </c>
      <c r="C30" s="506" t="s">
        <v>447</v>
      </c>
      <c r="D30" s="506" t="s">
        <v>1655</v>
      </c>
      <c r="E30" s="506" t="s">
        <v>1691</v>
      </c>
      <c r="F30" s="506" t="s">
        <v>1693</v>
      </c>
      <c r="G30" s="510">
        <v>103</v>
      </c>
      <c r="H30" s="510">
        <v>22866</v>
      </c>
      <c r="I30" s="506">
        <v>1.7678985619297973</v>
      </c>
      <c r="J30" s="506">
        <v>222</v>
      </c>
      <c r="K30" s="510">
        <v>58</v>
      </c>
      <c r="L30" s="510">
        <v>12934</v>
      </c>
      <c r="M30" s="506">
        <v>1</v>
      </c>
      <c r="N30" s="506">
        <v>223</v>
      </c>
      <c r="O30" s="510">
        <v>119</v>
      </c>
      <c r="P30" s="510">
        <v>26537</v>
      </c>
      <c r="Q30" s="527">
        <v>2.0517241379310347</v>
      </c>
      <c r="R30" s="511">
        <v>223</v>
      </c>
    </row>
    <row r="31" spans="1:18" ht="14.4" customHeight="1" x14ac:dyDescent="0.3">
      <c r="A31" s="505" t="s">
        <v>1653</v>
      </c>
      <c r="B31" s="506" t="s">
        <v>1654</v>
      </c>
      <c r="C31" s="506" t="s">
        <v>447</v>
      </c>
      <c r="D31" s="506" t="s">
        <v>1655</v>
      </c>
      <c r="E31" s="506" t="s">
        <v>1694</v>
      </c>
      <c r="F31" s="506" t="s">
        <v>1695</v>
      </c>
      <c r="G31" s="510">
        <v>172</v>
      </c>
      <c r="H31" s="510">
        <v>13244</v>
      </c>
      <c r="I31" s="506">
        <v>1.1543624161073827</v>
      </c>
      <c r="J31" s="506">
        <v>77</v>
      </c>
      <c r="K31" s="510">
        <v>149</v>
      </c>
      <c r="L31" s="510">
        <v>11473</v>
      </c>
      <c r="M31" s="506">
        <v>1</v>
      </c>
      <c r="N31" s="506">
        <v>77</v>
      </c>
      <c r="O31" s="510">
        <v>212</v>
      </c>
      <c r="P31" s="510">
        <v>16324</v>
      </c>
      <c r="Q31" s="527">
        <v>1.4228187919463087</v>
      </c>
      <c r="R31" s="511">
        <v>77</v>
      </c>
    </row>
    <row r="32" spans="1:18" ht="14.4" customHeight="1" x14ac:dyDescent="0.3">
      <c r="A32" s="505" t="s">
        <v>1653</v>
      </c>
      <c r="B32" s="506" t="s">
        <v>1654</v>
      </c>
      <c r="C32" s="506" t="s">
        <v>447</v>
      </c>
      <c r="D32" s="506" t="s">
        <v>1655</v>
      </c>
      <c r="E32" s="506" t="s">
        <v>1694</v>
      </c>
      <c r="F32" s="506" t="s">
        <v>1696</v>
      </c>
      <c r="G32" s="510">
        <v>51</v>
      </c>
      <c r="H32" s="510">
        <v>3927</v>
      </c>
      <c r="I32" s="506">
        <v>1.3076923076923077</v>
      </c>
      <c r="J32" s="506">
        <v>77</v>
      </c>
      <c r="K32" s="510">
        <v>39</v>
      </c>
      <c r="L32" s="510">
        <v>3003</v>
      </c>
      <c r="M32" s="506">
        <v>1</v>
      </c>
      <c r="N32" s="506">
        <v>77</v>
      </c>
      <c r="O32" s="510">
        <v>73</v>
      </c>
      <c r="P32" s="510">
        <v>5621</v>
      </c>
      <c r="Q32" s="527">
        <v>1.8717948717948718</v>
      </c>
      <c r="R32" s="511">
        <v>77</v>
      </c>
    </row>
    <row r="33" spans="1:18" ht="14.4" customHeight="1" x14ac:dyDescent="0.3">
      <c r="A33" s="505" t="s">
        <v>1653</v>
      </c>
      <c r="B33" s="506" t="s">
        <v>1654</v>
      </c>
      <c r="C33" s="506" t="s">
        <v>447</v>
      </c>
      <c r="D33" s="506" t="s">
        <v>1655</v>
      </c>
      <c r="E33" s="506" t="s">
        <v>1697</v>
      </c>
      <c r="F33" s="506" t="s">
        <v>1698</v>
      </c>
      <c r="G33" s="510">
        <v>9</v>
      </c>
      <c r="H33" s="510">
        <v>531</v>
      </c>
      <c r="I33" s="506">
        <v>0.6428571428571429</v>
      </c>
      <c r="J33" s="506">
        <v>59</v>
      </c>
      <c r="K33" s="510">
        <v>14</v>
      </c>
      <c r="L33" s="510">
        <v>826</v>
      </c>
      <c r="M33" s="506">
        <v>1</v>
      </c>
      <c r="N33" s="506">
        <v>59</v>
      </c>
      <c r="O33" s="510">
        <v>52</v>
      </c>
      <c r="P33" s="510">
        <v>3068</v>
      </c>
      <c r="Q33" s="527">
        <v>3.7142857142857144</v>
      </c>
      <c r="R33" s="511">
        <v>59</v>
      </c>
    </row>
    <row r="34" spans="1:18" ht="14.4" customHeight="1" x14ac:dyDescent="0.3">
      <c r="A34" s="505" t="s">
        <v>1653</v>
      </c>
      <c r="B34" s="506" t="s">
        <v>1654</v>
      </c>
      <c r="C34" s="506" t="s">
        <v>447</v>
      </c>
      <c r="D34" s="506" t="s">
        <v>1655</v>
      </c>
      <c r="E34" s="506" t="s">
        <v>1697</v>
      </c>
      <c r="F34" s="506" t="s">
        <v>1699</v>
      </c>
      <c r="G34" s="510">
        <v>8</v>
      </c>
      <c r="H34" s="510">
        <v>472</v>
      </c>
      <c r="I34" s="506">
        <v>1.6</v>
      </c>
      <c r="J34" s="506">
        <v>59</v>
      </c>
      <c r="K34" s="510">
        <v>5</v>
      </c>
      <c r="L34" s="510">
        <v>295</v>
      </c>
      <c r="M34" s="506">
        <v>1</v>
      </c>
      <c r="N34" s="506">
        <v>59</v>
      </c>
      <c r="O34" s="510">
        <v>38</v>
      </c>
      <c r="P34" s="510">
        <v>2242</v>
      </c>
      <c r="Q34" s="527">
        <v>7.6</v>
      </c>
      <c r="R34" s="511">
        <v>59</v>
      </c>
    </row>
    <row r="35" spans="1:18" ht="14.4" customHeight="1" x14ac:dyDescent="0.3">
      <c r="A35" s="505" t="s">
        <v>1653</v>
      </c>
      <c r="B35" s="506" t="s">
        <v>1700</v>
      </c>
      <c r="C35" s="506" t="s">
        <v>447</v>
      </c>
      <c r="D35" s="506" t="s">
        <v>1655</v>
      </c>
      <c r="E35" s="506" t="s">
        <v>1658</v>
      </c>
      <c r="F35" s="506" t="s">
        <v>1659</v>
      </c>
      <c r="G35" s="510">
        <v>3</v>
      </c>
      <c r="H35" s="510">
        <v>111</v>
      </c>
      <c r="I35" s="506">
        <v>0.5</v>
      </c>
      <c r="J35" s="506">
        <v>37</v>
      </c>
      <c r="K35" s="510">
        <v>6</v>
      </c>
      <c r="L35" s="510">
        <v>222</v>
      </c>
      <c r="M35" s="506">
        <v>1</v>
      </c>
      <c r="N35" s="506">
        <v>37</v>
      </c>
      <c r="O35" s="510">
        <v>34</v>
      </c>
      <c r="P35" s="510">
        <v>1258</v>
      </c>
      <c r="Q35" s="527">
        <v>5.666666666666667</v>
      </c>
      <c r="R35" s="511">
        <v>37</v>
      </c>
    </row>
    <row r="36" spans="1:18" ht="14.4" customHeight="1" x14ac:dyDescent="0.3">
      <c r="A36" s="505" t="s">
        <v>1653</v>
      </c>
      <c r="B36" s="506" t="s">
        <v>1700</v>
      </c>
      <c r="C36" s="506" t="s">
        <v>447</v>
      </c>
      <c r="D36" s="506" t="s">
        <v>1655</v>
      </c>
      <c r="E36" s="506" t="s">
        <v>1658</v>
      </c>
      <c r="F36" s="506" t="s">
        <v>1660</v>
      </c>
      <c r="G36" s="510">
        <v>4</v>
      </c>
      <c r="H36" s="510">
        <v>148</v>
      </c>
      <c r="I36" s="506">
        <v>0.5714285714285714</v>
      </c>
      <c r="J36" s="506">
        <v>37</v>
      </c>
      <c r="K36" s="510">
        <v>7</v>
      </c>
      <c r="L36" s="510">
        <v>259</v>
      </c>
      <c r="M36" s="506">
        <v>1</v>
      </c>
      <c r="N36" s="506">
        <v>37</v>
      </c>
      <c r="O36" s="510">
        <v>39</v>
      </c>
      <c r="P36" s="510">
        <v>1443</v>
      </c>
      <c r="Q36" s="527">
        <v>5.5714285714285712</v>
      </c>
      <c r="R36" s="511">
        <v>37</v>
      </c>
    </row>
    <row r="37" spans="1:18" ht="14.4" customHeight="1" x14ac:dyDescent="0.3">
      <c r="A37" s="505" t="s">
        <v>1653</v>
      </c>
      <c r="B37" s="506" t="s">
        <v>1700</v>
      </c>
      <c r="C37" s="506" t="s">
        <v>447</v>
      </c>
      <c r="D37" s="506" t="s">
        <v>1655</v>
      </c>
      <c r="E37" s="506" t="s">
        <v>1701</v>
      </c>
      <c r="F37" s="506" t="s">
        <v>1702</v>
      </c>
      <c r="G37" s="510"/>
      <c r="H37" s="510"/>
      <c r="I37" s="506"/>
      <c r="J37" s="506"/>
      <c r="K37" s="510">
        <v>8</v>
      </c>
      <c r="L37" s="510">
        <v>5608</v>
      </c>
      <c r="M37" s="506">
        <v>1</v>
      </c>
      <c r="N37" s="506">
        <v>701</v>
      </c>
      <c r="O37" s="510">
        <v>8</v>
      </c>
      <c r="P37" s="510">
        <v>5616</v>
      </c>
      <c r="Q37" s="527">
        <v>1.0014265335235377</v>
      </c>
      <c r="R37" s="511">
        <v>702</v>
      </c>
    </row>
    <row r="38" spans="1:18" ht="14.4" customHeight="1" x14ac:dyDescent="0.3">
      <c r="A38" s="505" t="s">
        <v>1653</v>
      </c>
      <c r="B38" s="506" t="s">
        <v>1700</v>
      </c>
      <c r="C38" s="506" t="s">
        <v>447</v>
      </c>
      <c r="D38" s="506" t="s">
        <v>1655</v>
      </c>
      <c r="E38" s="506" t="s">
        <v>1701</v>
      </c>
      <c r="F38" s="506" t="s">
        <v>1703</v>
      </c>
      <c r="G38" s="510">
        <v>7</v>
      </c>
      <c r="H38" s="510">
        <v>4907</v>
      </c>
      <c r="I38" s="506">
        <v>2.3333333333333335</v>
      </c>
      <c r="J38" s="506">
        <v>701</v>
      </c>
      <c r="K38" s="510">
        <v>3</v>
      </c>
      <c r="L38" s="510">
        <v>2103</v>
      </c>
      <c r="M38" s="506">
        <v>1</v>
      </c>
      <c r="N38" s="506">
        <v>701</v>
      </c>
      <c r="O38" s="510">
        <v>9</v>
      </c>
      <c r="P38" s="510">
        <v>6318</v>
      </c>
      <c r="Q38" s="527">
        <v>3.0042796005706136</v>
      </c>
      <c r="R38" s="511">
        <v>702</v>
      </c>
    </row>
    <row r="39" spans="1:18" ht="14.4" customHeight="1" x14ac:dyDescent="0.3">
      <c r="A39" s="505" t="s">
        <v>1653</v>
      </c>
      <c r="B39" s="506" t="s">
        <v>1700</v>
      </c>
      <c r="C39" s="506" t="s">
        <v>447</v>
      </c>
      <c r="D39" s="506" t="s">
        <v>1655</v>
      </c>
      <c r="E39" s="506" t="s">
        <v>1704</v>
      </c>
      <c r="F39" s="506" t="s">
        <v>1705</v>
      </c>
      <c r="G39" s="510">
        <v>19</v>
      </c>
      <c r="H39" s="510">
        <v>2679</v>
      </c>
      <c r="I39" s="506">
        <v>0.12418300653594772</v>
      </c>
      <c r="J39" s="506">
        <v>141</v>
      </c>
      <c r="K39" s="510">
        <v>153</v>
      </c>
      <c r="L39" s="510">
        <v>21573</v>
      </c>
      <c r="M39" s="506">
        <v>1</v>
      </c>
      <c r="N39" s="506">
        <v>141</v>
      </c>
      <c r="O39" s="510">
        <v>146</v>
      </c>
      <c r="P39" s="510">
        <v>20586</v>
      </c>
      <c r="Q39" s="527">
        <v>0.95424836601307195</v>
      </c>
      <c r="R39" s="511">
        <v>141</v>
      </c>
    </row>
    <row r="40" spans="1:18" ht="14.4" customHeight="1" x14ac:dyDescent="0.3">
      <c r="A40" s="505" t="s">
        <v>1653</v>
      </c>
      <c r="B40" s="506" t="s">
        <v>1700</v>
      </c>
      <c r="C40" s="506" t="s">
        <v>447</v>
      </c>
      <c r="D40" s="506" t="s">
        <v>1655</v>
      </c>
      <c r="E40" s="506" t="s">
        <v>1704</v>
      </c>
      <c r="F40" s="506" t="s">
        <v>1706</v>
      </c>
      <c r="G40" s="510">
        <v>77</v>
      </c>
      <c r="H40" s="510">
        <v>10857</v>
      </c>
      <c r="I40" s="506">
        <v>0.65254237288135597</v>
      </c>
      <c r="J40" s="506">
        <v>141</v>
      </c>
      <c r="K40" s="510">
        <v>118</v>
      </c>
      <c r="L40" s="510">
        <v>16638</v>
      </c>
      <c r="M40" s="506">
        <v>1</v>
      </c>
      <c r="N40" s="506">
        <v>141</v>
      </c>
      <c r="O40" s="510">
        <v>132</v>
      </c>
      <c r="P40" s="510">
        <v>18612</v>
      </c>
      <c r="Q40" s="527">
        <v>1.1186440677966101</v>
      </c>
      <c r="R40" s="511">
        <v>141</v>
      </c>
    </row>
    <row r="41" spans="1:18" ht="14.4" customHeight="1" x14ac:dyDescent="0.3">
      <c r="A41" s="505" t="s">
        <v>1653</v>
      </c>
      <c r="B41" s="506" t="s">
        <v>1700</v>
      </c>
      <c r="C41" s="506" t="s">
        <v>447</v>
      </c>
      <c r="D41" s="506" t="s">
        <v>1655</v>
      </c>
      <c r="E41" s="506" t="s">
        <v>1707</v>
      </c>
      <c r="F41" s="506" t="s">
        <v>1708</v>
      </c>
      <c r="G41" s="510">
        <v>5</v>
      </c>
      <c r="H41" s="510">
        <v>4785</v>
      </c>
      <c r="I41" s="506">
        <v>0.18518518518518517</v>
      </c>
      <c r="J41" s="506">
        <v>957</v>
      </c>
      <c r="K41" s="510">
        <v>27</v>
      </c>
      <c r="L41" s="510">
        <v>25839</v>
      </c>
      <c r="M41" s="506">
        <v>1</v>
      </c>
      <c r="N41" s="506">
        <v>957</v>
      </c>
      <c r="O41" s="510">
        <v>14</v>
      </c>
      <c r="P41" s="510">
        <v>13412</v>
      </c>
      <c r="Q41" s="527">
        <v>0.51906033515228922</v>
      </c>
      <c r="R41" s="511">
        <v>958</v>
      </c>
    </row>
    <row r="42" spans="1:18" ht="14.4" customHeight="1" x14ac:dyDescent="0.3">
      <c r="A42" s="505" t="s">
        <v>1653</v>
      </c>
      <c r="B42" s="506" t="s">
        <v>1700</v>
      </c>
      <c r="C42" s="506" t="s">
        <v>447</v>
      </c>
      <c r="D42" s="506" t="s">
        <v>1655</v>
      </c>
      <c r="E42" s="506" t="s">
        <v>1707</v>
      </c>
      <c r="F42" s="506" t="s">
        <v>1709</v>
      </c>
      <c r="G42" s="510">
        <v>24</v>
      </c>
      <c r="H42" s="510">
        <v>22968</v>
      </c>
      <c r="I42" s="506">
        <v>1.2</v>
      </c>
      <c r="J42" s="506">
        <v>957</v>
      </c>
      <c r="K42" s="510">
        <v>20</v>
      </c>
      <c r="L42" s="510">
        <v>19140</v>
      </c>
      <c r="M42" s="506">
        <v>1</v>
      </c>
      <c r="N42" s="506">
        <v>957</v>
      </c>
      <c r="O42" s="510">
        <v>23</v>
      </c>
      <c r="P42" s="510">
        <v>22034</v>
      </c>
      <c r="Q42" s="527">
        <v>1.1512016718913272</v>
      </c>
      <c r="R42" s="511">
        <v>958</v>
      </c>
    </row>
    <row r="43" spans="1:18" ht="14.4" customHeight="1" x14ac:dyDescent="0.3">
      <c r="A43" s="505" t="s">
        <v>1653</v>
      </c>
      <c r="B43" s="506" t="s">
        <v>1700</v>
      </c>
      <c r="C43" s="506" t="s">
        <v>447</v>
      </c>
      <c r="D43" s="506" t="s">
        <v>1655</v>
      </c>
      <c r="E43" s="506" t="s">
        <v>1710</v>
      </c>
      <c r="F43" s="506" t="s">
        <v>1711</v>
      </c>
      <c r="G43" s="510">
        <v>19</v>
      </c>
      <c r="H43" s="510">
        <v>19152</v>
      </c>
      <c r="I43" s="506">
        <v>0.86278043066942967</v>
      </c>
      <c r="J43" s="506">
        <v>1008</v>
      </c>
      <c r="K43" s="510">
        <v>22</v>
      </c>
      <c r="L43" s="510">
        <v>22198</v>
      </c>
      <c r="M43" s="506">
        <v>1</v>
      </c>
      <c r="N43" s="506">
        <v>1009</v>
      </c>
      <c r="O43" s="510">
        <v>29</v>
      </c>
      <c r="P43" s="510">
        <v>29290</v>
      </c>
      <c r="Q43" s="527">
        <v>1.3194882421839806</v>
      </c>
      <c r="R43" s="511">
        <v>1010</v>
      </c>
    </row>
    <row r="44" spans="1:18" ht="14.4" customHeight="1" x14ac:dyDescent="0.3">
      <c r="A44" s="505" t="s">
        <v>1653</v>
      </c>
      <c r="B44" s="506" t="s">
        <v>1700</v>
      </c>
      <c r="C44" s="506" t="s">
        <v>447</v>
      </c>
      <c r="D44" s="506" t="s">
        <v>1655</v>
      </c>
      <c r="E44" s="506" t="s">
        <v>1710</v>
      </c>
      <c r="F44" s="506" t="s">
        <v>1712</v>
      </c>
      <c r="G44" s="510">
        <v>35</v>
      </c>
      <c r="H44" s="510">
        <v>35280</v>
      </c>
      <c r="I44" s="506">
        <v>1.7482656095143707</v>
      </c>
      <c r="J44" s="506">
        <v>1008</v>
      </c>
      <c r="K44" s="510">
        <v>20</v>
      </c>
      <c r="L44" s="510">
        <v>20180</v>
      </c>
      <c r="M44" s="506">
        <v>1</v>
      </c>
      <c r="N44" s="506">
        <v>1009</v>
      </c>
      <c r="O44" s="510">
        <v>34</v>
      </c>
      <c r="P44" s="510">
        <v>34340</v>
      </c>
      <c r="Q44" s="527">
        <v>1.7016848364717543</v>
      </c>
      <c r="R44" s="511">
        <v>1010</v>
      </c>
    </row>
    <row r="45" spans="1:18" ht="14.4" customHeight="1" x14ac:dyDescent="0.3">
      <c r="A45" s="505" t="s">
        <v>1653</v>
      </c>
      <c r="B45" s="506" t="s">
        <v>1700</v>
      </c>
      <c r="C45" s="506" t="s">
        <v>447</v>
      </c>
      <c r="D45" s="506" t="s">
        <v>1655</v>
      </c>
      <c r="E45" s="506" t="s">
        <v>1673</v>
      </c>
      <c r="F45" s="506" t="s">
        <v>1674</v>
      </c>
      <c r="G45" s="510">
        <v>93</v>
      </c>
      <c r="H45" s="510">
        <v>3100</v>
      </c>
      <c r="I45" s="506">
        <v>0.43867965913175389</v>
      </c>
      <c r="J45" s="506">
        <v>33.333333333333336</v>
      </c>
      <c r="K45" s="510">
        <v>212</v>
      </c>
      <c r="L45" s="510">
        <v>7066.66</v>
      </c>
      <c r="M45" s="506">
        <v>1</v>
      </c>
      <c r="N45" s="506">
        <v>33.333301886792455</v>
      </c>
      <c r="O45" s="510">
        <v>339</v>
      </c>
      <c r="P45" s="510">
        <v>11299.970000000001</v>
      </c>
      <c r="Q45" s="527">
        <v>1.5990538670319503</v>
      </c>
      <c r="R45" s="511">
        <v>33.333244837758116</v>
      </c>
    </row>
    <row r="46" spans="1:18" ht="14.4" customHeight="1" x14ac:dyDescent="0.3">
      <c r="A46" s="505" t="s">
        <v>1653</v>
      </c>
      <c r="B46" s="506" t="s">
        <v>1700</v>
      </c>
      <c r="C46" s="506" t="s">
        <v>447</v>
      </c>
      <c r="D46" s="506" t="s">
        <v>1655</v>
      </c>
      <c r="E46" s="506" t="s">
        <v>1673</v>
      </c>
      <c r="F46" s="506" t="s">
        <v>1675</v>
      </c>
      <c r="G46" s="510">
        <v>19</v>
      </c>
      <c r="H46" s="510">
        <v>633.34</v>
      </c>
      <c r="I46" s="506">
        <v>2.3751734483405218</v>
      </c>
      <c r="J46" s="506">
        <v>33.333684210526314</v>
      </c>
      <c r="K46" s="510">
        <v>8</v>
      </c>
      <c r="L46" s="510">
        <v>266.64999999999998</v>
      </c>
      <c r="M46" s="506">
        <v>1</v>
      </c>
      <c r="N46" s="506">
        <v>33.331249999999997</v>
      </c>
      <c r="O46" s="510">
        <v>9</v>
      </c>
      <c r="P46" s="510">
        <v>299.96999999999991</v>
      </c>
      <c r="Q46" s="527">
        <v>1.1249578098631161</v>
      </c>
      <c r="R46" s="511">
        <v>33.329999999999991</v>
      </c>
    </row>
    <row r="47" spans="1:18" ht="14.4" customHeight="1" x14ac:dyDescent="0.3">
      <c r="A47" s="505" t="s">
        <v>1653</v>
      </c>
      <c r="B47" s="506" t="s">
        <v>1700</v>
      </c>
      <c r="C47" s="506" t="s">
        <v>447</v>
      </c>
      <c r="D47" s="506" t="s">
        <v>1655</v>
      </c>
      <c r="E47" s="506" t="s">
        <v>1676</v>
      </c>
      <c r="F47" s="506" t="s">
        <v>1677</v>
      </c>
      <c r="G47" s="510"/>
      <c r="H47" s="510"/>
      <c r="I47" s="506"/>
      <c r="J47" s="506"/>
      <c r="K47" s="510">
        <v>3</v>
      </c>
      <c r="L47" s="510">
        <v>111</v>
      </c>
      <c r="M47" s="506">
        <v>1</v>
      </c>
      <c r="N47" s="506">
        <v>37</v>
      </c>
      <c r="O47" s="510">
        <v>3</v>
      </c>
      <c r="P47" s="510">
        <v>111</v>
      </c>
      <c r="Q47" s="527">
        <v>1</v>
      </c>
      <c r="R47" s="511">
        <v>37</v>
      </c>
    </row>
    <row r="48" spans="1:18" ht="14.4" customHeight="1" x14ac:dyDescent="0.3">
      <c r="A48" s="505" t="s">
        <v>1653</v>
      </c>
      <c r="B48" s="506" t="s">
        <v>1700</v>
      </c>
      <c r="C48" s="506" t="s">
        <v>447</v>
      </c>
      <c r="D48" s="506" t="s">
        <v>1655</v>
      </c>
      <c r="E48" s="506" t="s">
        <v>1676</v>
      </c>
      <c r="F48" s="506" t="s">
        <v>1678</v>
      </c>
      <c r="G48" s="510"/>
      <c r="H48" s="510"/>
      <c r="I48" s="506"/>
      <c r="J48" s="506"/>
      <c r="K48" s="510"/>
      <c r="L48" s="510"/>
      <c r="M48" s="506"/>
      <c r="N48" s="506"/>
      <c r="O48" s="510">
        <v>6</v>
      </c>
      <c r="P48" s="510">
        <v>222</v>
      </c>
      <c r="Q48" s="527"/>
      <c r="R48" s="511">
        <v>37</v>
      </c>
    </row>
    <row r="49" spans="1:18" ht="14.4" customHeight="1" x14ac:dyDescent="0.3">
      <c r="A49" s="505" t="s">
        <v>1653</v>
      </c>
      <c r="B49" s="506" t="s">
        <v>1700</v>
      </c>
      <c r="C49" s="506" t="s">
        <v>447</v>
      </c>
      <c r="D49" s="506" t="s">
        <v>1655</v>
      </c>
      <c r="E49" s="506" t="s">
        <v>1713</v>
      </c>
      <c r="F49" s="506" t="s">
        <v>1714</v>
      </c>
      <c r="G49" s="510">
        <v>49</v>
      </c>
      <c r="H49" s="510">
        <v>16905</v>
      </c>
      <c r="I49" s="506">
        <v>0.92452830188679247</v>
      </c>
      <c r="J49" s="506">
        <v>345</v>
      </c>
      <c r="K49" s="510">
        <v>53</v>
      </c>
      <c r="L49" s="510">
        <v>18285</v>
      </c>
      <c r="M49" s="506">
        <v>1</v>
      </c>
      <c r="N49" s="506">
        <v>345</v>
      </c>
      <c r="O49" s="510">
        <v>64</v>
      </c>
      <c r="P49" s="510">
        <v>22144</v>
      </c>
      <c r="Q49" s="527">
        <v>1.2110473065354115</v>
      </c>
      <c r="R49" s="511">
        <v>346</v>
      </c>
    </row>
    <row r="50" spans="1:18" ht="14.4" customHeight="1" x14ac:dyDescent="0.3">
      <c r="A50" s="505" t="s">
        <v>1653</v>
      </c>
      <c r="B50" s="506" t="s">
        <v>1700</v>
      </c>
      <c r="C50" s="506" t="s">
        <v>447</v>
      </c>
      <c r="D50" s="506" t="s">
        <v>1655</v>
      </c>
      <c r="E50" s="506" t="s">
        <v>1688</v>
      </c>
      <c r="F50" s="506" t="s">
        <v>1689</v>
      </c>
      <c r="G50" s="510">
        <v>2</v>
      </c>
      <c r="H50" s="510">
        <v>148</v>
      </c>
      <c r="I50" s="506">
        <v>0.5</v>
      </c>
      <c r="J50" s="506">
        <v>74</v>
      </c>
      <c r="K50" s="510">
        <v>4</v>
      </c>
      <c r="L50" s="510">
        <v>296</v>
      </c>
      <c r="M50" s="506">
        <v>1</v>
      </c>
      <c r="N50" s="506">
        <v>74</v>
      </c>
      <c r="O50" s="510">
        <v>5</v>
      </c>
      <c r="P50" s="510">
        <v>370</v>
      </c>
      <c r="Q50" s="527">
        <v>1.25</v>
      </c>
      <c r="R50" s="511">
        <v>74</v>
      </c>
    </row>
    <row r="51" spans="1:18" ht="14.4" customHeight="1" x14ac:dyDescent="0.3">
      <c r="A51" s="505" t="s">
        <v>1653</v>
      </c>
      <c r="B51" s="506" t="s">
        <v>1700</v>
      </c>
      <c r="C51" s="506" t="s">
        <v>447</v>
      </c>
      <c r="D51" s="506" t="s">
        <v>1655</v>
      </c>
      <c r="E51" s="506" t="s">
        <v>1688</v>
      </c>
      <c r="F51" s="506" t="s">
        <v>1690</v>
      </c>
      <c r="G51" s="510"/>
      <c r="H51" s="510"/>
      <c r="I51" s="506"/>
      <c r="J51" s="506"/>
      <c r="K51" s="510">
        <v>1</v>
      </c>
      <c r="L51" s="510">
        <v>74</v>
      </c>
      <c r="M51" s="506">
        <v>1</v>
      </c>
      <c r="N51" s="506">
        <v>74</v>
      </c>
      <c r="O51" s="510">
        <v>2</v>
      </c>
      <c r="P51" s="510">
        <v>148</v>
      </c>
      <c r="Q51" s="527">
        <v>2</v>
      </c>
      <c r="R51" s="511">
        <v>74</v>
      </c>
    </row>
    <row r="52" spans="1:18" ht="14.4" customHeight="1" x14ac:dyDescent="0.3">
      <c r="A52" s="505" t="s">
        <v>1653</v>
      </c>
      <c r="B52" s="506" t="s">
        <v>1700</v>
      </c>
      <c r="C52" s="506" t="s">
        <v>447</v>
      </c>
      <c r="D52" s="506" t="s">
        <v>1655</v>
      </c>
      <c r="E52" s="506" t="s">
        <v>1715</v>
      </c>
      <c r="F52" s="506" t="s">
        <v>1716</v>
      </c>
      <c r="G52" s="510">
        <v>9</v>
      </c>
      <c r="H52" s="510">
        <v>3186</v>
      </c>
      <c r="I52" s="506">
        <v>0.23011917659804984</v>
      </c>
      <c r="J52" s="506">
        <v>354</v>
      </c>
      <c r="K52" s="510">
        <v>39</v>
      </c>
      <c r="L52" s="510">
        <v>13845</v>
      </c>
      <c r="M52" s="506">
        <v>1</v>
      </c>
      <c r="N52" s="506">
        <v>355</v>
      </c>
      <c r="O52" s="510">
        <v>77</v>
      </c>
      <c r="P52" s="510">
        <v>27335</v>
      </c>
      <c r="Q52" s="527">
        <v>1.9743589743589745</v>
      </c>
      <c r="R52" s="511">
        <v>355</v>
      </c>
    </row>
    <row r="53" spans="1:18" ht="14.4" customHeight="1" x14ac:dyDescent="0.3">
      <c r="A53" s="505" t="s">
        <v>1653</v>
      </c>
      <c r="B53" s="506" t="s">
        <v>1700</v>
      </c>
      <c r="C53" s="506" t="s">
        <v>447</v>
      </c>
      <c r="D53" s="506" t="s">
        <v>1655</v>
      </c>
      <c r="E53" s="506" t="s">
        <v>1715</v>
      </c>
      <c r="F53" s="506" t="s">
        <v>1717</v>
      </c>
      <c r="G53" s="510">
        <v>8</v>
      </c>
      <c r="H53" s="510">
        <v>2832</v>
      </c>
      <c r="I53" s="506">
        <v>0.20455037919826652</v>
      </c>
      <c r="J53" s="506">
        <v>354</v>
      </c>
      <c r="K53" s="510">
        <v>39</v>
      </c>
      <c r="L53" s="510">
        <v>13845</v>
      </c>
      <c r="M53" s="506">
        <v>1</v>
      </c>
      <c r="N53" s="506">
        <v>355</v>
      </c>
      <c r="O53" s="510">
        <v>66</v>
      </c>
      <c r="P53" s="510">
        <v>23430</v>
      </c>
      <c r="Q53" s="527">
        <v>1.6923076923076923</v>
      </c>
      <c r="R53" s="511">
        <v>355</v>
      </c>
    </row>
    <row r="54" spans="1:18" ht="14.4" customHeight="1" x14ac:dyDescent="0.3">
      <c r="A54" s="505" t="s">
        <v>1653</v>
      </c>
      <c r="B54" s="506" t="s">
        <v>1700</v>
      </c>
      <c r="C54" s="506" t="s">
        <v>447</v>
      </c>
      <c r="D54" s="506" t="s">
        <v>1655</v>
      </c>
      <c r="E54" s="506" t="s">
        <v>1691</v>
      </c>
      <c r="F54" s="506" t="s">
        <v>1692</v>
      </c>
      <c r="G54" s="510">
        <v>43</v>
      </c>
      <c r="H54" s="510">
        <v>9546</v>
      </c>
      <c r="I54" s="506">
        <v>0.37882455653002101</v>
      </c>
      <c r="J54" s="506">
        <v>222</v>
      </c>
      <c r="K54" s="510">
        <v>113</v>
      </c>
      <c r="L54" s="510">
        <v>25199</v>
      </c>
      <c r="M54" s="506">
        <v>1</v>
      </c>
      <c r="N54" s="506">
        <v>223</v>
      </c>
      <c r="O54" s="510">
        <v>177</v>
      </c>
      <c r="P54" s="510">
        <v>39471</v>
      </c>
      <c r="Q54" s="527">
        <v>1.5663716814159292</v>
      </c>
      <c r="R54" s="511">
        <v>223</v>
      </c>
    </row>
    <row r="55" spans="1:18" ht="14.4" customHeight="1" x14ac:dyDescent="0.3">
      <c r="A55" s="505" t="s">
        <v>1653</v>
      </c>
      <c r="B55" s="506" t="s">
        <v>1700</v>
      </c>
      <c r="C55" s="506" t="s">
        <v>447</v>
      </c>
      <c r="D55" s="506" t="s">
        <v>1655</v>
      </c>
      <c r="E55" s="506" t="s">
        <v>1691</v>
      </c>
      <c r="F55" s="506" t="s">
        <v>1693</v>
      </c>
      <c r="G55" s="510">
        <v>60</v>
      </c>
      <c r="H55" s="510">
        <v>13320</v>
      </c>
      <c r="I55" s="506">
        <v>0.55823310003771842</v>
      </c>
      <c r="J55" s="506">
        <v>222</v>
      </c>
      <c r="K55" s="510">
        <v>107</v>
      </c>
      <c r="L55" s="510">
        <v>23861</v>
      </c>
      <c r="M55" s="506">
        <v>1</v>
      </c>
      <c r="N55" s="506">
        <v>223</v>
      </c>
      <c r="O55" s="510">
        <v>171</v>
      </c>
      <c r="P55" s="510">
        <v>38133</v>
      </c>
      <c r="Q55" s="527">
        <v>1.5981308411214954</v>
      </c>
      <c r="R55" s="511">
        <v>223</v>
      </c>
    </row>
    <row r="56" spans="1:18" ht="14.4" customHeight="1" x14ac:dyDescent="0.3">
      <c r="A56" s="505" t="s">
        <v>1653</v>
      </c>
      <c r="B56" s="506" t="s">
        <v>1700</v>
      </c>
      <c r="C56" s="506" t="s">
        <v>447</v>
      </c>
      <c r="D56" s="506" t="s">
        <v>1655</v>
      </c>
      <c r="E56" s="506" t="s">
        <v>1694</v>
      </c>
      <c r="F56" s="506" t="s">
        <v>1695</v>
      </c>
      <c r="G56" s="510">
        <v>93</v>
      </c>
      <c r="H56" s="510">
        <v>7161</v>
      </c>
      <c r="I56" s="506">
        <v>0.43457943925233644</v>
      </c>
      <c r="J56" s="506">
        <v>77</v>
      </c>
      <c r="K56" s="510">
        <v>214</v>
      </c>
      <c r="L56" s="510">
        <v>16478</v>
      </c>
      <c r="M56" s="506">
        <v>1</v>
      </c>
      <c r="N56" s="506">
        <v>77</v>
      </c>
      <c r="O56" s="510">
        <v>342</v>
      </c>
      <c r="P56" s="510">
        <v>26334</v>
      </c>
      <c r="Q56" s="527">
        <v>1.5981308411214954</v>
      </c>
      <c r="R56" s="511">
        <v>77</v>
      </c>
    </row>
    <row r="57" spans="1:18" ht="14.4" customHeight="1" x14ac:dyDescent="0.3">
      <c r="A57" s="505" t="s">
        <v>1653</v>
      </c>
      <c r="B57" s="506" t="s">
        <v>1700</v>
      </c>
      <c r="C57" s="506" t="s">
        <v>447</v>
      </c>
      <c r="D57" s="506" t="s">
        <v>1655</v>
      </c>
      <c r="E57" s="506" t="s">
        <v>1694</v>
      </c>
      <c r="F57" s="506" t="s">
        <v>1696</v>
      </c>
      <c r="G57" s="510">
        <v>8</v>
      </c>
      <c r="H57" s="510">
        <v>616</v>
      </c>
      <c r="I57" s="506">
        <v>1</v>
      </c>
      <c r="J57" s="506">
        <v>77</v>
      </c>
      <c r="K57" s="510">
        <v>8</v>
      </c>
      <c r="L57" s="510">
        <v>616</v>
      </c>
      <c r="M57" s="506">
        <v>1</v>
      </c>
      <c r="N57" s="506">
        <v>77</v>
      </c>
      <c r="O57" s="510">
        <v>8</v>
      </c>
      <c r="P57" s="510">
        <v>616</v>
      </c>
      <c r="Q57" s="527">
        <v>1</v>
      </c>
      <c r="R57" s="511">
        <v>77</v>
      </c>
    </row>
    <row r="58" spans="1:18" ht="14.4" customHeight="1" x14ac:dyDescent="0.3">
      <c r="A58" s="505" t="s">
        <v>1653</v>
      </c>
      <c r="B58" s="506" t="s">
        <v>1700</v>
      </c>
      <c r="C58" s="506" t="s">
        <v>447</v>
      </c>
      <c r="D58" s="506" t="s">
        <v>1655</v>
      </c>
      <c r="E58" s="506" t="s">
        <v>1718</v>
      </c>
      <c r="F58" s="506" t="s">
        <v>1719</v>
      </c>
      <c r="G58" s="510">
        <v>34</v>
      </c>
      <c r="H58" s="510">
        <v>6018</v>
      </c>
      <c r="I58" s="506">
        <v>0.51515151515151514</v>
      </c>
      <c r="J58" s="506">
        <v>177</v>
      </c>
      <c r="K58" s="510">
        <v>66</v>
      </c>
      <c r="L58" s="510">
        <v>11682</v>
      </c>
      <c r="M58" s="506">
        <v>1</v>
      </c>
      <c r="N58" s="506">
        <v>177</v>
      </c>
      <c r="O58" s="510">
        <v>93</v>
      </c>
      <c r="P58" s="510">
        <v>16554</v>
      </c>
      <c r="Q58" s="527">
        <v>1.4170518746789933</v>
      </c>
      <c r="R58" s="511">
        <v>178</v>
      </c>
    </row>
    <row r="59" spans="1:18" ht="14.4" customHeight="1" x14ac:dyDescent="0.3">
      <c r="A59" s="505" t="s">
        <v>1653</v>
      </c>
      <c r="B59" s="506" t="s">
        <v>1700</v>
      </c>
      <c r="C59" s="506" t="s">
        <v>447</v>
      </c>
      <c r="D59" s="506" t="s">
        <v>1655</v>
      </c>
      <c r="E59" s="506" t="s">
        <v>1718</v>
      </c>
      <c r="F59" s="506" t="s">
        <v>1720</v>
      </c>
      <c r="G59" s="510">
        <v>62</v>
      </c>
      <c r="H59" s="510">
        <v>10974</v>
      </c>
      <c r="I59" s="506">
        <v>0.9538461538461539</v>
      </c>
      <c r="J59" s="506">
        <v>177</v>
      </c>
      <c r="K59" s="510">
        <v>65</v>
      </c>
      <c r="L59" s="510">
        <v>11505</v>
      </c>
      <c r="M59" s="506">
        <v>1</v>
      </c>
      <c r="N59" s="506">
        <v>177</v>
      </c>
      <c r="O59" s="510">
        <v>96</v>
      </c>
      <c r="P59" s="510">
        <v>17088</v>
      </c>
      <c r="Q59" s="527">
        <v>1.4852672750977836</v>
      </c>
      <c r="R59" s="511">
        <v>178</v>
      </c>
    </row>
    <row r="60" spans="1:18" ht="14.4" customHeight="1" x14ac:dyDescent="0.3">
      <c r="A60" s="505" t="s">
        <v>1653</v>
      </c>
      <c r="B60" s="506" t="s">
        <v>1700</v>
      </c>
      <c r="C60" s="506" t="s">
        <v>447</v>
      </c>
      <c r="D60" s="506" t="s">
        <v>1655</v>
      </c>
      <c r="E60" s="506" t="s">
        <v>1697</v>
      </c>
      <c r="F60" s="506" t="s">
        <v>1698</v>
      </c>
      <c r="G60" s="510">
        <v>1</v>
      </c>
      <c r="H60" s="510">
        <v>59</v>
      </c>
      <c r="I60" s="506">
        <v>1</v>
      </c>
      <c r="J60" s="506">
        <v>59</v>
      </c>
      <c r="K60" s="510">
        <v>1</v>
      </c>
      <c r="L60" s="510">
        <v>59</v>
      </c>
      <c r="M60" s="506">
        <v>1</v>
      </c>
      <c r="N60" s="506">
        <v>59</v>
      </c>
      <c r="O60" s="510">
        <v>2</v>
      </c>
      <c r="P60" s="510">
        <v>118</v>
      </c>
      <c r="Q60" s="527">
        <v>2</v>
      </c>
      <c r="R60" s="511">
        <v>59</v>
      </c>
    </row>
    <row r="61" spans="1:18" ht="14.4" customHeight="1" x14ac:dyDescent="0.3">
      <c r="A61" s="505" t="s">
        <v>1653</v>
      </c>
      <c r="B61" s="506" t="s">
        <v>1700</v>
      </c>
      <c r="C61" s="506" t="s">
        <v>447</v>
      </c>
      <c r="D61" s="506" t="s">
        <v>1655</v>
      </c>
      <c r="E61" s="506" t="s">
        <v>1697</v>
      </c>
      <c r="F61" s="506" t="s">
        <v>1699</v>
      </c>
      <c r="G61" s="510"/>
      <c r="H61" s="510"/>
      <c r="I61" s="506"/>
      <c r="J61" s="506"/>
      <c r="K61" s="510"/>
      <c r="L61" s="510"/>
      <c r="M61" s="506"/>
      <c r="N61" s="506"/>
      <c r="O61" s="510">
        <v>4</v>
      </c>
      <c r="P61" s="510">
        <v>236</v>
      </c>
      <c r="Q61" s="527"/>
      <c r="R61" s="511">
        <v>59</v>
      </c>
    </row>
    <row r="62" spans="1:18" ht="14.4" customHeight="1" x14ac:dyDescent="0.3">
      <c r="A62" s="505" t="s">
        <v>1653</v>
      </c>
      <c r="B62" s="506" t="s">
        <v>1721</v>
      </c>
      <c r="C62" s="506" t="s">
        <v>447</v>
      </c>
      <c r="D62" s="506" t="s">
        <v>1655</v>
      </c>
      <c r="E62" s="506" t="s">
        <v>1656</v>
      </c>
      <c r="F62" s="506" t="s">
        <v>1657</v>
      </c>
      <c r="G62" s="510"/>
      <c r="H62" s="510"/>
      <c r="I62" s="506"/>
      <c r="J62" s="506"/>
      <c r="K62" s="510"/>
      <c r="L62" s="510"/>
      <c r="M62" s="506"/>
      <c r="N62" s="506"/>
      <c r="O62" s="510">
        <v>1</v>
      </c>
      <c r="P62" s="510">
        <v>66</v>
      </c>
      <c r="Q62" s="527"/>
      <c r="R62" s="511">
        <v>66</v>
      </c>
    </row>
    <row r="63" spans="1:18" ht="14.4" customHeight="1" x14ac:dyDescent="0.3">
      <c r="A63" s="505" t="s">
        <v>1653</v>
      </c>
      <c r="B63" s="506" t="s">
        <v>1721</v>
      </c>
      <c r="C63" s="506" t="s">
        <v>447</v>
      </c>
      <c r="D63" s="506" t="s">
        <v>1655</v>
      </c>
      <c r="E63" s="506" t="s">
        <v>1658</v>
      </c>
      <c r="F63" s="506" t="s">
        <v>1659</v>
      </c>
      <c r="G63" s="510">
        <v>19</v>
      </c>
      <c r="H63" s="510">
        <v>703</v>
      </c>
      <c r="I63" s="506">
        <v>1.1875</v>
      </c>
      <c r="J63" s="506">
        <v>37</v>
      </c>
      <c r="K63" s="510">
        <v>16</v>
      </c>
      <c r="L63" s="510">
        <v>592</v>
      </c>
      <c r="M63" s="506">
        <v>1</v>
      </c>
      <c r="N63" s="506">
        <v>37</v>
      </c>
      <c r="O63" s="510">
        <v>22</v>
      </c>
      <c r="P63" s="510">
        <v>814</v>
      </c>
      <c r="Q63" s="527">
        <v>1.375</v>
      </c>
      <c r="R63" s="511">
        <v>37</v>
      </c>
    </row>
    <row r="64" spans="1:18" ht="14.4" customHeight="1" x14ac:dyDescent="0.3">
      <c r="A64" s="505" t="s">
        <v>1653</v>
      </c>
      <c r="B64" s="506" t="s">
        <v>1721</v>
      </c>
      <c r="C64" s="506" t="s">
        <v>447</v>
      </c>
      <c r="D64" s="506" t="s">
        <v>1655</v>
      </c>
      <c r="E64" s="506" t="s">
        <v>1658</v>
      </c>
      <c r="F64" s="506" t="s">
        <v>1660</v>
      </c>
      <c r="G64" s="510">
        <v>13</v>
      </c>
      <c r="H64" s="510">
        <v>481</v>
      </c>
      <c r="I64" s="506">
        <v>0.9285714285714286</v>
      </c>
      <c r="J64" s="506">
        <v>37</v>
      </c>
      <c r="K64" s="510">
        <v>14</v>
      </c>
      <c r="L64" s="510">
        <v>518</v>
      </c>
      <c r="M64" s="506">
        <v>1</v>
      </c>
      <c r="N64" s="506">
        <v>37</v>
      </c>
      <c r="O64" s="510">
        <v>29</v>
      </c>
      <c r="P64" s="510">
        <v>1073</v>
      </c>
      <c r="Q64" s="527">
        <v>2.0714285714285716</v>
      </c>
      <c r="R64" s="511">
        <v>37</v>
      </c>
    </row>
    <row r="65" spans="1:18" ht="14.4" customHeight="1" x14ac:dyDescent="0.3">
      <c r="A65" s="505" t="s">
        <v>1653</v>
      </c>
      <c r="B65" s="506" t="s">
        <v>1721</v>
      </c>
      <c r="C65" s="506" t="s">
        <v>447</v>
      </c>
      <c r="D65" s="506" t="s">
        <v>1655</v>
      </c>
      <c r="E65" s="506" t="s">
        <v>1722</v>
      </c>
      <c r="F65" s="506" t="s">
        <v>1723</v>
      </c>
      <c r="G65" s="510"/>
      <c r="H65" s="510"/>
      <c r="I65" s="506"/>
      <c r="J65" s="506"/>
      <c r="K65" s="510">
        <v>6</v>
      </c>
      <c r="L65" s="510">
        <v>6024</v>
      </c>
      <c r="M65" s="506">
        <v>1</v>
      </c>
      <c r="N65" s="506">
        <v>1004</v>
      </c>
      <c r="O65" s="510">
        <v>8</v>
      </c>
      <c r="P65" s="510">
        <v>8048</v>
      </c>
      <c r="Q65" s="527">
        <v>1.3359893758300132</v>
      </c>
      <c r="R65" s="511">
        <v>1006</v>
      </c>
    </row>
    <row r="66" spans="1:18" ht="14.4" customHeight="1" x14ac:dyDescent="0.3">
      <c r="A66" s="505" t="s">
        <v>1653</v>
      </c>
      <c r="B66" s="506" t="s">
        <v>1721</v>
      </c>
      <c r="C66" s="506" t="s">
        <v>447</v>
      </c>
      <c r="D66" s="506" t="s">
        <v>1655</v>
      </c>
      <c r="E66" s="506" t="s">
        <v>1722</v>
      </c>
      <c r="F66" s="506" t="s">
        <v>1724</v>
      </c>
      <c r="G66" s="510"/>
      <c r="H66" s="510"/>
      <c r="I66" s="506"/>
      <c r="J66" s="506"/>
      <c r="K66" s="510">
        <v>9</v>
      </c>
      <c r="L66" s="510">
        <v>9036</v>
      </c>
      <c r="M66" s="506">
        <v>1</v>
      </c>
      <c r="N66" s="506">
        <v>1004</v>
      </c>
      <c r="O66" s="510">
        <v>1</v>
      </c>
      <c r="P66" s="510">
        <v>1006</v>
      </c>
      <c r="Q66" s="527">
        <v>0.11133244798583444</v>
      </c>
      <c r="R66" s="511">
        <v>1006</v>
      </c>
    </row>
    <row r="67" spans="1:18" ht="14.4" customHeight="1" x14ac:dyDescent="0.3">
      <c r="A67" s="505" t="s">
        <v>1653</v>
      </c>
      <c r="B67" s="506" t="s">
        <v>1721</v>
      </c>
      <c r="C67" s="506" t="s">
        <v>447</v>
      </c>
      <c r="D67" s="506" t="s">
        <v>1655</v>
      </c>
      <c r="E67" s="506" t="s">
        <v>1673</v>
      </c>
      <c r="F67" s="506" t="s">
        <v>1674</v>
      </c>
      <c r="G67" s="510">
        <v>10</v>
      </c>
      <c r="H67" s="510">
        <v>333.32</v>
      </c>
      <c r="I67" s="506">
        <v>0.999969999699997</v>
      </c>
      <c r="J67" s="506">
        <v>33.332000000000001</v>
      </c>
      <c r="K67" s="510">
        <v>10</v>
      </c>
      <c r="L67" s="510">
        <v>333.33</v>
      </c>
      <c r="M67" s="506">
        <v>1</v>
      </c>
      <c r="N67" s="506">
        <v>33.332999999999998</v>
      </c>
      <c r="O67" s="510">
        <v>12</v>
      </c>
      <c r="P67" s="510">
        <v>400</v>
      </c>
      <c r="Q67" s="527">
        <v>1.2000120001200012</v>
      </c>
      <c r="R67" s="511">
        <v>33.333333333333336</v>
      </c>
    </row>
    <row r="68" spans="1:18" ht="14.4" customHeight="1" x14ac:dyDescent="0.3">
      <c r="A68" s="505" t="s">
        <v>1653</v>
      </c>
      <c r="B68" s="506" t="s">
        <v>1721</v>
      </c>
      <c r="C68" s="506" t="s">
        <v>447</v>
      </c>
      <c r="D68" s="506" t="s">
        <v>1655</v>
      </c>
      <c r="E68" s="506" t="s">
        <v>1673</v>
      </c>
      <c r="F68" s="506" t="s">
        <v>1675</v>
      </c>
      <c r="G68" s="510">
        <v>2</v>
      </c>
      <c r="H68" s="510">
        <v>66.66</v>
      </c>
      <c r="I68" s="506">
        <v>0.28568979556850815</v>
      </c>
      <c r="J68" s="506">
        <v>33.33</v>
      </c>
      <c r="K68" s="510">
        <v>7</v>
      </c>
      <c r="L68" s="510">
        <v>233.32999999999998</v>
      </c>
      <c r="M68" s="506">
        <v>1</v>
      </c>
      <c r="N68" s="506">
        <v>33.332857142857144</v>
      </c>
      <c r="O68" s="510">
        <v>20</v>
      </c>
      <c r="P68" s="510">
        <v>666.65000000000009</v>
      </c>
      <c r="Q68" s="527">
        <v>2.8571122444606356</v>
      </c>
      <c r="R68" s="511">
        <v>33.332500000000003</v>
      </c>
    </row>
    <row r="69" spans="1:18" ht="14.4" customHeight="1" x14ac:dyDescent="0.3">
      <c r="A69" s="505" t="s">
        <v>1653</v>
      </c>
      <c r="B69" s="506" t="s">
        <v>1721</v>
      </c>
      <c r="C69" s="506" t="s">
        <v>447</v>
      </c>
      <c r="D69" s="506" t="s">
        <v>1655</v>
      </c>
      <c r="E69" s="506" t="s">
        <v>1676</v>
      </c>
      <c r="F69" s="506" t="s">
        <v>1677</v>
      </c>
      <c r="G69" s="510">
        <v>12</v>
      </c>
      <c r="H69" s="510">
        <v>444</v>
      </c>
      <c r="I69" s="506">
        <v>1.7142857142857142</v>
      </c>
      <c r="J69" s="506">
        <v>37</v>
      </c>
      <c r="K69" s="510">
        <v>7</v>
      </c>
      <c r="L69" s="510">
        <v>259</v>
      </c>
      <c r="M69" s="506">
        <v>1</v>
      </c>
      <c r="N69" s="506">
        <v>37</v>
      </c>
      <c r="O69" s="510">
        <v>17</v>
      </c>
      <c r="P69" s="510">
        <v>629</v>
      </c>
      <c r="Q69" s="527">
        <v>2.4285714285714284</v>
      </c>
      <c r="R69" s="511">
        <v>37</v>
      </c>
    </row>
    <row r="70" spans="1:18" ht="14.4" customHeight="1" x14ac:dyDescent="0.3">
      <c r="A70" s="505" t="s">
        <v>1653</v>
      </c>
      <c r="B70" s="506" t="s">
        <v>1721</v>
      </c>
      <c r="C70" s="506" t="s">
        <v>447</v>
      </c>
      <c r="D70" s="506" t="s">
        <v>1655</v>
      </c>
      <c r="E70" s="506" t="s">
        <v>1676</v>
      </c>
      <c r="F70" s="506" t="s">
        <v>1678</v>
      </c>
      <c r="G70" s="510">
        <v>8</v>
      </c>
      <c r="H70" s="510">
        <v>296</v>
      </c>
      <c r="I70" s="506">
        <v>1</v>
      </c>
      <c r="J70" s="506">
        <v>37</v>
      </c>
      <c r="K70" s="510">
        <v>8</v>
      </c>
      <c r="L70" s="510">
        <v>296</v>
      </c>
      <c r="M70" s="506">
        <v>1</v>
      </c>
      <c r="N70" s="506">
        <v>37</v>
      </c>
      <c r="O70" s="510">
        <v>13</v>
      </c>
      <c r="P70" s="510">
        <v>481</v>
      </c>
      <c r="Q70" s="527">
        <v>1.625</v>
      </c>
      <c r="R70" s="511">
        <v>37</v>
      </c>
    </row>
    <row r="71" spans="1:18" ht="14.4" customHeight="1" x14ac:dyDescent="0.3">
      <c r="A71" s="505" t="s">
        <v>1653</v>
      </c>
      <c r="B71" s="506" t="s">
        <v>1721</v>
      </c>
      <c r="C71" s="506" t="s">
        <v>447</v>
      </c>
      <c r="D71" s="506" t="s">
        <v>1655</v>
      </c>
      <c r="E71" s="506" t="s">
        <v>1725</v>
      </c>
      <c r="F71" s="506" t="s">
        <v>1726</v>
      </c>
      <c r="G71" s="510">
        <v>20</v>
      </c>
      <c r="H71" s="510">
        <v>3540</v>
      </c>
      <c r="I71" s="506">
        <v>1.4285714285714286</v>
      </c>
      <c r="J71" s="506">
        <v>177</v>
      </c>
      <c r="K71" s="510">
        <v>14</v>
      </c>
      <c r="L71" s="510">
        <v>2478</v>
      </c>
      <c r="M71" s="506">
        <v>1</v>
      </c>
      <c r="N71" s="506">
        <v>177</v>
      </c>
      <c r="O71" s="510">
        <v>29</v>
      </c>
      <c r="P71" s="510">
        <v>5162</v>
      </c>
      <c r="Q71" s="527">
        <v>2.0831315577078291</v>
      </c>
      <c r="R71" s="511">
        <v>178</v>
      </c>
    </row>
    <row r="72" spans="1:18" ht="14.4" customHeight="1" x14ac:dyDescent="0.3">
      <c r="A72" s="505" t="s">
        <v>1653</v>
      </c>
      <c r="B72" s="506" t="s">
        <v>1721</v>
      </c>
      <c r="C72" s="506" t="s">
        <v>447</v>
      </c>
      <c r="D72" s="506" t="s">
        <v>1655</v>
      </c>
      <c r="E72" s="506" t="s">
        <v>1725</v>
      </c>
      <c r="F72" s="506" t="s">
        <v>1727</v>
      </c>
      <c r="G72" s="510">
        <v>7</v>
      </c>
      <c r="H72" s="510">
        <v>1239</v>
      </c>
      <c r="I72" s="506">
        <v>0.28000000000000003</v>
      </c>
      <c r="J72" s="506">
        <v>177</v>
      </c>
      <c r="K72" s="510">
        <v>25</v>
      </c>
      <c r="L72" s="510">
        <v>4425</v>
      </c>
      <c r="M72" s="506">
        <v>1</v>
      </c>
      <c r="N72" s="506">
        <v>177</v>
      </c>
      <c r="O72" s="510">
        <v>29</v>
      </c>
      <c r="P72" s="510">
        <v>5162</v>
      </c>
      <c r="Q72" s="527">
        <v>1.1665536723163841</v>
      </c>
      <c r="R72" s="511">
        <v>178</v>
      </c>
    </row>
    <row r="73" spans="1:18" ht="14.4" customHeight="1" x14ac:dyDescent="0.3">
      <c r="A73" s="505" t="s">
        <v>1653</v>
      </c>
      <c r="B73" s="506" t="s">
        <v>1721</v>
      </c>
      <c r="C73" s="506" t="s">
        <v>447</v>
      </c>
      <c r="D73" s="506" t="s">
        <v>1655</v>
      </c>
      <c r="E73" s="506" t="s">
        <v>1688</v>
      </c>
      <c r="F73" s="506" t="s">
        <v>1689</v>
      </c>
      <c r="G73" s="510"/>
      <c r="H73" s="510"/>
      <c r="I73" s="506"/>
      <c r="J73" s="506"/>
      <c r="K73" s="510"/>
      <c r="L73" s="510"/>
      <c r="M73" s="506"/>
      <c r="N73" s="506"/>
      <c r="O73" s="510">
        <v>1</v>
      </c>
      <c r="P73" s="510">
        <v>74</v>
      </c>
      <c r="Q73" s="527"/>
      <c r="R73" s="511">
        <v>74</v>
      </c>
    </row>
    <row r="74" spans="1:18" ht="14.4" customHeight="1" x14ac:dyDescent="0.3">
      <c r="A74" s="505" t="s">
        <v>1653</v>
      </c>
      <c r="B74" s="506" t="s">
        <v>1721</v>
      </c>
      <c r="C74" s="506" t="s">
        <v>447</v>
      </c>
      <c r="D74" s="506" t="s">
        <v>1655</v>
      </c>
      <c r="E74" s="506" t="s">
        <v>1691</v>
      </c>
      <c r="F74" s="506" t="s">
        <v>1692</v>
      </c>
      <c r="G74" s="510">
        <v>27</v>
      </c>
      <c r="H74" s="510">
        <v>5994</v>
      </c>
      <c r="I74" s="506">
        <v>1.5811131627538908</v>
      </c>
      <c r="J74" s="506">
        <v>222</v>
      </c>
      <c r="K74" s="510">
        <v>17</v>
      </c>
      <c r="L74" s="510">
        <v>3791</v>
      </c>
      <c r="M74" s="506">
        <v>1</v>
      </c>
      <c r="N74" s="506">
        <v>223</v>
      </c>
      <c r="O74" s="510">
        <v>41</v>
      </c>
      <c r="P74" s="510">
        <v>9143</v>
      </c>
      <c r="Q74" s="527">
        <v>2.4117647058823528</v>
      </c>
      <c r="R74" s="511">
        <v>223</v>
      </c>
    </row>
    <row r="75" spans="1:18" ht="14.4" customHeight="1" x14ac:dyDescent="0.3">
      <c r="A75" s="505" t="s">
        <v>1653</v>
      </c>
      <c r="B75" s="506" t="s">
        <v>1721</v>
      </c>
      <c r="C75" s="506" t="s">
        <v>447</v>
      </c>
      <c r="D75" s="506" t="s">
        <v>1655</v>
      </c>
      <c r="E75" s="506" t="s">
        <v>1691</v>
      </c>
      <c r="F75" s="506" t="s">
        <v>1693</v>
      </c>
      <c r="G75" s="510">
        <v>10</v>
      </c>
      <c r="H75" s="510">
        <v>2220</v>
      </c>
      <c r="I75" s="506">
        <v>0.33183856502242154</v>
      </c>
      <c r="J75" s="506">
        <v>222</v>
      </c>
      <c r="K75" s="510">
        <v>30</v>
      </c>
      <c r="L75" s="510">
        <v>6690</v>
      </c>
      <c r="M75" s="506">
        <v>1</v>
      </c>
      <c r="N75" s="506">
        <v>223</v>
      </c>
      <c r="O75" s="510">
        <v>54</v>
      </c>
      <c r="P75" s="510">
        <v>12042</v>
      </c>
      <c r="Q75" s="527">
        <v>1.8</v>
      </c>
      <c r="R75" s="511">
        <v>223</v>
      </c>
    </row>
    <row r="76" spans="1:18" ht="14.4" customHeight="1" x14ac:dyDescent="0.3">
      <c r="A76" s="505" t="s">
        <v>1653</v>
      </c>
      <c r="B76" s="506" t="s">
        <v>1721</v>
      </c>
      <c r="C76" s="506" t="s">
        <v>447</v>
      </c>
      <c r="D76" s="506" t="s">
        <v>1655</v>
      </c>
      <c r="E76" s="506" t="s">
        <v>1694</v>
      </c>
      <c r="F76" s="506" t="s">
        <v>1695</v>
      </c>
      <c r="G76" s="510">
        <v>32</v>
      </c>
      <c r="H76" s="510">
        <v>2464</v>
      </c>
      <c r="I76" s="506">
        <v>2.1333333333333333</v>
      </c>
      <c r="J76" s="506">
        <v>77</v>
      </c>
      <c r="K76" s="510">
        <v>15</v>
      </c>
      <c r="L76" s="510">
        <v>1155</v>
      </c>
      <c r="M76" s="506">
        <v>1</v>
      </c>
      <c r="N76" s="506">
        <v>77</v>
      </c>
      <c r="O76" s="510">
        <v>62</v>
      </c>
      <c r="P76" s="510">
        <v>4774</v>
      </c>
      <c r="Q76" s="527">
        <v>4.1333333333333337</v>
      </c>
      <c r="R76" s="511">
        <v>77</v>
      </c>
    </row>
    <row r="77" spans="1:18" ht="14.4" customHeight="1" x14ac:dyDescent="0.3">
      <c r="A77" s="505" t="s">
        <v>1653</v>
      </c>
      <c r="B77" s="506" t="s">
        <v>1721</v>
      </c>
      <c r="C77" s="506" t="s">
        <v>447</v>
      </c>
      <c r="D77" s="506" t="s">
        <v>1655</v>
      </c>
      <c r="E77" s="506" t="s">
        <v>1694</v>
      </c>
      <c r="F77" s="506" t="s">
        <v>1696</v>
      </c>
      <c r="G77" s="510">
        <v>3</v>
      </c>
      <c r="H77" s="510">
        <v>231</v>
      </c>
      <c r="I77" s="506">
        <v>0.3</v>
      </c>
      <c r="J77" s="506">
        <v>77</v>
      </c>
      <c r="K77" s="510">
        <v>10</v>
      </c>
      <c r="L77" s="510">
        <v>770</v>
      </c>
      <c r="M77" s="506">
        <v>1</v>
      </c>
      <c r="N77" s="506">
        <v>77</v>
      </c>
      <c r="O77" s="510">
        <v>19</v>
      </c>
      <c r="P77" s="510">
        <v>1463</v>
      </c>
      <c r="Q77" s="527">
        <v>1.9</v>
      </c>
      <c r="R77" s="511">
        <v>77</v>
      </c>
    </row>
    <row r="78" spans="1:18" ht="14.4" customHeight="1" x14ac:dyDescent="0.3">
      <c r="A78" s="505" t="s">
        <v>1653</v>
      </c>
      <c r="B78" s="506" t="s">
        <v>1721</v>
      </c>
      <c r="C78" s="506" t="s">
        <v>447</v>
      </c>
      <c r="D78" s="506" t="s">
        <v>1655</v>
      </c>
      <c r="E78" s="506" t="s">
        <v>1697</v>
      </c>
      <c r="F78" s="506" t="s">
        <v>1698</v>
      </c>
      <c r="G78" s="510">
        <v>3</v>
      </c>
      <c r="H78" s="510">
        <v>177</v>
      </c>
      <c r="I78" s="506">
        <v>1</v>
      </c>
      <c r="J78" s="506">
        <v>59</v>
      </c>
      <c r="K78" s="510">
        <v>3</v>
      </c>
      <c r="L78" s="510">
        <v>177</v>
      </c>
      <c r="M78" s="506">
        <v>1</v>
      </c>
      <c r="N78" s="506">
        <v>59</v>
      </c>
      <c r="O78" s="510">
        <v>8</v>
      </c>
      <c r="P78" s="510">
        <v>472</v>
      </c>
      <c r="Q78" s="527">
        <v>2.6666666666666665</v>
      </c>
      <c r="R78" s="511">
        <v>59</v>
      </c>
    </row>
    <row r="79" spans="1:18" ht="14.4" customHeight="1" x14ac:dyDescent="0.3">
      <c r="A79" s="505" t="s">
        <v>1653</v>
      </c>
      <c r="B79" s="506" t="s">
        <v>1721</v>
      </c>
      <c r="C79" s="506" t="s">
        <v>447</v>
      </c>
      <c r="D79" s="506" t="s">
        <v>1655</v>
      </c>
      <c r="E79" s="506" t="s">
        <v>1697</v>
      </c>
      <c r="F79" s="506" t="s">
        <v>1699</v>
      </c>
      <c r="G79" s="510">
        <v>6</v>
      </c>
      <c r="H79" s="510">
        <v>354</v>
      </c>
      <c r="I79" s="506">
        <v>1.5</v>
      </c>
      <c r="J79" s="506">
        <v>59</v>
      </c>
      <c r="K79" s="510">
        <v>4</v>
      </c>
      <c r="L79" s="510">
        <v>236</v>
      </c>
      <c r="M79" s="506">
        <v>1</v>
      </c>
      <c r="N79" s="506">
        <v>59</v>
      </c>
      <c r="O79" s="510">
        <v>3</v>
      </c>
      <c r="P79" s="510">
        <v>177</v>
      </c>
      <c r="Q79" s="527">
        <v>0.75</v>
      </c>
      <c r="R79" s="511">
        <v>59</v>
      </c>
    </row>
    <row r="80" spans="1:18" ht="14.4" customHeight="1" x14ac:dyDescent="0.3">
      <c r="A80" s="505" t="s">
        <v>1653</v>
      </c>
      <c r="B80" s="506" t="s">
        <v>1721</v>
      </c>
      <c r="C80" s="506" t="s">
        <v>447</v>
      </c>
      <c r="D80" s="506" t="s">
        <v>1655</v>
      </c>
      <c r="E80" s="506" t="s">
        <v>1728</v>
      </c>
      <c r="F80" s="506" t="s">
        <v>1729</v>
      </c>
      <c r="G80" s="510">
        <v>5</v>
      </c>
      <c r="H80" s="510">
        <v>1770</v>
      </c>
      <c r="I80" s="506">
        <v>1.2464788732394365</v>
      </c>
      <c r="J80" s="506">
        <v>354</v>
      </c>
      <c r="K80" s="510">
        <v>4</v>
      </c>
      <c r="L80" s="510">
        <v>1420</v>
      </c>
      <c r="M80" s="506">
        <v>1</v>
      </c>
      <c r="N80" s="506">
        <v>355</v>
      </c>
      <c r="O80" s="510">
        <v>12</v>
      </c>
      <c r="P80" s="510">
        <v>4260</v>
      </c>
      <c r="Q80" s="527">
        <v>3</v>
      </c>
      <c r="R80" s="511">
        <v>355</v>
      </c>
    </row>
    <row r="81" spans="1:18" ht="14.4" customHeight="1" x14ac:dyDescent="0.3">
      <c r="A81" s="505" t="s">
        <v>1653</v>
      </c>
      <c r="B81" s="506" t="s">
        <v>1721</v>
      </c>
      <c r="C81" s="506" t="s">
        <v>447</v>
      </c>
      <c r="D81" s="506" t="s">
        <v>1655</v>
      </c>
      <c r="E81" s="506" t="s">
        <v>1728</v>
      </c>
      <c r="F81" s="506" t="s">
        <v>1730</v>
      </c>
      <c r="G81" s="510">
        <v>2</v>
      </c>
      <c r="H81" s="510">
        <v>708</v>
      </c>
      <c r="I81" s="506">
        <v>0.49859154929577465</v>
      </c>
      <c r="J81" s="506">
        <v>354</v>
      </c>
      <c r="K81" s="510">
        <v>4</v>
      </c>
      <c r="L81" s="510">
        <v>1420</v>
      </c>
      <c r="M81" s="506">
        <v>1</v>
      </c>
      <c r="N81" s="506">
        <v>355</v>
      </c>
      <c r="O81" s="510">
        <v>20</v>
      </c>
      <c r="P81" s="510">
        <v>7100</v>
      </c>
      <c r="Q81" s="527">
        <v>5</v>
      </c>
      <c r="R81" s="511">
        <v>355</v>
      </c>
    </row>
    <row r="82" spans="1:18" ht="14.4" customHeight="1" x14ac:dyDescent="0.3">
      <c r="A82" s="505" t="s">
        <v>1653</v>
      </c>
      <c r="B82" s="506" t="s">
        <v>1721</v>
      </c>
      <c r="C82" s="506" t="s">
        <v>447</v>
      </c>
      <c r="D82" s="506" t="s">
        <v>1655</v>
      </c>
      <c r="E82" s="506" t="s">
        <v>1731</v>
      </c>
      <c r="F82" s="506" t="s">
        <v>1732</v>
      </c>
      <c r="G82" s="510"/>
      <c r="H82" s="510"/>
      <c r="I82" s="506"/>
      <c r="J82" s="506"/>
      <c r="K82" s="510"/>
      <c r="L82" s="510"/>
      <c r="M82" s="506"/>
      <c r="N82" s="506"/>
      <c r="O82" s="510">
        <v>5</v>
      </c>
      <c r="P82" s="510">
        <v>3510</v>
      </c>
      <c r="Q82" s="527"/>
      <c r="R82" s="511">
        <v>702</v>
      </c>
    </row>
    <row r="83" spans="1:18" ht="14.4" customHeight="1" x14ac:dyDescent="0.3">
      <c r="A83" s="505" t="s">
        <v>1653</v>
      </c>
      <c r="B83" s="506" t="s">
        <v>1721</v>
      </c>
      <c r="C83" s="506" t="s">
        <v>447</v>
      </c>
      <c r="D83" s="506" t="s">
        <v>1655</v>
      </c>
      <c r="E83" s="506" t="s">
        <v>1731</v>
      </c>
      <c r="F83" s="506" t="s">
        <v>1733</v>
      </c>
      <c r="G83" s="510">
        <v>1</v>
      </c>
      <c r="H83" s="510">
        <v>701</v>
      </c>
      <c r="I83" s="506"/>
      <c r="J83" s="506">
        <v>701</v>
      </c>
      <c r="K83" s="510"/>
      <c r="L83" s="510"/>
      <c r="M83" s="506"/>
      <c r="N83" s="506"/>
      <c r="O83" s="510">
        <v>7</v>
      </c>
      <c r="P83" s="510">
        <v>4914</v>
      </c>
      <c r="Q83" s="527"/>
      <c r="R83" s="511">
        <v>702</v>
      </c>
    </row>
    <row r="84" spans="1:18" ht="14.4" customHeight="1" x14ac:dyDescent="0.3">
      <c r="A84" s="505" t="s">
        <v>1653</v>
      </c>
      <c r="B84" s="506" t="s">
        <v>1721</v>
      </c>
      <c r="C84" s="506" t="s">
        <v>1577</v>
      </c>
      <c r="D84" s="506" t="s">
        <v>1655</v>
      </c>
      <c r="E84" s="506" t="s">
        <v>1658</v>
      </c>
      <c r="F84" s="506" t="s">
        <v>1659</v>
      </c>
      <c r="G84" s="510"/>
      <c r="H84" s="510"/>
      <c r="I84" s="506"/>
      <c r="J84" s="506"/>
      <c r="K84" s="510"/>
      <c r="L84" s="510"/>
      <c r="M84" s="506"/>
      <c r="N84" s="506"/>
      <c r="O84" s="510">
        <v>1</v>
      </c>
      <c r="P84" s="510">
        <v>37</v>
      </c>
      <c r="Q84" s="527"/>
      <c r="R84" s="511">
        <v>37</v>
      </c>
    </row>
    <row r="85" spans="1:18" ht="14.4" customHeight="1" x14ac:dyDescent="0.3">
      <c r="A85" s="505" t="s">
        <v>1653</v>
      </c>
      <c r="B85" s="506" t="s">
        <v>1734</v>
      </c>
      <c r="C85" s="506" t="s">
        <v>447</v>
      </c>
      <c r="D85" s="506" t="s">
        <v>1655</v>
      </c>
      <c r="E85" s="506" t="s">
        <v>1735</v>
      </c>
      <c r="F85" s="506" t="s">
        <v>1736</v>
      </c>
      <c r="G85" s="510">
        <v>19</v>
      </c>
      <c r="H85" s="510">
        <v>3363</v>
      </c>
      <c r="I85" s="506">
        <v>1.7272727272727273</v>
      </c>
      <c r="J85" s="506">
        <v>177</v>
      </c>
      <c r="K85" s="510">
        <v>11</v>
      </c>
      <c r="L85" s="510">
        <v>1947</v>
      </c>
      <c r="M85" s="506">
        <v>1</v>
      </c>
      <c r="N85" s="506">
        <v>177</v>
      </c>
      <c r="O85" s="510"/>
      <c r="P85" s="510"/>
      <c r="Q85" s="527"/>
      <c r="R85" s="511"/>
    </row>
    <row r="86" spans="1:18" ht="14.4" customHeight="1" x14ac:dyDescent="0.3">
      <c r="A86" s="505" t="s">
        <v>1653</v>
      </c>
      <c r="B86" s="506" t="s">
        <v>1734</v>
      </c>
      <c r="C86" s="506" t="s">
        <v>447</v>
      </c>
      <c r="D86" s="506" t="s">
        <v>1655</v>
      </c>
      <c r="E86" s="506" t="s">
        <v>1735</v>
      </c>
      <c r="F86" s="506" t="s">
        <v>1737</v>
      </c>
      <c r="G86" s="510">
        <v>13</v>
      </c>
      <c r="H86" s="510">
        <v>2301</v>
      </c>
      <c r="I86" s="506">
        <v>2.1666666666666665</v>
      </c>
      <c r="J86" s="506">
        <v>177</v>
      </c>
      <c r="K86" s="510">
        <v>6</v>
      </c>
      <c r="L86" s="510">
        <v>1062</v>
      </c>
      <c r="M86" s="506">
        <v>1</v>
      </c>
      <c r="N86" s="506">
        <v>177</v>
      </c>
      <c r="O86" s="510"/>
      <c r="P86" s="510"/>
      <c r="Q86" s="527"/>
      <c r="R86" s="511"/>
    </row>
    <row r="87" spans="1:18" ht="14.4" customHeight="1" x14ac:dyDescent="0.3">
      <c r="A87" s="505" t="s">
        <v>1653</v>
      </c>
      <c r="B87" s="506" t="s">
        <v>1734</v>
      </c>
      <c r="C87" s="506" t="s">
        <v>447</v>
      </c>
      <c r="D87" s="506" t="s">
        <v>1655</v>
      </c>
      <c r="E87" s="506" t="s">
        <v>1673</v>
      </c>
      <c r="F87" s="506" t="s">
        <v>1674</v>
      </c>
      <c r="G87" s="510">
        <v>2</v>
      </c>
      <c r="H87" s="510">
        <v>66.66</v>
      </c>
      <c r="I87" s="506"/>
      <c r="J87" s="506">
        <v>33.33</v>
      </c>
      <c r="K87" s="510"/>
      <c r="L87" s="510"/>
      <c r="M87" s="506"/>
      <c r="N87" s="506"/>
      <c r="O87" s="510"/>
      <c r="P87" s="510"/>
      <c r="Q87" s="527"/>
      <c r="R87" s="511"/>
    </row>
    <row r="88" spans="1:18" ht="14.4" customHeight="1" x14ac:dyDescent="0.3">
      <c r="A88" s="505" t="s">
        <v>1653</v>
      </c>
      <c r="B88" s="506" t="s">
        <v>1734</v>
      </c>
      <c r="C88" s="506" t="s">
        <v>447</v>
      </c>
      <c r="D88" s="506" t="s">
        <v>1655</v>
      </c>
      <c r="E88" s="506" t="s">
        <v>1673</v>
      </c>
      <c r="F88" s="506" t="s">
        <v>1675</v>
      </c>
      <c r="G88" s="510">
        <v>1</v>
      </c>
      <c r="H88" s="510">
        <v>33.33</v>
      </c>
      <c r="I88" s="506"/>
      <c r="J88" s="506">
        <v>33.33</v>
      </c>
      <c r="K88" s="510"/>
      <c r="L88" s="510"/>
      <c r="M88" s="506"/>
      <c r="N88" s="506"/>
      <c r="O88" s="510"/>
      <c r="P88" s="510"/>
      <c r="Q88" s="527"/>
      <c r="R88" s="511"/>
    </row>
    <row r="89" spans="1:18" ht="14.4" customHeight="1" x14ac:dyDescent="0.3">
      <c r="A89" s="505" t="s">
        <v>1653</v>
      </c>
      <c r="B89" s="506" t="s">
        <v>1734</v>
      </c>
      <c r="C89" s="506" t="s">
        <v>447</v>
      </c>
      <c r="D89" s="506" t="s">
        <v>1655</v>
      </c>
      <c r="E89" s="506" t="s">
        <v>1738</v>
      </c>
      <c r="F89" s="506" t="s">
        <v>1739</v>
      </c>
      <c r="G89" s="510"/>
      <c r="H89" s="510"/>
      <c r="I89" s="506"/>
      <c r="J89" s="506"/>
      <c r="K89" s="510">
        <v>2</v>
      </c>
      <c r="L89" s="510">
        <v>232</v>
      </c>
      <c r="M89" s="506">
        <v>1</v>
      </c>
      <c r="N89" s="506">
        <v>116</v>
      </c>
      <c r="O89" s="510"/>
      <c r="P89" s="510"/>
      <c r="Q89" s="527"/>
      <c r="R89" s="511"/>
    </row>
    <row r="90" spans="1:18" ht="14.4" customHeight="1" x14ac:dyDescent="0.3">
      <c r="A90" s="505" t="s">
        <v>1653</v>
      </c>
      <c r="B90" s="506" t="s">
        <v>1734</v>
      </c>
      <c r="C90" s="506" t="s">
        <v>447</v>
      </c>
      <c r="D90" s="506" t="s">
        <v>1655</v>
      </c>
      <c r="E90" s="506" t="s">
        <v>1738</v>
      </c>
      <c r="F90" s="506" t="s">
        <v>1740</v>
      </c>
      <c r="G90" s="510">
        <v>2</v>
      </c>
      <c r="H90" s="510">
        <v>232</v>
      </c>
      <c r="I90" s="506">
        <v>1</v>
      </c>
      <c r="J90" s="506">
        <v>116</v>
      </c>
      <c r="K90" s="510">
        <v>2</v>
      </c>
      <c r="L90" s="510">
        <v>232</v>
      </c>
      <c r="M90" s="506">
        <v>1</v>
      </c>
      <c r="N90" s="506">
        <v>116</v>
      </c>
      <c r="O90" s="510"/>
      <c r="P90" s="510"/>
      <c r="Q90" s="527"/>
      <c r="R90" s="511"/>
    </row>
    <row r="91" spans="1:18" ht="14.4" customHeight="1" x14ac:dyDescent="0.3">
      <c r="A91" s="505" t="s">
        <v>1653</v>
      </c>
      <c r="B91" s="506" t="s">
        <v>1734</v>
      </c>
      <c r="C91" s="506" t="s">
        <v>447</v>
      </c>
      <c r="D91" s="506" t="s">
        <v>1655</v>
      </c>
      <c r="E91" s="506" t="s">
        <v>1741</v>
      </c>
      <c r="F91" s="506" t="s">
        <v>1742</v>
      </c>
      <c r="G91" s="510">
        <v>4</v>
      </c>
      <c r="H91" s="510">
        <v>1416</v>
      </c>
      <c r="I91" s="506">
        <v>0.30682556879739981</v>
      </c>
      <c r="J91" s="506">
        <v>354</v>
      </c>
      <c r="K91" s="510">
        <v>13</v>
      </c>
      <c r="L91" s="510">
        <v>4615</v>
      </c>
      <c r="M91" s="506">
        <v>1</v>
      </c>
      <c r="N91" s="506">
        <v>355</v>
      </c>
      <c r="O91" s="510"/>
      <c r="P91" s="510"/>
      <c r="Q91" s="527"/>
      <c r="R91" s="511"/>
    </row>
    <row r="92" spans="1:18" ht="14.4" customHeight="1" x14ac:dyDescent="0.3">
      <c r="A92" s="505" t="s">
        <v>1653</v>
      </c>
      <c r="B92" s="506" t="s">
        <v>1734</v>
      </c>
      <c r="C92" s="506" t="s">
        <v>447</v>
      </c>
      <c r="D92" s="506" t="s">
        <v>1655</v>
      </c>
      <c r="E92" s="506" t="s">
        <v>1741</v>
      </c>
      <c r="F92" s="506" t="s">
        <v>1743</v>
      </c>
      <c r="G92" s="510">
        <v>4</v>
      </c>
      <c r="H92" s="510">
        <v>1416</v>
      </c>
      <c r="I92" s="506">
        <v>0.19943661971830987</v>
      </c>
      <c r="J92" s="506">
        <v>354</v>
      </c>
      <c r="K92" s="510">
        <v>20</v>
      </c>
      <c r="L92" s="510">
        <v>7100</v>
      </c>
      <c r="M92" s="506">
        <v>1</v>
      </c>
      <c r="N92" s="506">
        <v>355</v>
      </c>
      <c r="O92" s="510"/>
      <c r="P92" s="510"/>
      <c r="Q92" s="527"/>
      <c r="R92" s="511"/>
    </row>
    <row r="93" spans="1:18" ht="14.4" customHeight="1" x14ac:dyDescent="0.3">
      <c r="A93" s="505" t="s">
        <v>1653</v>
      </c>
      <c r="B93" s="506" t="s">
        <v>1734</v>
      </c>
      <c r="C93" s="506" t="s">
        <v>447</v>
      </c>
      <c r="D93" s="506" t="s">
        <v>1655</v>
      </c>
      <c r="E93" s="506" t="s">
        <v>1744</v>
      </c>
      <c r="F93" s="506" t="s">
        <v>1745</v>
      </c>
      <c r="G93" s="510">
        <v>12</v>
      </c>
      <c r="H93" s="510">
        <v>8412</v>
      </c>
      <c r="I93" s="506">
        <v>6</v>
      </c>
      <c r="J93" s="506">
        <v>701</v>
      </c>
      <c r="K93" s="510">
        <v>2</v>
      </c>
      <c r="L93" s="510">
        <v>1402</v>
      </c>
      <c r="M93" s="506">
        <v>1</v>
      </c>
      <c r="N93" s="506">
        <v>701</v>
      </c>
      <c r="O93" s="510"/>
      <c r="P93" s="510"/>
      <c r="Q93" s="527"/>
      <c r="R93" s="511"/>
    </row>
    <row r="94" spans="1:18" ht="14.4" customHeight="1" x14ac:dyDescent="0.3">
      <c r="A94" s="505" t="s">
        <v>1653</v>
      </c>
      <c r="B94" s="506" t="s">
        <v>1734</v>
      </c>
      <c r="C94" s="506" t="s">
        <v>447</v>
      </c>
      <c r="D94" s="506" t="s">
        <v>1655</v>
      </c>
      <c r="E94" s="506" t="s">
        <v>1744</v>
      </c>
      <c r="F94" s="506" t="s">
        <v>1746</v>
      </c>
      <c r="G94" s="510">
        <v>11</v>
      </c>
      <c r="H94" s="510">
        <v>7711</v>
      </c>
      <c r="I94" s="506">
        <v>2.75</v>
      </c>
      <c r="J94" s="506">
        <v>701</v>
      </c>
      <c r="K94" s="510">
        <v>4</v>
      </c>
      <c r="L94" s="510">
        <v>2804</v>
      </c>
      <c r="M94" s="506">
        <v>1</v>
      </c>
      <c r="N94" s="506">
        <v>701</v>
      </c>
      <c r="O94" s="510"/>
      <c r="P94" s="510"/>
      <c r="Q94" s="527"/>
      <c r="R94" s="511"/>
    </row>
    <row r="95" spans="1:18" ht="14.4" customHeight="1" x14ac:dyDescent="0.3">
      <c r="A95" s="505" t="s">
        <v>1653</v>
      </c>
      <c r="B95" s="506" t="s">
        <v>1734</v>
      </c>
      <c r="C95" s="506" t="s">
        <v>447</v>
      </c>
      <c r="D95" s="506" t="s">
        <v>1655</v>
      </c>
      <c r="E95" s="506" t="s">
        <v>1691</v>
      </c>
      <c r="F95" s="506" t="s">
        <v>1692</v>
      </c>
      <c r="G95" s="510">
        <v>6</v>
      </c>
      <c r="H95" s="510">
        <v>1332</v>
      </c>
      <c r="I95" s="506">
        <v>0.54300856094578065</v>
      </c>
      <c r="J95" s="506">
        <v>222</v>
      </c>
      <c r="K95" s="510">
        <v>11</v>
      </c>
      <c r="L95" s="510">
        <v>2453</v>
      </c>
      <c r="M95" s="506">
        <v>1</v>
      </c>
      <c r="N95" s="506">
        <v>223</v>
      </c>
      <c r="O95" s="510"/>
      <c r="P95" s="510"/>
      <c r="Q95" s="527"/>
      <c r="R95" s="511"/>
    </row>
    <row r="96" spans="1:18" ht="14.4" customHeight="1" x14ac:dyDescent="0.3">
      <c r="A96" s="505" t="s">
        <v>1653</v>
      </c>
      <c r="B96" s="506" t="s">
        <v>1734</v>
      </c>
      <c r="C96" s="506" t="s">
        <v>447</v>
      </c>
      <c r="D96" s="506" t="s">
        <v>1655</v>
      </c>
      <c r="E96" s="506" t="s">
        <v>1691</v>
      </c>
      <c r="F96" s="506" t="s">
        <v>1693</v>
      </c>
      <c r="G96" s="510">
        <v>5</v>
      </c>
      <c r="H96" s="510">
        <v>1110</v>
      </c>
      <c r="I96" s="506">
        <v>0.24887892376681614</v>
      </c>
      <c r="J96" s="506">
        <v>222</v>
      </c>
      <c r="K96" s="510">
        <v>20</v>
      </c>
      <c r="L96" s="510">
        <v>4460</v>
      </c>
      <c r="M96" s="506">
        <v>1</v>
      </c>
      <c r="N96" s="506">
        <v>223</v>
      </c>
      <c r="O96" s="510"/>
      <c r="P96" s="510"/>
      <c r="Q96" s="527"/>
      <c r="R96" s="511"/>
    </row>
    <row r="97" spans="1:18" ht="14.4" customHeight="1" x14ac:dyDescent="0.3">
      <c r="A97" s="505" t="s">
        <v>1653</v>
      </c>
      <c r="B97" s="506" t="s">
        <v>1734</v>
      </c>
      <c r="C97" s="506" t="s">
        <v>447</v>
      </c>
      <c r="D97" s="506" t="s">
        <v>1655</v>
      </c>
      <c r="E97" s="506" t="s">
        <v>1694</v>
      </c>
      <c r="F97" s="506" t="s">
        <v>1695</v>
      </c>
      <c r="G97" s="510">
        <v>37</v>
      </c>
      <c r="H97" s="510">
        <v>2849</v>
      </c>
      <c r="I97" s="506">
        <v>0.75510204081632648</v>
      </c>
      <c r="J97" s="506">
        <v>77</v>
      </c>
      <c r="K97" s="510">
        <v>49</v>
      </c>
      <c r="L97" s="510">
        <v>3773</v>
      </c>
      <c r="M97" s="506">
        <v>1</v>
      </c>
      <c r="N97" s="506">
        <v>77</v>
      </c>
      <c r="O97" s="510"/>
      <c r="P97" s="510"/>
      <c r="Q97" s="527"/>
      <c r="R97" s="511"/>
    </row>
    <row r="98" spans="1:18" ht="14.4" customHeight="1" x14ac:dyDescent="0.3">
      <c r="A98" s="505" t="s">
        <v>1653</v>
      </c>
      <c r="B98" s="506" t="s">
        <v>1734</v>
      </c>
      <c r="C98" s="506" t="s">
        <v>447</v>
      </c>
      <c r="D98" s="506" t="s">
        <v>1655</v>
      </c>
      <c r="E98" s="506" t="s">
        <v>1694</v>
      </c>
      <c r="F98" s="506" t="s">
        <v>1696</v>
      </c>
      <c r="G98" s="510">
        <v>10</v>
      </c>
      <c r="H98" s="510">
        <v>770</v>
      </c>
      <c r="I98" s="506">
        <v>2</v>
      </c>
      <c r="J98" s="506">
        <v>77</v>
      </c>
      <c r="K98" s="510">
        <v>5</v>
      </c>
      <c r="L98" s="510">
        <v>385</v>
      </c>
      <c r="M98" s="506">
        <v>1</v>
      </c>
      <c r="N98" s="506">
        <v>77</v>
      </c>
      <c r="O98" s="510"/>
      <c r="P98" s="510"/>
      <c r="Q98" s="527"/>
      <c r="R98" s="511"/>
    </row>
    <row r="99" spans="1:18" ht="14.4" customHeight="1" x14ac:dyDescent="0.3">
      <c r="A99" s="505" t="s">
        <v>1653</v>
      </c>
      <c r="B99" s="506" t="s">
        <v>1734</v>
      </c>
      <c r="C99" s="506" t="s">
        <v>447</v>
      </c>
      <c r="D99" s="506" t="s">
        <v>1655</v>
      </c>
      <c r="E99" s="506" t="s">
        <v>1747</v>
      </c>
      <c r="F99" s="506" t="s">
        <v>1748</v>
      </c>
      <c r="G99" s="510">
        <v>18</v>
      </c>
      <c r="H99" s="510">
        <v>3996</v>
      </c>
      <c r="I99" s="506">
        <v>1.3784063470162125</v>
      </c>
      <c r="J99" s="506">
        <v>222</v>
      </c>
      <c r="K99" s="510">
        <v>13</v>
      </c>
      <c r="L99" s="510">
        <v>2899</v>
      </c>
      <c r="M99" s="506">
        <v>1</v>
      </c>
      <c r="N99" s="506">
        <v>223</v>
      </c>
      <c r="O99" s="510"/>
      <c r="P99" s="510"/>
      <c r="Q99" s="527"/>
      <c r="R99" s="511"/>
    </row>
    <row r="100" spans="1:18" ht="14.4" customHeight="1" x14ac:dyDescent="0.3">
      <c r="A100" s="505" t="s">
        <v>1653</v>
      </c>
      <c r="B100" s="506" t="s">
        <v>1734</v>
      </c>
      <c r="C100" s="506" t="s">
        <v>447</v>
      </c>
      <c r="D100" s="506" t="s">
        <v>1655</v>
      </c>
      <c r="E100" s="506" t="s">
        <v>1747</v>
      </c>
      <c r="F100" s="506" t="s">
        <v>1749</v>
      </c>
      <c r="G100" s="510">
        <v>18</v>
      </c>
      <c r="H100" s="510">
        <v>3996</v>
      </c>
      <c r="I100" s="506">
        <v>2.5598975016015375</v>
      </c>
      <c r="J100" s="506">
        <v>222</v>
      </c>
      <c r="K100" s="510">
        <v>7</v>
      </c>
      <c r="L100" s="510">
        <v>1561</v>
      </c>
      <c r="M100" s="506">
        <v>1</v>
      </c>
      <c r="N100" s="506">
        <v>223</v>
      </c>
      <c r="O100" s="510"/>
      <c r="P100" s="510"/>
      <c r="Q100" s="527"/>
      <c r="R100" s="511"/>
    </row>
    <row r="101" spans="1:18" ht="14.4" customHeight="1" x14ac:dyDescent="0.3">
      <c r="A101" s="505" t="s">
        <v>1653</v>
      </c>
      <c r="B101" s="506" t="s">
        <v>1750</v>
      </c>
      <c r="C101" s="506" t="s">
        <v>452</v>
      </c>
      <c r="D101" s="506" t="s">
        <v>1655</v>
      </c>
      <c r="E101" s="506" t="s">
        <v>1751</v>
      </c>
      <c r="F101" s="506" t="s">
        <v>1752</v>
      </c>
      <c r="G101" s="510"/>
      <c r="H101" s="510"/>
      <c r="I101" s="506"/>
      <c r="J101" s="506"/>
      <c r="K101" s="510"/>
      <c r="L101" s="510"/>
      <c r="M101" s="506"/>
      <c r="N101" s="506"/>
      <c r="O101" s="510">
        <v>1</v>
      </c>
      <c r="P101" s="510">
        <v>178</v>
      </c>
      <c r="Q101" s="527"/>
      <c r="R101" s="511">
        <v>178</v>
      </c>
    </row>
    <row r="102" spans="1:18" ht="14.4" customHeight="1" x14ac:dyDescent="0.3">
      <c r="A102" s="505" t="s">
        <v>1653</v>
      </c>
      <c r="B102" s="506" t="s">
        <v>1750</v>
      </c>
      <c r="C102" s="506" t="s">
        <v>452</v>
      </c>
      <c r="D102" s="506" t="s">
        <v>1655</v>
      </c>
      <c r="E102" s="506" t="s">
        <v>1673</v>
      </c>
      <c r="F102" s="506" t="s">
        <v>1674</v>
      </c>
      <c r="G102" s="510"/>
      <c r="H102" s="510"/>
      <c r="I102" s="506"/>
      <c r="J102" s="506"/>
      <c r="K102" s="510"/>
      <c r="L102" s="510"/>
      <c r="M102" s="506"/>
      <c r="N102" s="506"/>
      <c r="O102" s="510">
        <v>2</v>
      </c>
      <c r="P102" s="510">
        <v>66.67</v>
      </c>
      <c r="Q102" s="527"/>
      <c r="R102" s="511">
        <v>33.335000000000001</v>
      </c>
    </row>
    <row r="103" spans="1:18" ht="14.4" customHeight="1" x14ac:dyDescent="0.3">
      <c r="A103" s="505" t="s">
        <v>1653</v>
      </c>
      <c r="B103" s="506" t="s">
        <v>1750</v>
      </c>
      <c r="C103" s="506" t="s">
        <v>452</v>
      </c>
      <c r="D103" s="506" t="s">
        <v>1655</v>
      </c>
      <c r="E103" s="506" t="s">
        <v>1753</v>
      </c>
      <c r="F103" s="506" t="s">
        <v>1754</v>
      </c>
      <c r="G103" s="510"/>
      <c r="H103" s="510"/>
      <c r="I103" s="506"/>
      <c r="J103" s="506"/>
      <c r="K103" s="510"/>
      <c r="L103" s="510"/>
      <c r="M103" s="506"/>
      <c r="N103" s="506"/>
      <c r="O103" s="510">
        <v>1</v>
      </c>
      <c r="P103" s="510">
        <v>702</v>
      </c>
      <c r="Q103" s="527"/>
      <c r="R103" s="511">
        <v>702</v>
      </c>
    </row>
    <row r="104" spans="1:18" ht="14.4" customHeight="1" x14ac:dyDescent="0.3">
      <c r="A104" s="505" t="s">
        <v>1755</v>
      </c>
      <c r="B104" s="506" t="s">
        <v>1756</v>
      </c>
      <c r="C104" s="506" t="s">
        <v>447</v>
      </c>
      <c r="D104" s="506" t="s">
        <v>1655</v>
      </c>
      <c r="E104" s="506" t="s">
        <v>1757</v>
      </c>
      <c r="F104" s="506" t="s">
        <v>1758</v>
      </c>
      <c r="G104" s="510">
        <v>34</v>
      </c>
      <c r="H104" s="510">
        <v>5542</v>
      </c>
      <c r="I104" s="506">
        <v>2.1120426829268291</v>
      </c>
      <c r="J104" s="506">
        <v>163</v>
      </c>
      <c r="K104" s="510">
        <v>16</v>
      </c>
      <c r="L104" s="510">
        <v>2624</v>
      </c>
      <c r="M104" s="506">
        <v>1</v>
      </c>
      <c r="N104" s="506">
        <v>164</v>
      </c>
      <c r="O104" s="510">
        <v>4</v>
      </c>
      <c r="P104" s="510">
        <v>656</v>
      </c>
      <c r="Q104" s="527">
        <v>0.25</v>
      </c>
      <c r="R104" s="511">
        <v>164</v>
      </c>
    </row>
    <row r="105" spans="1:18" ht="14.4" customHeight="1" x14ac:dyDescent="0.3">
      <c r="A105" s="505" t="s">
        <v>1755</v>
      </c>
      <c r="B105" s="506" t="s">
        <v>1756</v>
      </c>
      <c r="C105" s="506" t="s">
        <v>447</v>
      </c>
      <c r="D105" s="506" t="s">
        <v>1655</v>
      </c>
      <c r="E105" s="506" t="s">
        <v>1757</v>
      </c>
      <c r="F105" s="506" t="s">
        <v>1759</v>
      </c>
      <c r="G105" s="510">
        <v>38</v>
      </c>
      <c r="H105" s="510">
        <v>6194</v>
      </c>
      <c r="I105" s="506">
        <v>1.1444937176644494</v>
      </c>
      <c r="J105" s="506">
        <v>163</v>
      </c>
      <c r="K105" s="510">
        <v>33</v>
      </c>
      <c r="L105" s="510">
        <v>5412</v>
      </c>
      <c r="M105" s="506">
        <v>1</v>
      </c>
      <c r="N105" s="506">
        <v>164</v>
      </c>
      <c r="O105" s="510">
        <v>2</v>
      </c>
      <c r="P105" s="510">
        <v>328</v>
      </c>
      <c r="Q105" s="527">
        <v>6.0606060606060608E-2</v>
      </c>
      <c r="R105" s="511">
        <v>164</v>
      </c>
    </row>
    <row r="106" spans="1:18" ht="14.4" customHeight="1" x14ac:dyDescent="0.3">
      <c r="A106" s="505" t="s">
        <v>1755</v>
      </c>
      <c r="B106" s="506" t="s">
        <v>1756</v>
      </c>
      <c r="C106" s="506" t="s">
        <v>447</v>
      </c>
      <c r="D106" s="506" t="s">
        <v>1655</v>
      </c>
      <c r="E106" s="506" t="s">
        <v>1760</v>
      </c>
      <c r="F106" s="506" t="s">
        <v>1761</v>
      </c>
      <c r="G106" s="510">
        <v>341</v>
      </c>
      <c r="H106" s="510">
        <v>29326</v>
      </c>
      <c r="I106" s="506">
        <v>0.79859484777517564</v>
      </c>
      <c r="J106" s="506">
        <v>86</v>
      </c>
      <c r="K106" s="510">
        <v>427</v>
      </c>
      <c r="L106" s="510">
        <v>36722</v>
      </c>
      <c r="M106" s="506">
        <v>1</v>
      </c>
      <c r="N106" s="506">
        <v>86</v>
      </c>
      <c r="O106" s="510">
        <v>786</v>
      </c>
      <c r="P106" s="510">
        <v>68382</v>
      </c>
      <c r="Q106" s="527">
        <v>1.8621534774794402</v>
      </c>
      <c r="R106" s="511">
        <v>87</v>
      </c>
    </row>
    <row r="107" spans="1:18" ht="14.4" customHeight="1" x14ac:dyDescent="0.3">
      <c r="A107" s="505" t="s">
        <v>1755</v>
      </c>
      <c r="B107" s="506" t="s">
        <v>1756</v>
      </c>
      <c r="C107" s="506" t="s">
        <v>447</v>
      </c>
      <c r="D107" s="506" t="s">
        <v>1655</v>
      </c>
      <c r="E107" s="506" t="s">
        <v>1760</v>
      </c>
      <c r="F107" s="506" t="s">
        <v>1762</v>
      </c>
      <c r="G107" s="510">
        <v>622</v>
      </c>
      <c r="H107" s="510">
        <v>53492</v>
      </c>
      <c r="I107" s="506">
        <v>1.6072351421188631</v>
      </c>
      <c r="J107" s="506">
        <v>86</v>
      </c>
      <c r="K107" s="510">
        <v>387</v>
      </c>
      <c r="L107" s="510">
        <v>33282</v>
      </c>
      <c r="M107" s="506">
        <v>1</v>
      </c>
      <c r="N107" s="506">
        <v>86</v>
      </c>
      <c r="O107" s="510">
        <v>672</v>
      </c>
      <c r="P107" s="510">
        <v>58464</v>
      </c>
      <c r="Q107" s="527">
        <v>1.756625202812331</v>
      </c>
      <c r="R107" s="511">
        <v>87</v>
      </c>
    </row>
    <row r="108" spans="1:18" ht="14.4" customHeight="1" x14ac:dyDescent="0.3">
      <c r="A108" s="505" t="s">
        <v>1755</v>
      </c>
      <c r="B108" s="506" t="s">
        <v>1756</v>
      </c>
      <c r="C108" s="506" t="s">
        <v>447</v>
      </c>
      <c r="D108" s="506" t="s">
        <v>1655</v>
      </c>
      <c r="E108" s="506" t="s">
        <v>1763</v>
      </c>
      <c r="F108" s="506" t="s">
        <v>1764</v>
      </c>
      <c r="G108" s="510">
        <v>273</v>
      </c>
      <c r="H108" s="510">
        <v>22113</v>
      </c>
      <c r="I108" s="506">
        <v>0.9285714285714286</v>
      </c>
      <c r="J108" s="506">
        <v>81</v>
      </c>
      <c r="K108" s="510">
        <v>294</v>
      </c>
      <c r="L108" s="510">
        <v>23814</v>
      </c>
      <c r="M108" s="506">
        <v>1</v>
      </c>
      <c r="N108" s="506">
        <v>81</v>
      </c>
      <c r="O108" s="510">
        <v>425</v>
      </c>
      <c r="P108" s="510">
        <v>34850</v>
      </c>
      <c r="Q108" s="527">
        <v>1.4634248761232889</v>
      </c>
      <c r="R108" s="511">
        <v>82</v>
      </c>
    </row>
    <row r="109" spans="1:18" ht="14.4" customHeight="1" x14ac:dyDescent="0.3">
      <c r="A109" s="505" t="s">
        <v>1755</v>
      </c>
      <c r="B109" s="506" t="s">
        <v>1756</v>
      </c>
      <c r="C109" s="506" t="s">
        <v>447</v>
      </c>
      <c r="D109" s="506" t="s">
        <v>1655</v>
      </c>
      <c r="E109" s="506" t="s">
        <v>1763</v>
      </c>
      <c r="F109" s="506" t="s">
        <v>1765</v>
      </c>
      <c r="G109" s="510">
        <v>412</v>
      </c>
      <c r="H109" s="510">
        <v>33372</v>
      </c>
      <c r="I109" s="506">
        <v>1.5606060606060606</v>
      </c>
      <c r="J109" s="506">
        <v>81</v>
      </c>
      <c r="K109" s="510">
        <v>264</v>
      </c>
      <c r="L109" s="510">
        <v>21384</v>
      </c>
      <c r="M109" s="506">
        <v>1</v>
      </c>
      <c r="N109" s="506">
        <v>81</v>
      </c>
      <c r="O109" s="510">
        <v>477</v>
      </c>
      <c r="P109" s="510">
        <v>39114</v>
      </c>
      <c r="Q109" s="527">
        <v>1.8291245791245792</v>
      </c>
      <c r="R109" s="511">
        <v>82</v>
      </c>
    </row>
    <row r="110" spans="1:18" ht="14.4" customHeight="1" x14ac:dyDescent="0.3">
      <c r="A110" s="505" t="s">
        <v>1755</v>
      </c>
      <c r="B110" s="506" t="s">
        <v>1756</v>
      </c>
      <c r="C110" s="506" t="s">
        <v>447</v>
      </c>
      <c r="D110" s="506" t="s">
        <v>1655</v>
      </c>
      <c r="E110" s="506" t="s">
        <v>1766</v>
      </c>
      <c r="F110" s="506" t="s">
        <v>1767</v>
      </c>
      <c r="G110" s="510"/>
      <c r="H110" s="510"/>
      <c r="I110" s="506"/>
      <c r="J110" s="506"/>
      <c r="K110" s="510">
        <v>6</v>
      </c>
      <c r="L110" s="510">
        <v>3120</v>
      </c>
      <c r="M110" s="506">
        <v>1</v>
      </c>
      <c r="N110" s="506">
        <v>520</v>
      </c>
      <c r="O110" s="510">
        <v>132</v>
      </c>
      <c r="P110" s="510">
        <v>68772</v>
      </c>
      <c r="Q110" s="527">
        <v>22.042307692307691</v>
      </c>
      <c r="R110" s="511">
        <v>521</v>
      </c>
    </row>
    <row r="111" spans="1:18" ht="14.4" customHeight="1" x14ac:dyDescent="0.3">
      <c r="A111" s="505" t="s">
        <v>1755</v>
      </c>
      <c r="B111" s="506" t="s">
        <v>1756</v>
      </c>
      <c r="C111" s="506" t="s">
        <v>447</v>
      </c>
      <c r="D111" s="506" t="s">
        <v>1655</v>
      </c>
      <c r="E111" s="506" t="s">
        <v>1766</v>
      </c>
      <c r="F111" s="506" t="s">
        <v>1768</v>
      </c>
      <c r="G111" s="510"/>
      <c r="H111" s="510"/>
      <c r="I111" s="506"/>
      <c r="J111" s="506"/>
      <c r="K111" s="510">
        <v>3</v>
      </c>
      <c r="L111" s="510">
        <v>1560</v>
      </c>
      <c r="M111" s="506">
        <v>1</v>
      </c>
      <c r="N111" s="506">
        <v>520</v>
      </c>
      <c r="O111" s="510">
        <v>58</v>
      </c>
      <c r="P111" s="510">
        <v>30218</v>
      </c>
      <c r="Q111" s="527">
        <v>19.370512820512822</v>
      </c>
      <c r="R111" s="511">
        <v>521</v>
      </c>
    </row>
    <row r="112" spans="1:18" ht="14.4" customHeight="1" x14ac:dyDescent="0.3">
      <c r="A112" s="505" t="s">
        <v>1755</v>
      </c>
      <c r="B112" s="506" t="s">
        <v>1756</v>
      </c>
      <c r="C112" s="506" t="s">
        <v>447</v>
      </c>
      <c r="D112" s="506" t="s">
        <v>1655</v>
      </c>
      <c r="E112" s="506" t="s">
        <v>1769</v>
      </c>
      <c r="F112" s="506" t="s">
        <v>1770</v>
      </c>
      <c r="G112" s="510"/>
      <c r="H112" s="510"/>
      <c r="I112" s="506"/>
      <c r="J112" s="506"/>
      <c r="K112" s="510"/>
      <c r="L112" s="510"/>
      <c r="M112" s="506"/>
      <c r="N112" s="506"/>
      <c r="O112" s="510">
        <v>2</v>
      </c>
      <c r="P112" s="510">
        <v>164</v>
      </c>
      <c r="Q112" s="527"/>
      <c r="R112" s="511">
        <v>82</v>
      </c>
    </row>
    <row r="113" spans="1:18" ht="14.4" customHeight="1" x14ac:dyDescent="0.3">
      <c r="A113" s="505" t="s">
        <v>1755</v>
      </c>
      <c r="B113" s="506" t="s">
        <v>1756</v>
      </c>
      <c r="C113" s="506" t="s">
        <v>447</v>
      </c>
      <c r="D113" s="506" t="s">
        <v>1655</v>
      </c>
      <c r="E113" s="506" t="s">
        <v>1771</v>
      </c>
      <c r="F113" s="506" t="s">
        <v>1772</v>
      </c>
      <c r="G113" s="510">
        <v>34</v>
      </c>
      <c r="H113" s="510">
        <v>13906</v>
      </c>
      <c r="I113" s="506">
        <v>1.2113240418118467</v>
      </c>
      <c r="J113" s="506">
        <v>409</v>
      </c>
      <c r="K113" s="510">
        <v>28</v>
      </c>
      <c r="L113" s="510">
        <v>11480</v>
      </c>
      <c r="M113" s="506">
        <v>1</v>
      </c>
      <c r="N113" s="506">
        <v>410</v>
      </c>
      <c r="O113" s="510">
        <v>24</v>
      </c>
      <c r="P113" s="510">
        <v>9864</v>
      </c>
      <c r="Q113" s="527">
        <v>0.85923344947735192</v>
      </c>
      <c r="R113" s="511">
        <v>411</v>
      </c>
    </row>
    <row r="114" spans="1:18" ht="14.4" customHeight="1" x14ac:dyDescent="0.3">
      <c r="A114" s="505" t="s">
        <v>1755</v>
      </c>
      <c r="B114" s="506" t="s">
        <v>1756</v>
      </c>
      <c r="C114" s="506" t="s">
        <v>447</v>
      </c>
      <c r="D114" s="506" t="s">
        <v>1655</v>
      </c>
      <c r="E114" s="506" t="s">
        <v>1771</v>
      </c>
      <c r="F114" s="506" t="s">
        <v>1773</v>
      </c>
      <c r="G114" s="510">
        <v>38</v>
      </c>
      <c r="H114" s="510">
        <v>15542</v>
      </c>
      <c r="I114" s="506">
        <v>0.9975609756097561</v>
      </c>
      <c r="J114" s="506">
        <v>409</v>
      </c>
      <c r="K114" s="510">
        <v>38</v>
      </c>
      <c r="L114" s="510">
        <v>15580</v>
      </c>
      <c r="M114" s="506">
        <v>1</v>
      </c>
      <c r="N114" s="506">
        <v>410</v>
      </c>
      <c r="O114" s="510">
        <v>26</v>
      </c>
      <c r="P114" s="510">
        <v>10686</v>
      </c>
      <c r="Q114" s="527">
        <v>0.6858793324775353</v>
      </c>
      <c r="R114" s="511">
        <v>411</v>
      </c>
    </row>
    <row r="115" spans="1:18" ht="14.4" customHeight="1" x14ac:dyDescent="0.3">
      <c r="A115" s="505" t="s">
        <v>1755</v>
      </c>
      <c r="B115" s="506" t="s">
        <v>1756</v>
      </c>
      <c r="C115" s="506" t="s">
        <v>447</v>
      </c>
      <c r="D115" s="506" t="s">
        <v>1655</v>
      </c>
      <c r="E115" s="506" t="s">
        <v>1774</v>
      </c>
      <c r="F115" s="506" t="s">
        <v>1775</v>
      </c>
      <c r="G115" s="510">
        <v>123</v>
      </c>
      <c r="H115" s="510">
        <v>9963</v>
      </c>
      <c r="I115" s="506">
        <v>0.90441176470588236</v>
      </c>
      <c r="J115" s="506">
        <v>81</v>
      </c>
      <c r="K115" s="510">
        <v>136</v>
      </c>
      <c r="L115" s="510">
        <v>11016</v>
      </c>
      <c r="M115" s="506">
        <v>1</v>
      </c>
      <c r="N115" s="506">
        <v>81</v>
      </c>
      <c r="O115" s="510">
        <v>256</v>
      </c>
      <c r="P115" s="510">
        <v>20992</v>
      </c>
      <c r="Q115" s="527">
        <v>1.9055918663761802</v>
      </c>
      <c r="R115" s="511">
        <v>82</v>
      </c>
    </row>
    <row r="116" spans="1:18" ht="14.4" customHeight="1" x14ac:dyDescent="0.3">
      <c r="A116" s="505" t="s">
        <v>1755</v>
      </c>
      <c r="B116" s="506" t="s">
        <v>1756</v>
      </c>
      <c r="C116" s="506" t="s">
        <v>447</v>
      </c>
      <c r="D116" s="506" t="s">
        <v>1655</v>
      </c>
      <c r="E116" s="506" t="s">
        <v>1774</v>
      </c>
      <c r="F116" s="506" t="s">
        <v>1776</v>
      </c>
      <c r="G116" s="510">
        <v>194</v>
      </c>
      <c r="H116" s="510">
        <v>15714</v>
      </c>
      <c r="I116" s="506">
        <v>1.7477477477477477</v>
      </c>
      <c r="J116" s="506">
        <v>81</v>
      </c>
      <c r="K116" s="510">
        <v>111</v>
      </c>
      <c r="L116" s="510">
        <v>8991</v>
      </c>
      <c r="M116" s="506">
        <v>1</v>
      </c>
      <c r="N116" s="506">
        <v>81</v>
      </c>
      <c r="O116" s="510">
        <v>229</v>
      </c>
      <c r="P116" s="510">
        <v>18778</v>
      </c>
      <c r="Q116" s="527">
        <v>2.0885329774218664</v>
      </c>
      <c r="R116" s="511">
        <v>82</v>
      </c>
    </row>
    <row r="117" spans="1:18" ht="14.4" customHeight="1" x14ac:dyDescent="0.3">
      <c r="A117" s="505" t="s">
        <v>1755</v>
      </c>
      <c r="B117" s="506" t="s">
        <v>1756</v>
      </c>
      <c r="C117" s="506" t="s">
        <v>447</v>
      </c>
      <c r="D117" s="506" t="s">
        <v>1655</v>
      </c>
      <c r="E117" s="506" t="s">
        <v>1777</v>
      </c>
      <c r="F117" s="506" t="s">
        <v>1778</v>
      </c>
      <c r="G117" s="510">
        <v>7</v>
      </c>
      <c r="H117" s="510">
        <v>756</v>
      </c>
      <c r="I117" s="506">
        <v>0.7</v>
      </c>
      <c r="J117" s="506">
        <v>108</v>
      </c>
      <c r="K117" s="510">
        <v>10</v>
      </c>
      <c r="L117" s="510">
        <v>1080</v>
      </c>
      <c r="M117" s="506">
        <v>1</v>
      </c>
      <c r="N117" s="506">
        <v>108</v>
      </c>
      <c r="O117" s="510">
        <v>1</v>
      </c>
      <c r="P117" s="510">
        <v>109</v>
      </c>
      <c r="Q117" s="527">
        <v>0.10092592592592593</v>
      </c>
      <c r="R117" s="511">
        <v>109</v>
      </c>
    </row>
    <row r="118" spans="1:18" ht="14.4" customHeight="1" x14ac:dyDescent="0.3">
      <c r="A118" s="505" t="s">
        <v>1755</v>
      </c>
      <c r="B118" s="506" t="s">
        <v>1756</v>
      </c>
      <c r="C118" s="506" t="s">
        <v>447</v>
      </c>
      <c r="D118" s="506" t="s">
        <v>1655</v>
      </c>
      <c r="E118" s="506" t="s">
        <v>1777</v>
      </c>
      <c r="F118" s="506" t="s">
        <v>1779</v>
      </c>
      <c r="G118" s="510">
        <v>4</v>
      </c>
      <c r="H118" s="510">
        <v>432</v>
      </c>
      <c r="I118" s="506">
        <v>0.33333333333333331</v>
      </c>
      <c r="J118" s="506">
        <v>108</v>
      </c>
      <c r="K118" s="510">
        <v>12</v>
      </c>
      <c r="L118" s="510">
        <v>1296</v>
      </c>
      <c r="M118" s="506">
        <v>1</v>
      </c>
      <c r="N118" s="506">
        <v>108</v>
      </c>
      <c r="O118" s="510">
        <v>15</v>
      </c>
      <c r="P118" s="510">
        <v>1635</v>
      </c>
      <c r="Q118" s="527">
        <v>1.2615740740740742</v>
      </c>
      <c r="R118" s="511">
        <v>109</v>
      </c>
    </row>
    <row r="119" spans="1:18" ht="14.4" customHeight="1" x14ac:dyDescent="0.3">
      <c r="A119" s="505" t="s">
        <v>1755</v>
      </c>
      <c r="B119" s="506" t="s">
        <v>1756</v>
      </c>
      <c r="C119" s="506" t="s">
        <v>447</v>
      </c>
      <c r="D119" s="506" t="s">
        <v>1655</v>
      </c>
      <c r="E119" s="506" t="s">
        <v>1780</v>
      </c>
      <c r="F119" s="506" t="s">
        <v>1781</v>
      </c>
      <c r="G119" s="510">
        <v>277</v>
      </c>
      <c r="H119" s="510">
        <v>18559</v>
      </c>
      <c r="I119" s="506">
        <v>0.90819672131147544</v>
      </c>
      <c r="J119" s="506">
        <v>67</v>
      </c>
      <c r="K119" s="510">
        <v>305</v>
      </c>
      <c r="L119" s="510">
        <v>20435</v>
      </c>
      <c r="M119" s="506">
        <v>1</v>
      </c>
      <c r="N119" s="506">
        <v>67</v>
      </c>
      <c r="O119" s="510">
        <v>462</v>
      </c>
      <c r="P119" s="510">
        <v>31416</v>
      </c>
      <c r="Q119" s="527">
        <v>1.5373623684854416</v>
      </c>
      <c r="R119" s="511">
        <v>68</v>
      </c>
    </row>
    <row r="120" spans="1:18" ht="14.4" customHeight="1" x14ac:dyDescent="0.3">
      <c r="A120" s="505" t="s">
        <v>1755</v>
      </c>
      <c r="B120" s="506" t="s">
        <v>1756</v>
      </c>
      <c r="C120" s="506" t="s">
        <v>447</v>
      </c>
      <c r="D120" s="506" t="s">
        <v>1655</v>
      </c>
      <c r="E120" s="506" t="s">
        <v>1780</v>
      </c>
      <c r="F120" s="506" t="s">
        <v>1782</v>
      </c>
      <c r="G120" s="510">
        <v>39</v>
      </c>
      <c r="H120" s="510">
        <v>2613</v>
      </c>
      <c r="I120" s="506">
        <v>0.84782608695652173</v>
      </c>
      <c r="J120" s="506">
        <v>67</v>
      </c>
      <c r="K120" s="510">
        <v>46</v>
      </c>
      <c r="L120" s="510">
        <v>3082</v>
      </c>
      <c r="M120" s="506">
        <v>1</v>
      </c>
      <c r="N120" s="506">
        <v>67</v>
      </c>
      <c r="O120" s="510">
        <v>16</v>
      </c>
      <c r="P120" s="510">
        <v>1088</v>
      </c>
      <c r="Q120" s="527">
        <v>0.35301752109020118</v>
      </c>
      <c r="R120" s="511">
        <v>68</v>
      </c>
    </row>
    <row r="121" spans="1:18" ht="14.4" customHeight="1" x14ac:dyDescent="0.3">
      <c r="A121" s="505" t="s">
        <v>1755</v>
      </c>
      <c r="B121" s="506" t="s">
        <v>1756</v>
      </c>
      <c r="C121" s="506" t="s">
        <v>447</v>
      </c>
      <c r="D121" s="506" t="s">
        <v>1655</v>
      </c>
      <c r="E121" s="506" t="s">
        <v>1783</v>
      </c>
      <c r="F121" s="506" t="s">
        <v>1784</v>
      </c>
      <c r="G121" s="510">
        <v>36</v>
      </c>
      <c r="H121" s="510">
        <v>9972</v>
      </c>
      <c r="I121" s="506">
        <v>0.64054470709146971</v>
      </c>
      <c r="J121" s="506">
        <v>277</v>
      </c>
      <c r="K121" s="510">
        <v>56</v>
      </c>
      <c r="L121" s="510">
        <v>15568</v>
      </c>
      <c r="M121" s="506">
        <v>1</v>
      </c>
      <c r="N121" s="506">
        <v>278</v>
      </c>
      <c r="O121" s="510">
        <v>22</v>
      </c>
      <c r="P121" s="510">
        <v>6116</v>
      </c>
      <c r="Q121" s="527">
        <v>0.39285714285714285</v>
      </c>
      <c r="R121" s="511">
        <v>278</v>
      </c>
    </row>
    <row r="122" spans="1:18" ht="14.4" customHeight="1" x14ac:dyDescent="0.3">
      <c r="A122" s="505" t="s">
        <v>1755</v>
      </c>
      <c r="B122" s="506" t="s">
        <v>1756</v>
      </c>
      <c r="C122" s="506" t="s">
        <v>447</v>
      </c>
      <c r="D122" s="506" t="s">
        <v>1655</v>
      </c>
      <c r="E122" s="506" t="s">
        <v>1783</v>
      </c>
      <c r="F122" s="506" t="s">
        <v>1785</v>
      </c>
      <c r="G122" s="510">
        <v>60</v>
      </c>
      <c r="H122" s="510">
        <v>16620</v>
      </c>
      <c r="I122" s="506">
        <v>1.9285216987700162</v>
      </c>
      <c r="J122" s="506">
        <v>277</v>
      </c>
      <c r="K122" s="510">
        <v>31</v>
      </c>
      <c r="L122" s="510">
        <v>8618</v>
      </c>
      <c r="M122" s="506">
        <v>1</v>
      </c>
      <c r="N122" s="506">
        <v>278</v>
      </c>
      <c r="O122" s="510">
        <v>35</v>
      </c>
      <c r="P122" s="510">
        <v>9730</v>
      </c>
      <c r="Q122" s="527">
        <v>1.1290322580645162</v>
      </c>
      <c r="R122" s="511">
        <v>278</v>
      </c>
    </row>
    <row r="123" spans="1:18" ht="14.4" customHeight="1" x14ac:dyDescent="0.3">
      <c r="A123" s="505" t="s">
        <v>1755</v>
      </c>
      <c r="B123" s="506" t="s">
        <v>1756</v>
      </c>
      <c r="C123" s="506" t="s">
        <v>447</v>
      </c>
      <c r="D123" s="506" t="s">
        <v>1655</v>
      </c>
      <c r="E123" s="506" t="s">
        <v>1786</v>
      </c>
      <c r="F123" s="506" t="s">
        <v>1787</v>
      </c>
      <c r="G123" s="510">
        <v>17</v>
      </c>
      <c r="H123" s="510">
        <v>4879</v>
      </c>
      <c r="I123" s="506"/>
      <c r="J123" s="506">
        <v>287</v>
      </c>
      <c r="K123" s="510"/>
      <c r="L123" s="510"/>
      <c r="M123" s="506"/>
      <c r="N123" s="506"/>
      <c r="O123" s="510">
        <v>2</v>
      </c>
      <c r="P123" s="510">
        <v>576</v>
      </c>
      <c r="Q123" s="527"/>
      <c r="R123" s="511">
        <v>288</v>
      </c>
    </row>
    <row r="124" spans="1:18" ht="14.4" customHeight="1" x14ac:dyDescent="0.3">
      <c r="A124" s="505" t="s">
        <v>1755</v>
      </c>
      <c r="B124" s="506" t="s">
        <v>1756</v>
      </c>
      <c r="C124" s="506" t="s">
        <v>447</v>
      </c>
      <c r="D124" s="506" t="s">
        <v>1655</v>
      </c>
      <c r="E124" s="506" t="s">
        <v>1786</v>
      </c>
      <c r="F124" s="506" t="s">
        <v>1788</v>
      </c>
      <c r="G124" s="510">
        <v>7</v>
      </c>
      <c r="H124" s="510">
        <v>2009</v>
      </c>
      <c r="I124" s="506">
        <v>0.99652777777777779</v>
      </c>
      <c r="J124" s="506">
        <v>287</v>
      </c>
      <c r="K124" s="510">
        <v>7</v>
      </c>
      <c r="L124" s="510">
        <v>2016</v>
      </c>
      <c r="M124" s="506">
        <v>1</v>
      </c>
      <c r="N124" s="506">
        <v>288</v>
      </c>
      <c r="O124" s="510"/>
      <c r="P124" s="510"/>
      <c r="Q124" s="527"/>
      <c r="R124" s="511"/>
    </row>
    <row r="125" spans="1:18" ht="14.4" customHeight="1" x14ac:dyDescent="0.3">
      <c r="A125" s="505" t="s">
        <v>1755</v>
      </c>
      <c r="B125" s="506" t="s">
        <v>1756</v>
      </c>
      <c r="C125" s="506" t="s">
        <v>447</v>
      </c>
      <c r="D125" s="506" t="s">
        <v>1655</v>
      </c>
      <c r="E125" s="506" t="s">
        <v>1789</v>
      </c>
      <c r="F125" s="506" t="s">
        <v>1790</v>
      </c>
      <c r="G125" s="510">
        <v>4</v>
      </c>
      <c r="H125" s="510">
        <v>652</v>
      </c>
      <c r="I125" s="506">
        <v>0.99390243902439024</v>
      </c>
      <c r="J125" s="506">
        <v>163</v>
      </c>
      <c r="K125" s="510">
        <v>4</v>
      </c>
      <c r="L125" s="510">
        <v>656</v>
      </c>
      <c r="M125" s="506">
        <v>1</v>
      </c>
      <c r="N125" s="506">
        <v>164</v>
      </c>
      <c r="O125" s="510"/>
      <c r="P125" s="510"/>
      <c r="Q125" s="527"/>
      <c r="R125" s="511"/>
    </row>
    <row r="126" spans="1:18" ht="14.4" customHeight="1" thickBot="1" x14ac:dyDescent="0.35">
      <c r="A126" s="512" t="s">
        <v>1755</v>
      </c>
      <c r="B126" s="513" t="s">
        <v>1756</v>
      </c>
      <c r="C126" s="513" t="s">
        <v>447</v>
      </c>
      <c r="D126" s="513" t="s">
        <v>1655</v>
      </c>
      <c r="E126" s="513" t="s">
        <v>1789</v>
      </c>
      <c r="F126" s="513" t="s">
        <v>1791</v>
      </c>
      <c r="G126" s="517">
        <v>11</v>
      </c>
      <c r="H126" s="517">
        <v>1793</v>
      </c>
      <c r="I126" s="513">
        <v>1.2147696476964769</v>
      </c>
      <c r="J126" s="513">
        <v>163</v>
      </c>
      <c r="K126" s="517">
        <v>9</v>
      </c>
      <c r="L126" s="517">
        <v>1476</v>
      </c>
      <c r="M126" s="513">
        <v>1</v>
      </c>
      <c r="N126" s="513">
        <v>164</v>
      </c>
      <c r="O126" s="517">
        <v>1</v>
      </c>
      <c r="P126" s="517">
        <v>164</v>
      </c>
      <c r="Q126" s="529">
        <v>0.1111111111111111</v>
      </c>
      <c r="R126" s="518">
        <v>164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0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1793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4688</v>
      </c>
      <c r="I3" s="103">
        <f t="shared" si="0"/>
        <v>805693.93000000017</v>
      </c>
      <c r="J3" s="74"/>
      <c r="K3" s="74"/>
      <c r="L3" s="103">
        <f t="shared" si="0"/>
        <v>4708</v>
      </c>
      <c r="M3" s="103">
        <f t="shared" si="0"/>
        <v>838678.94000000006</v>
      </c>
      <c r="N3" s="74"/>
      <c r="O3" s="74"/>
      <c r="P3" s="103">
        <f t="shared" si="0"/>
        <v>7707</v>
      </c>
      <c r="Q3" s="103">
        <f t="shared" si="0"/>
        <v>1249827.53</v>
      </c>
      <c r="R3" s="75">
        <f>IF(M3=0,0,Q3/M3)</f>
        <v>1.4902335928454338</v>
      </c>
      <c r="S3" s="104">
        <f>IF(P3=0,0,Q3/P3)</f>
        <v>162.16783832879202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1653</v>
      </c>
      <c r="B6" s="565" t="s">
        <v>1654</v>
      </c>
      <c r="C6" s="565" t="s">
        <v>447</v>
      </c>
      <c r="D6" s="565" t="s">
        <v>1629</v>
      </c>
      <c r="E6" s="565" t="s">
        <v>1655</v>
      </c>
      <c r="F6" s="565" t="s">
        <v>1661</v>
      </c>
      <c r="G6" s="565" t="s">
        <v>1662</v>
      </c>
      <c r="H6" s="116"/>
      <c r="I6" s="116"/>
      <c r="J6" s="565"/>
      <c r="K6" s="565"/>
      <c r="L6" s="116"/>
      <c r="M6" s="116"/>
      <c r="N6" s="565"/>
      <c r="O6" s="565"/>
      <c r="P6" s="116">
        <v>1</v>
      </c>
      <c r="Q6" s="116">
        <v>139</v>
      </c>
      <c r="R6" s="570"/>
      <c r="S6" s="581">
        <v>139</v>
      </c>
    </row>
    <row r="7" spans="1:19" ht="14.4" customHeight="1" x14ac:dyDescent="0.3">
      <c r="A7" s="505" t="s">
        <v>1653</v>
      </c>
      <c r="B7" s="506" t="s">
        <v>1654</v>
      </c>
      <c r="C7" s="506" t="s">
        <v>447</v>
      </c>
      <c r="D7" s="506" t="s">
        <v>1629</v>
      </c>
      <c r="E7" s="506" t="s">
        <v>1655</v>
      </c>
      <c r="F7" s="506" t="s">
        <v>1664</v>
      </c>
      <c r="G7" s="506" t="s">
        <v>1665</v>
      </c>
      <c r="H7" s="510"/>
      <c r="I7" s="510"/>
      <c r="J7" s="506"/>
      <c r="K7" s="506"/>
      <c r="L7" s="510"/>
      <c r="M7" s="510"/>
      <c r="N7" s="506"/>
      <c r="O7" s="506"/>
      <c r="P7" s="510">
        <v>1</v>
      </c>
      <c r="Q7" s="510">
        <v>1819</v>
      </c>
      <c r="R7" s="527"/>
      <c r="S7" s="511">
        <v>1819</v>
      </c>
    </row>
    <row r="8" spans="1:19" ht="14.4" customHeight="1" x14ac:dyDescent="0.3">
      <c r="A8" s="505" t="s">
        <v>1653</v>
      </c>
      <c r="B8" s="506" t="s">
        <v>1654</v>
      </c>
      <c r="C8" s="506" t="s">
        <v>447</v>
      </c>
      <c r="D8" s="506" t="s">
        <v>1629</v>
      </c>
      <c r="E8" s="506" t="s">
        <v>1655</v>
      </c>
      <c r="F8" s="506" t="s">
        <v>1667</v>
      </c>
      <c r="G8" s="506" t="s">
        <v>1668</v>
      </c>
      <c r="H8" s="510"/>
      <c r="I8" s="510"/>
      <c r="J8" s="506"/>
      <c r="K8" s="506"/>
      <c r="L8" s="510"/>
      <c r="M8" s="510"/>
      <c r="N8" s="506"/>
      <c r="O8" s="506"/>
      <c r="P8" s="510">
        <v>1</v>
      </c>
      <c r="Q8" s="510">
        <v>625</v>
      </c>
      <c r="R8" s="527"/>
      <c r="S8" s="511">
        <v>625</v>
      </c>
    </row>
    <row r="9" spans="1:19" ht="14.4" customHeight="1" x14ac:dyDescent="0.3">
      <c r="A9" s="505" t="s">
        <v>1653</v>
      </c>
      <c r="B9" s="506" t="s">
        <v>1654</v>
      </c>
      <c r="C9" s="506" t="s">
        <v>447</v>
      </c>
      <c r="D9" s="506" t="s">
        <v>1629</v>
      </c>
      <c r="E9" s="506" t="s">
        <v>1655</v>
      </c>
      <c r="F9" s="506" t="s">
        <v>1667</v>
      </c>
      <c r="G9" s="506" t="s">
        <v>1669</v>
      </c>
      <c r="H9" s="510"/>
      <c r="I9" s="510"/>
      <c r="J9" s="506"/>
      <c r="K9" s="506"/>
      <c r="L9" s="510">
        <v>1</v>
      </c>
      <c r="M9" s="510">
        <v>624</v>
      </c>
      <c r="N9" s="506">
        <v>1</v>
      </c>
      <c r="O9" s="506">
        <v>624</v>
      </c>
      <c r="P9" s="510"/>
      <c r="Q9" s="510"/>
      <c r="R9" s="527"/>
      <c r="S9" s="511"/>
    </row>
    <row r="10" spans="1:19" ht="14.4" customHeight="1" x14ac:dyDescent="0.3">
      <c r="A10" s="505" t="s">
        <v>1653</v>
      </c>
      <c r="B10" s="506" t="s">
        <v>1654</v>
      </c>
      <c r="C10" s="506" t="s">
        <v>447</v>
      </c>
      <c r="D10" s="506" t="s">
        <v>1629</v>
      </c>
      <c r="E10" s="506" t="s">
        <v>1655</v>
      </c>
      <c r="F10" s="506" t="s">
        <v>1670</v>
      </c>
      <c r="G10" s="506" t="s">
        <v>1671</v>
      </c>
      <c r="H10" s="510"/>
      <c r="I10" s="510"/>
      <c r="J10" s="506"/>
      <c r="K10" s="506"/>
      <c r="L10" s="510"/>
      <c r="M10" s="510"/>
      <c r="N10" s="506"/>
      <c r="O10" s="506"/>
      <c r="P10" s="510">
        <v>1</v>
      </c>
      <c r="Q10" s="510">
        <v>471</v>
      </c>
      <c r="R10" s="527"/>
      <c r="S10" s="511">
        <v>471</v>
      </c>
    </row>
    <row r="11" spans="1:19" ht="14.4" customHeight="1" x14ac:dyDescent="0.3">
      <c r="A11" s="505" t="s">
        <v>1653</v>
      </c>
      <c r="B11" s="506" t="s">
        <v>1654</v>
      </c>
      <c r="C11" s="506" t="s">
        <v>447</v>
      </c>
      <c r="D11" s="506" t="s">
        <v>1629</v>
      </c>
      <c r="E11" s="506" t="s">
        <v>1655</v>
      </c>
      <c r="F11" s="506" t="s">
        <v>1673</v>
      </c>
      <c r="G11" s="506" t="s">
        <v>1674</v>
      </c>
      <c r="H11" s="510"/>
      <c r="I11" s="510"/>
      <c r="J11" s="506"/>
      <c r="K11" s="506"/>
      <c r="L11" s="510"/>
      <c r="M11" s="510"/>
      <c r="N11" s="506"/>
      <c r="O11" s="506"/>
      <c r="P11" s="510">
        <v>2</v>
      </c>
      <c r="Q11" s="510">
        <v>66.66</v>
      </c>
      <c r="R11" s="527"/>
      <c r="S11" s="511">
        <v>33.33</v>
      </c>
    </row>
    <row r="12" spans="1:19" ht="14.4" customHeight="1" x14ac:dyDescent="0.3">
      <c r="A12" s="505" t="s">
        <v>1653</v>
      </c>
      <c r="B12" s="506" t="s">
        <v>1654</v>
      </c>
      <c r="C12" s="506" t="s">
        <v>447</v>
      </c>
      <c r="D12" s="506" t="s">
        <v>1629</v>
      </c>
      <c r="E12" s="506" t="s">
        <v>1655</v>
      </c>
      <c r="F12" s="506" t="s">
        <v>1676</v>
      </c>
      <c r="G12" s="506" t="s">
        <v>1677</v>
      </c>
      <c r="H12" s="510"/>
      <c r="I12" s="510"/>
      <c r="J12" s="506"/>
      <c r="K12" s="506"/>
      <c r="L12" s="510"/>
      <c r="M12" s="510"/>
      <c r="N12" s="506"/>
      <c r="O12" s="506"/>
      <c r="P12" s="510">
        <v>1</v>
      </c>
      <c r="Q12" s="510">
        <v>37</v>
      </c>
      <c r="R12" s="527"/>
      <c r="S12" s="511">
        <v>37</v>
      </c>
    </row>
    <row r="13" spans="1:19" ht="14.4" customHeight="1" x14ac:dyDescent="0.3">
      <c r="A13" s="505" t="s">
        <v>1653</v>
      </c>
      <c r="B13" s="506" t="s">
        <v>1654</v>
      </c>
      <c r="C13" s="506" t="s">
        <v>447</v>
      </c>
      <c r="D13" s="506" t="s">
        <v>1629</v>
      </c>
      <c r="E13" s="506" t="s">
        <v>1655</v>
      </c>
      <c r="F13" s="506" t="s">
        <v>1682</v>
      </c>
      <c r="G13" s="506" t="s">
        <v>1683</v>
      </c>
      <c r="H13" s="510"/>
      <c r="I13" s="510"/>
      <c r="J13" s="506"/>
      <c r="K13" s="506"/>
      <c r="L13" s="510"/>
      <c r="M13" s="510"/>
      <c r="N13" s="506"/>
      <c r="O13" s="506"/>
      <c r="P13" s="510">
        <v>1</v>
      </c>
      <c r="Q13" s="510">
        <v>702</v>
      </c>
      <c r="R13" s="527"/>
      <c r="S13" s="511">
        <v>702</v>
      </c>
    </row>
    <row r="14" spans="1:19" ht="14.4" customHeight="1" x14ac:dyDescent="0.3">
      <c r="A14" s="505" t="s">
        <v>1653</v>
      </c>
      <c r="B14" s="506" t="s">
        <v>1654</v>
      </c>
      <c r="C14" s="506" t="s">
        <v>447</v>
      </c>
      <c r="D14" s="506" t="s">
        <v>1629</v>
      </c>
      <c r="E14" s="506" t="s">
        <v>1655</v>
      </c>
      <c r="F14" s="506" t="s">
        <v>1691</v>
      </c>
      <c r="G14" s="506" t="s">
        <v>1692</v>
      </c>
      <c r="H14" s="510"/>
      <c r="I14" s="510"/>
      <c r="J14" s="506"/>
      <c r="K14" s="506"/>
      <c r="L14" s="510"/>
      <c r="M14" s="510"/>
      <c r="N14" s="506"/>
      <c r="O14" s="506"/>
      <c r="P14" s="510">
        <v>2</v>
      </c>
      <c r="Q14" s="510">
        <v>446</v>
      </c>
      <c r="R14" s="527"/>
      <c r="S14" s="511">
        <v>223</v>
      </c>
    </row>
    <row r="15" spans="1:19" ht="14.4" customHeight="1" x14ac:dyDescent="0.3">
      <c r="A15" s="505" t="s">
        <v>1653</v>
      </c>
      <c r="B15" s="506" t="s">
        <v>1654</v>
      </c>
      <c r="C15" s="506" t="s">
        <v>447</v>
      </c>
      <c r="D15" s="506" t="s">
        <v>1629</v>
      </c>
      <c r="E15" s="506" t="s">
        <v>1655</v>
      </c>
      <c r="F15" s="506" t="s">
        <v>1694</v>
      </c>
      <c r="G15" s="506" t="s">
        <v>1695</v>
      </c>
      <c r="H15" s="510"/>
      <c r="I15" s="510"/>
      <c r="J15" s="506"/>
      <c r="K15" s="506"/>
      <c r="L15" s="510"/>
      <c r="M15" s="510"/>
      <c r="N15" s="506"/>
      <c r="O15" s="506"/>
      <c r="P15" s="510">
        <v>3</v>
      </c>
      <c r="Q15" s="510">
        <v>231</v>
      </c>
      <c r="R15" s="527"/>
      <c r="S15" s="511">
        <v>77</v>
      </c>
    </row>
    <row r="16" spans="1:19" ht="14.4" customHeight="1" x14ac:dyDescent="0.3">
      <c r="A16" s="505" t="s">
        <v>1653</v>
      </c>
      <c r="B16" s="506" t="s">
        <v>1654</v>
      </c>
      <c r="C16" s="506" t="s">
        <v>447</v>
      </c>
      <c r="D16" s="506" t="s">
        <v>1629</v>
      </c>
      <c r="E16" s="506" t="s">
        <v>1655</v>
      </c>
      <c r="F16" s="506" t="s">
        <v>1697</v>
      </c>
      <c r="G16" s="506" t="s">
        <v>1698</v>
      </c>
      <c r="H16" s="510"/>
      <c r="I16" s="510"/>
      <c r="J16" s="506"/>
      <c r="K16" s="506"/>
      <c r="L16" s="510"/>
      <c r="M16" s="510"/>
      <c r="N16" s="506"/>
      <c r="O16" s="506"/>
      <c r="P16" s="510">
        <v>1</v>
      </c>
      <c r="Q16" s="510">
        <v>59</v>
      </c>
      <c r="R16" s="527"/>
      <c r="S16" s="511">
        <v>59</v>
      </c>
    </row>
    <row r="17" spans="1:19" ht="14.4" customHeight="1" x14ac:dyDescent="0.3">
      <c r="A17" s="505" t="s">
        <v>1653</v>
      </c>
      <c r="B17" s="506" t="s">
        <v>1654</v>
      </c>
      <c r="C17" s="506" t="s">
        <v>447</v>
      </c>
      <c r="D17" s="506" t="s">
        <v>1634</v>
      </c>
      <c r="E17" s="506" t="s">
        <v>1655</v>
      </c>
      <c r="F17" s="506" t="s">
        <v>1658</v>
      </c>
      <c r="G17" s="506" t="s">
        <v>1659</v>
      </c>
      <c r="H17" s="510"/>
      <c r="I17" s="510"/>
      <c r="J17" s="506"/>
      <c r="K17" s="506"/>
      <c r="L17" s="510">
        <v>3</v>
      </c>
      <c r="M17" s="510">
        <v>111</v>
      </c>
      <c r="N17" s="506">
        <v>1</v>
      </c>
      <c r="O17" s="506">
        <v>37</v>
      </c>
      <c r="P17" s="510"/>
      <c r="Q17" s="510"/>
      <c r="R17" s="527"/>
      <c r="S17" s="511"/>
    </row>
    <row r="18" spans="1:19" ht="14.4" customHeight="1" x14ac:dyDescent="0.3">
      <c r="A18" s="505" t="s">
        <v>1653</v>
      </c>
      <c r="B18" s="506" t="s">
        <v>1654</v>
      </c>
      <c r="C18" s="506" t="s">
        <v>447</v>
      </c>
      <c r="D18" s="506" t="s">
        <v>1634</v>
      </c>
      <c r="E18" s="506" t="s">
        <v>1655</v>
      </c>
      <c r="F18" s="506" t="s">
        <v>1658</v>
      </c>
      <c r="G18" s="506" t="s">
        <v>1660</v>
      </c>
      <c r="H18" s="510"/>
      <c r="I18" s="510"/>
      <c r="J18" s="506"/>
      <c r="K18" s="506"/>
      <c r="L18" s="510">
        <v>5</v>
      </c>
      <c r="M18" s="510">
        <v>185</v>
      </c>
      <c r="N18" s="506">
        <v>1</v>
      </c>
      <c r="O18" s="506">
        <v>37</v>
      </c>
      <c r="P18" s="510">
        <v>1</v>
      </c>
      <c r="Q18" s="510">
        <v>37</v>
      </c>
      <c r="R18" s="527">
        <v>0.2</v>
      </c>
      <c r="S18" s="511">
        <v>37</v>
      </c>
    </row>
    <row r="19" spans="1:19" ht="14.4" customHeight="1" x14ac:dyDescent="0.3">
      <c r="A19" s="505" t="s">
        <v>1653</v>
      </c>
      <c r="B19" s="506" t="s">
        <v>1654</v>
      </c>
      <c r="C19" s="506" t="s">
        <v>447</v>
      </c>
      <c r="D19" s="506" t="s">
        <v>1634</v>
      </c>
      <c r="E19" s="506" t="s">
        <v>1655</v>
      </c>
      <c r="F19" s="506" t="s">
        <v>1661</v>
      </c>
      <c r="G19" s="506" t="s">
        <v>1662</v>
      </c>
      <c r="H19" s="510"/>
      <c r="I19" s="510"/>
      <c r="J19" s="506"/>
      <c r="K19" s="506"/>
      <c r="L19" s="510">
        <v>4</v>
      </c>
      <c r="M19" s="510">
        <v>556</v>
      </c>
      <c r="N19" s="506">
        <v>1</v>
      </c>
      <c r="O19" s="506">
        <v>139</v>
      </c>
      <c r="P19" s="510"/>
      <c r="Q19" s="510"/>
      <c r="R19" s="527"/>
      <c r="S19" s="511"/>
    </row>
    <row r="20" spans="1:19" ht="14.4" customHeight="1" x14ac:dyDescent="0.3">
      <c r="A20" s="505" t="s">
        <v>1653</v>
      </c>
      <c r="B20" s="506" t="s">
        <v>1654</v>
      </c>
      <c r="C20" s="506" t="s">
        <v>447</v>
      </c>
      <c r="D20" s="506" t="s">
        <v>1634</v>
      </c>
      <c r="E20" s="506" t="s">
        <v>1655</v>
      </c>
      <c r="F20" s="506" t="s">
        <v>1661</v>
      </c>
      <c r="G20" s="506" t="s">
        <v>1663</v>
      </c>
      <c r="H20" s="510"/>
      <c r="I20" s="510"/>
      <c r="J20" s="506"/>
      <c r="K20" s="506"/>
      <c r="L20" s="510">
        <v>4</v>
      </c>
      <c r="M20" s="510">
        <v>556</v>
      </c>
      <c r="N20" s="506">
        <v>1</v>
      </c>
      <c r="O20" s="506">
        <v>139</v>
      </c>
      <c r="P20" s="510"/>
      <c r="Q20" s="510"/>
      <c r="R20" s="527"/>
      <c r="S20" s="511"/>
    </row>
    <row r="21" spans="1:19" ht="14.4" customHeight="1" x14ac:dyDescent="0.3">
      <c r="A21" s="505" t="s">
        <v>1653</v>
      </c>
      <c r="B21" s="506" t="s">
        <v>1654</v>
      </c>
      <c r="C21" s="506" t="s">
        <v>447</v>
      </c>
      <c r="D21" s="506" t="s">
        <v>1634</v>
      </c>
      <c r="E21" s="506" t="s">
        <v>1655</v>
      </c>
      <c r="F21" s="506" t="s">
        <v>1664</v>
      </c>
      <c r="G21" s="506" t="s">
        <v>1665</v>
      </c>
      <c r="H21" s="510"/>
      <c r="I21" s="510"/>
      <c r="J21" s="506"/>
      <c r="K21" s="506"/>
      <c r="L21" s="510">
        <v>4</v>
      </c>
      <c r="M21" s="510">
        <v>7264</v>
      </c>
      <c r="N21" s="506">
        <v>1</v>
      </c>
      <c r="O21" s="506">
        <v>1816</v>
      </c>
      <c r="P21" s="510"/>
      <c r="Q21" s="510"/>
      <c r="R21" s="527"/>
      <c r="S21" s="511"/>
    </row>
    <row r="22" spans="1:19" ht="14.4" customHeight="1" x14ac:dyDescent="0.3">
      <c r="A22" s="505" t="s">
        <v>1653</v>
      </c>
      <c r="B22" s="506" t="s">
        <v>1654</v>
      </c>
      <c r="C22" s="506" t="s">
        <v>447</v>
      </c>
      <c r="D22" s="506" t="s">
        <v>1634</v>
      </c>
      <c r="E22" s="506" t="s">
        <v>1655</v>
      </c>
      <c r="F22" s="506" t="s">
        <v>1664</v>
      </c>
      <c r="G22" s="506" t="s">
        <v>1666</v>
      </c>
      <c r="H22" s="510"/>
      <c r="I22" s="510"/>
      <c r="J22" s="506"/>
      <c r="K22" s="506"/>
      <c r="L22" s="510">
        <v>4</v>
      </c>
      <c r="M22" s="510">
        <v>7264</v>
      </c>
      <c r="N22" s="506">
        <v>1</v>
      </c>
      <c r="O22" s="506">
        <v>1816</v>
      </c>
      <c r="P22" s="510"/>
      <c r="Q22" s="510"/>
      <c r="R22" s="527"/>
      <c r="S22" s="511"/>
    </row>
    <row r="23" spans="1:19" ht="14.4" customHeight="1" x14ac:dyDescent="0.3">
      <c r="A23" s="505" t="s">
        <v>1653</v>
      </c>
      <c r="B23" s="506" t="s">
        <v>1654</v>
      </c>
      <c r="C23" s="506" t="s">
        <v>447</v>
      </c>
      <c r="D23" s="506" t="s">
        <v>1634</v>
      </c>
      <c r="E23" s="506" t="s">
        <v>1655</v>
      </c>
      <c r="F23" s="506" t="s">
        <v>1667</v>
      </c>
      <c r="G23" s="506" t="s">
        <v>1668</v>
      </c>
      <c r="H23" s="510"/>
      <c r="I23" s="510"/>
      <c r="J23" s="506"/>
      <c r="K23" s="506"/>
      <c r="L23" s="510">
        <v>4</v>
      </c>
      <c r="M23" s="510">
        <v>2496</v>
      </c>
      <c r="N23" s="506">
        <v>1</v>
      </c>
      <c r="O23" s="506">
        <v>624</v>
      </c>
      <c r="P23" s="510"/>
      <c r="Q23" s="510"/>
      <c r="R23" s="527"/>
      <c r="S23" s="511"/>
    </row>
    <row r="24" spans="1:19" ht="14.4" customHeight="1" x14ac:dyDescent="0.3">
      <c r="A24" s="505" t="s">
        <v>1653</v>
      </c>
      <c r="B24" s="506" t="s">
        <v>1654</v>
      </c>
      <c r="C24" s="506" t="s">
        <v>447</v>
      </c>
      <c r="D24" s="506" t="s">
        <v>1634</v>
      </c>
      <c r="E24" s="506" t="s">
        <v>1655</v>
      </c>
      <c r="F24" s="506" t="s">
        <v>1667</v>
      </c>
      <c r="G24" s="506" t="s">
        <v>1669</v>
      </c>
      <c r="H24" s="510"/>
      <c r="I24" s="510"/>
      <c r="J24" s="506"/>
      <c r="K24" s="506"/>
      <c r="L24" s="510">
        <v>4</v>
      </c>
      <c r="M24" s="510">
        <v>2496</v>
      </c>
      <c r="N24" s="506">
        <v>1</v>
      </c>
      <c r="O24" s="506">
        <v>624</v>
      </c>
      <c r="P24" s="510"/>
      <c r="Q24" s="510"/>
      <c r="R24" s="527"/>
      <c r="S24" s="511"/>
    </row>
    <row r="25" spans="1:19" ht="14.4" customHeight="1" x14ac:dyDescent="0.3">
      <c r="A25" s="505" t="s">
        <v>1653</v>
      </c>
      <c r="B25" s="506" t="s">
        <v>1654</v>
      </c>
      <c r="C25" s="506" t="s">
        <v>447</v>
      </c>
      <c r="D25" s="506" t="s">
        <v>1634</v>
      </c>
      <c r="E25" s="506" t="s">
        <v>1655</v>
      </c>
      <c r="F25" s="506" t="s">
        <v>1670</v>
      </c>
      <c r="G25" s="506" t="s">
        <v>1671</v>
      </c>
      <c r="H25" s="510"/>
      <c r="I25" s="510"/>
      <c r="J25" s="506"/>
      <c r="K25" s="506"/>
      <c r="L25" s="510">
        <v>3</v>
      </c>
      <c r="M25" s="510">
        <v>1410</v>
      </c>
      <c r="N25" s="506">
        <v>1</v>
      </c>
      <c r="O25" s="506">
        <v>470</v>
      </c>
      <c r="P25" s="510"/>
      <c r="Q25" s="510"/>
      <c r="R25" s="527"/>
      <c r="S25" s="511"/>
    </row>
    <row r="26" spans="1:19" ht="14.4" customHeight="1" x14ac:dyDescent="0.3">
      <c r="A26" s="505" t="s">
        <v>1653</v>
      </c>
      <c r="B26" s="506" t="s">
        <v>1654</v>
      </c>
      <c r="C26" s="506" t="s">
        <v>447</v>
      </c>
      <c r="D26" s="506" t="s">
        <v>1634</v>
      </c>
      <c r="E26" s="506" t="s">
        <v>1655</v>
      </c>
      <c r="F26" s="506" t="s">
        <v>1670</v>
      </c>
      <c r="G26" s="506" t="s">
        <v>1672</v>
      </c>
      <c r="H26" s="510"/>
      <c r="I26" s="510"/>
      <c r="J26" s="506"/>
      <c r="K26" s="506"/>
      <c r="L26" s="510">
        <v>1</v>
      </c>
      <c r="M26" s="510">
        <v>470</v>
      </c>
      <c r="N26" s="506">
        <v>1</v>
      </c>
      <c r="O26" s="506">
        <v>470</v>
      </c>
      <c r="P26" s="510"/>
      <c r="Q26" s="510"/>
      <c r="R26" s="527"/>
      <c r="S26" s="511"/>
    </row>
    <row r="27" spans="1:19" ht="14.4" customHeight="1" x14ac:dyDescent="0.3">
      <c r="A27" s="505" t="s">
        <v>1653</v>
      </c>
      <c r="B27" s="506" t="s">
        <v>1654</v>
      </c>
      <c r="C27" s="506" t="s">
        <v>447</v>
      </c>
      <c r="D27" s="506" t="s">
        <v>1634</v>
      </c>
      <c r="E27" s="506" t="s">
        <v>1655</v>
      </c>
      <c r="F27" s="506" t="s">
        <v>1673</v>
      </c>
      <c r="G27" s="506" t="s">
        <v>1674</v>
      </c>
      <c r="H27" s="510"/>
      <c r="I27" s="510"/>
      <c r="J27" s="506"/>
      <c r="K27" s="506"/>
      <c r="L27" s="510">
        <v>9</v>
      </c>
      <c r="M27" s="510">
        <v>300</v>
      </c>
      <c r="N27" s="506">
        <v>1</v>
      </c>
      <c r="O27" s="506">
        <v>33.333333333333336</v>
      </c>
      <c r="P27" s="510"/>
      <c r="Q27" s="510"/>
      <c r="R27" s="527"/>
      <c r="S27" s="511"/>
    </row>
    <row r="28" spans="1:19" ht="14.4" customHeight="1" x14ac:dyDescent="0.3">
      <c r="A28" s="505" t="s">
        <v>1653</v>
      </c>
      <c r="B28" s="506" t="s">
        <v>1654</v>
      </c>
      <c r="C28" s="506" t="s">
        <v>447</v>
      </c>
      <c r="D28" s="506" t="s">
        <v>1634</v>
      </c>
      <c r="E28" s="506" t="s">
        <v>1655</v>
      </c>
      <c r="F28" s="506" t="s">
        <v>1682</v>
      </c>
      <c r="G28" s="506" t="s">
        <v>1683</v>
      </c>
      <c r="H28" s="510"/>
      <c r="I28" s="510"/>
      <c r="J28" s="506"/>
      <c r="K28" s="506"/>
      <c r="L28" s="510">
        <v>2</v>
      </c>
      <c r="M28" s="510">
        <v>1402</v>
      </c>
      <c r="N28" s="506">
        <v>1</v>
      </c>
      <c r="O28" s="506">
        <v>701</v>
      </c>
      <c r="P28" s="510"/>
      <c r="Q28" s="510"/>
      <c r="R28" s="527"/>
      <c r="S28" s="511"/>
    </row>
    <row r="29" spans="1:19" ht="14.4" customHeight="1" x14ac:dyDescent="0.3">
      <c r="A29" s="505" t="s">
        <v>1653</v>
      </c>
      <c r="B29" s="506" t="s">
        <v>1654</v>
      </c>
      <c r="C29" s="506" t="s">
        <v>447</v>
      </c>
      <c r="D29" s="506" t="s">
        <v>1634</v>
      </c>
      <c r="E29" s="506" t="s">
        <v>1655</v>
      </c>
      <c r="F29" s="506" t="s">
        <v>1682</v>
      </c>
      <c r="G29" s="506" t="s">
        <v>1684</v>
      </c>
      <c r="H29" s="510"/>
      <c r="I29" s="510"/>
      <c r="J29" s="506"/>
      <c r="K29" s="506"/>
      <c r="L29" s="510">
        <v>3</v>
      </c>
      <c r="M29" s="510">
        <v>2103</v>
      </c>
      <c r="N29" s="506">
        <v>1</v>
      </c>
      <c r="O29" s="506">
        <v>701</v>
      </c>
      <c r="P29" s="510"/>
      <c r="Q29" s="510"/>
      <c r="R29" s="527"/>
      <c r="S29" s="511"/>
    </row>
    <row r="30" spans="1:19" ht="14.4" customHeight="1" x14ac:dyDescent="0.3">
      <c r="A30" s="505" t="s">
        <v>1653</v>
      </c>
      <c r="B30" s="506" t="s">
        <v>1654</v>
      </c>
      <c r="C30" s="506" t="s">
        <v>447</v>
      </c>
      <c r="D30" s="506" t="s">
        <v>1634</v>
      </c>
      <c r="E30" s="506" t="s">
        <v>1655</v>
      </c>
      <c r="F30" s="506" t="s">
        <v>1685</v>
      </c>
      <c r="G30" s="506" t="s">
        <v>1686</v>
      </c>
      <c r="H30" s="510"/>
      <c r="I30" s="510"/>
      <c r="J30" s="506"/>
      <c r="K30" s="506"/>
      <c r="L30" s="510"/>
      <c r="M30" s="510"/>
      <c r="N30" s="506"/>
      <c r="O30" s="506"/>
      <c r="P30" s="510">
        <v>1</v>
      </c>
      <c r="Q30" s="510">
        <v>236</v>
      </c>
      <c r="R30" s="527"/>
      <c r="S30" s="511">
        <v>236</v>
      </c>
    </row>
    <row r="31" spans="1:19" ht="14.4" customHeight="1" x14ac:dyDescent="0.3">
      <c r="A31" s="505" t="s">
        <v>1653</v>
      </c>
      <c r="B31" s="506" t="s">
        <v>1654</v>
      </c>
      <c r="C31" s="506" t="s">
        <v>447</v>
      </c>
      <c r="D31" s="506" t="s">
        <v>1634</v>
      </c>
      <c r="E31" s="506" t="s">
        <v>1655</v>
      </c>
      <c r="F31" s="506" t="s">
        <v>1685</v>
      </c>
      <c r="G31" s="506" t="s">
        <v>1687</v>
      </c>
      <c r="H31" s="510"/>
      <c r="I31" s="510"/>
      <c r="J31" s="506"/>
      <c r="K31" s="506"/>
      <c r="L31" s="510"/>
      <c r="M31" s="510"/>
      <c r="N31" s="506"/>
      <c r="O31" s="506"/>
      <c r="P31" s="510">
        <v>1</v>
      </c>
      <c r="Q31" s="510">
        <v>236</v>
      </c>
      <c r="R31" s="527"/>
      <c r="S31" s="511">
        <v>236</v>
      </c>
    </row>
    <row r="32" spans="1:19" ht="14.4" customHeight="1" x14ac:dyDescent="0.3">
      <c r="A32" s="505" t="s">
        <v>1653</v>
      </c>
      <c r="B32" s="506" t="s">
        <v>1654</v>
      </c>
      <c r="C32" s="506" t="s">
        <v>447</v>
      </c>
      <c r="D32" s="506" t="s">
        <v>1634</v>
      </c>
      <c r="E32" s="506" t="s">
        <v>1655</v>
      </c>
      <c r="F32" s="506" t="s">
        <v>1691</v>
      </c>
      <c r="G32" s="506" t="s">
        <v>1692</v>
      </c>
      <c r="H32" s="510"/>
      <c r="I32" s="510"/>
      <c r="J32" s="506"/>
      <c r="K32" s="506"/>
      <c r="L32" s="510">
        <v>5</v>
      </c>
      <c r="M32" s="510">
        <v>1115</v>
      </c>
      <c r="N32" s="506">
        <v>1</v>
      </c>
      <c r="O32" s="506">
        <v>223</v>
      </c>
      <c r="P32" s="510">
        <v>1</v>
      </c>
      <c r="Q32" s="510">
        <v>223</v>
      </c>
      <c r="R32" s="527">
        <v>0.2</v>
      </c>
      <c r="S32" s="511">
        <v>223</v>
      </c>
    </row>
    <row r="33" spans="1:19" ht="14.4" customHeight="1" x14ac:dyDescent="0.3">
      <c r="A33" s="505" t="s">
        <v>1653</v>
      </c>
      <c r="B33" s="506" t="s">
        <v>1654</v>
      </c>
      <c r="C33" s="506" t="s">
        <v>447</v>
      </c>
      <c r="D33" s="506" t="s">
        <v>1634</v>
      </c>
      <c r="E33" s="506" t="s">
        <v>1655</v>
      </c>
      <c r="F33" s="506" t="s">
        <v>1691</v>
      </c>
      <c r="G33" s="506" t="s">
        <v>1693</v>
      </c>
      <c r="H33" s="510"/>
      <c r="I33" s="510"/>
      <c r="J33" s="506"/>
      <c r="K33" s="506"/>
      <c r="L33" s="510">
        <v>4</v>
      </c>
      <c r="M33" s="510">
        <v>892</v>
      </c>
      <c r="N33" s="506">
        <v>1</v>
      </c>
      <c r="O33" s="506">
        <v>223</v>
      </c>
      <c r="P33" s="510">
        <v>1</v>
      </c>
      <c r="Q33" s="510">
        <v>223</v>
      </c>
      <c r="R33" s="527">
        <v>0.25</v>
      </c>
      <c r="S33" s="511">
        <v>223</v>
      </c>
    </row>
    <row r="34" spans="1:19" ht="14.4" customHeight="1" x14ac:dyDescent="0.3">
      <c r="A34" s="505" t="s">
        <v>1653</v>
      </c>
      <c r="B34" s="506" t="s">
        <v>1654</v>
      </c>
      <c r="C34" s="506" t="s">
        <v>447</v>
      </c>
      <c r="D34" s="506" t="s">
        <v>1634</v>
      </c>
      <c r="E34" s="506" t="s">
        <v>1655</v>
      </c>
      <c r="F34" s="506" t="s">
        <v>1694</v>
      </c>
      <c r="G34" s="506" t="s">
        <v>1695</v>
      </c>
      <c r="H34" s="510"/>
      <c r="I34" s="510"/>
      <c r="J34" s="506"/>
      <c r="K34" s="506"/>
      <c r="L34" s="510">
        <v>18</v>
      </c>
      <c r="M34" s="510">
        <v>1386</v>
      </c>
      <c r="N34" s="506">
        <v>1</v>
      </c>
      <c r="O34" s="506">
        <v>77</v>
      </c>
      <c r="P34" s="510"/>
      <c r="Q34" s="510"/>
      <c r="R34" s="527"/>
      <c r="S34" s="511"/>
    </row>
    <row r="35" spans="1:19" ht="14.4" customHeight="1" x14ac:dyDescent="0.3">
      <c r="A35" s="505" t="s">
        <v>1653</v>
      </c>
      <c r="B35" s="506" t="s">
        <v>1654</v>
      </c>
      <c r="C35" s="506" t="s">
        <v>447</v>
      </c>
      <c r="D35" s="506" t="s">
        <v>1634</v>
      </c>
      <c r="E35" s="506" t="s">
        <v>1655</v>
      </c>
      <c r="F35" s="506" t="s">
        <v>1694</v>
      </c>
      <c r="G35" s="506" t="s">
        <v>1696</v>
      </c>
      <c r="H35" s="510"/>
      <c r="I35" s="510"/>
      <c r="J35" s="506"/>
      <c r="K35" s="506"/>
      <c r="L35" s="510">
        <v>6</v>
      </c>
      <c r="M35" s="510">
        <v>462</v>
      </c>
      <c r="N35" s="506">
        <v>1</v>
      </c>
      <c r="O35" s="506">
        <v>77</v>
      </c>
      <c r="P35" s="510"/>
      <c r="Q35" s="510"/>
      <c r="R35" s="527"/>
      <c r="S35" s="511"/>
    </row>
    <row r="36" spans="1:19" ht="14.4" customHeight="1" x14ac:dyDescent="0.3">
      <c r="A36" s="505" t="s">
        <v>1653</v>
      </c>
      <c r="B36" s="506" t="s">
        <v>1654</v>
      </c>
      <c r="C36" s="506" t="s">
        <v>447</v>
      </c>
      <c r="D36" s="506" t="s">
        <v>480</v>
      </c>
      <c r="E36" s="506" t="s">
        <v>1655</v>
      </c>
      <c r="F36" s="506" t="s">
        <v>1658</v>
      </c>
      <c r="G36" s="506" t="s">
        <v>1659</v>
      </c>
      <c r="H36" s="510"/>
      <c r="I36" s="510"/>
      <c r="J36" s="506"/>
      <c r="K36" s="506"/>
      <c r="L36" s="510">
        <v>1</v>
      </c>
      <c r="M36" s="510">
        <v>37</v>
      </c>
      <c r="N36" s="506">
        <v>1</v>
      </c>
      <c r="O36" s="506">
        <v>37</v>
      </c>
      <c r="P36" s="510"/>
      <c r="Q36" s="510"/>
      <c r="R36" s="527"/>
      <c r="S36" s="511"/>
    </row>
    <row r="37" spans="1:19" ht="14.4" customHeight="1" x14ac:dyDescent="0.3">
      <c r="A37" s="505" t="s">
        <v>1653</v>
      </c>
      <c r="B37" s="506" t="s">
        <v>1654</v>
      </c>
      <c r="C37" s="506" t="s">
        <v>447</v>
      </c>
      <c r="D37" s="506" t="s">
        <v>480</v>
      </c>
      <c r="E37" s="506" t="s">
        <v>1655</v>
      </c>
      <c r="F37" s="506" t="s">
        <v>1661</v>
      </c>
      <c r="G37" s="506" t="s">
        <v>1662</v>
      </c>
      <c r="H37" s="510"/>
      <c r="I37" s="510"/>
      <c r="J37" s="506"/>
      <c r="K37" s="506"/>
      <c r="L37" s="510"/>
      <c r="M37" s="510"/>
      <c r="N37" s="506"/>
      <c r="O37" s="506"/>
      <c r="P37" s="510">
        <v>1</v>
      </c>
      <c r="Q37" s="510">
        <v>139</v>
      </c>
      <c r="R37" s="527"/>
      <c r="S37" s="511">
        <v>139</v>
      </c>
    </row>
    <row r="38" spans="1:19" ht="14.4" customHeight="1" x14ac:dyDescent="0.3">
      <c r="A38" s="505" t="s">
        <v>1653</v>
      </c>
      <c r="B38" s="506" t="s">
        <v>1654</v>
      </c>
      <c r="C38" s="506" t="s">
        <v>447</v>
      </c>
      <c r="D38" s="506" t="s">
        <v>480</v>
      </c>
      <c r="E38" s="506" t="s">
        <v>1655</v>
      </c>
      <c r="F38" s="506" t="s">
        <v>1661</v>
      </c>
      <c r="G38" s="506" t="s">
        <v>1663</v>
      </c>
      <c r="H38" s="510"/>
      <c r="I38" s="510"/>
      <c r="J38" s="506"/>
      <c r="K38" s="506"/>
      <c r="L38" s="510"/>
      <c r="M38" s="510"/>
      <c r="N38" s="506"/>
      <c r="O38" s="506"/>
      <c r="P38" s="510">
        <v>1</v>
      </c>
      <c r="Q38" s="510">
        <v>139</v>
      </c>
      <c r="R38" s="527"/>
      <c r="S38" s="511">
        <v>139</v>
      </c>
    </row>
    <row r="39" spans="1:19" ht="14.4" customHeight="1" x14ac:dyDescent="0.3">
      <c r="A39" s="505" t="s">
        <v>1653</v>
      </c>
      <c r="B39" s="506" t="s">
        <v>1654</v>
      </c>
      <c r="C39" s="506" t="s">
        <v>447</v>
      </c>
      <c r="D39" s="506" t="s">
        <v>480</v>
      </c>
      <c r="E39" s="506" t="s">
        <v>1655</v>
      </c>
      <c r="F39" s="506" t="s">
        <v>1664</v>
      </c>
      <c r="G39" s="506" t="s">
        <v>1666</v>
      </c>
      <c r="H39" s="510"/>
      <c r="I39" s="510"/>
      <c r="J39" s="506"/>
      <c r="K39" s="506"/>
      <c r="L39" s="510"/>
      <c r="M39" s="510"/>
      <c r="N39" s="506"/>
      <c r="O39" s="506"/>
      <c r="P39" s="510">
        <v>1</v>
      </c>
      <c r="Q39" s="510">
        <v>1819</v>
      </c>
      <c r="R39" s="527"/>
      <c r="S39" s="511">
        <v>1819</v>
      </c>
    </row>
    <row r="40" spans="1:19" ht="14.4" customHeight="1" x14ac:dyDescent="0.3">
      <c r="A40" s="505" t="s">
        <v>1653</v>
      </c>
      <c r="B40" s="506" t="s">
        <v>1654</v>
      </c>
      <c r="C40" s="506" t="s">
        <v>447</v>
      </c>
      <c r="D40" s="506" t="s">
        <v>480</v>
      </c>
      <c r="E40" s="506" t="s">
        <v>1655</v>
      </c>
      <c r="F40" s="506" t="s">
        <v>1667</v>
      </c>
      <c r="G40" s="506" t="s">
        <v>1668</v>
      </c>
      <c r="H40" s="510"/>
      <c r="I40" s="510"/>
      <c r="J40" s="506"/>
      <c r="K40" s="506"/>
      <c r="L40" s="510"/>
      <c r="M40" s="510"/>
      <c r="N40" s="506"/>
      <c r="O40" s="506"/>
      <c r="P40" s="510">
        <v>1</v>
      </c>
      <c r="Q40" s="510">
        <v>625</v>
      </c>
      <c r="R40" s="527"/>
      <c r="S40" s="511">
        <v>625</v>
      </c>
    </row>
    <row r="41" spans="1:19" ht="14.4" customHeight="1" x14ac:dyDescent="0.3">
      <c r="A41" s="505" t="s">
        <v>1653</v>
      </c>
      <c r="B41" s="506" t="s">
        <v>1654</v>
      </c>
      <c r="C41" s="506" t="s">
        <v>447</v>
      </c>
      <c r="D41" s="506" t="s">
        <v>480</v>
      </c>
      <c r="E41" s="506" t="s">
        <v>1655</v>
      </c>
      <c r="F41" s="506" t="s">
        <v>1667</v>
      </c>
      <c r="G41" s="506" t="s">
        <v>1669</v>
      </c>
      <c r="H41" s="510"/>
      <c r="I41" s="510"/>
      <c r="J41" s="506"/>
      <c r="K41" s="506"/>
      <c r="L41" s="510"/>
      <c r="M41" s="510"/>
      <c r="N41" s="506"/>
      <c r="O41" s="506"/>
      <c r="P41" s="510">
        <v>1</v>
      </c>
      <c r="Q41" s="510">
        <v>625</v>
      </c>
      <c r="R41" s="527"/>
      <c r="S41" s="511">
        <v>625</v>
      </c>
    </row>
    <row r="42" spans="1:19" ht="14.4" customHeight="1" x14ac:dyDescent="0.3">
      <c r="A42" s="505" t="s">
        <v>1653</v>
      </c>
      <c r="B42" s="506" t="s">
        <v>1654</v>
      </c>
      <c r="C42" s="506" t="s">
        <v>447</v>
      </c>
      <c r="D42" s="506" t="s">
        <v>480</v>
      </c>
      <c r="E42" s="506" t="s">
        <v>1655</v>
      </c>
      <c r="F42" s="506" t="s">
        <v>1673</v>
      </c>
      <c r="G42" s="506" t="s">
        <v>1675</v>
      </c>
      <c r="H42" s="510"/>
      <c r="I42" s="510"/>
      <c r="J42" s="506"/>
      <c r="K42" s="506"/>
      <c r="L42" s="510"/>
      <c r="M42" s="510"/>
      <c r="N42" s="506"/>
      <c r="O42" s="506"/>
      <c r="P42" s="510">
        <v>1</v>
      </c>
      <c r="Q42" s="510">
        <v>33.33</v>
      </c>
      <c r="R42" s="527"/>
      <c r="S42" s="511">
        <v>33.33</v>
      </c>
    </row>
    <row r="43" spans="1:19" ht="14.4" customHeight="1" x14ac:dyDescent="0.3">
      <c r="A43" s="505" t="s">
        <v>1653</v>
      </c>
      <c r="B43" s="506" t="s">
        <v>1654</v>
      </c>
      <c r="C43" s="506" t="s">
        <v>447</v>
      </c>
      <c r="D43" s="506" t="s">
        <v>480</v>
      </c>
      <c r="E43" s="506" t="s">
        <v>1655</v>
      </c>
      <c r="F43" s="506" t="s">
        <v>1679</v>
      </c>
      <c r="G43" s="506" t="s">
        <v>1680</v>
      </c>
      <c r="H43" s="510"/>
      <c r="I43" s="510"/>
      <c r="J43" s="506"/>
      <c r="K43" s="506"/>
      <c r="L43" s="510">
        <v>2</v>
      </c>
      <c r="M43" s="510">
        <v>266</v>
      </c>
      <c r="N43" s="506">
        <v>1</v>
      </c>
      <c r="O43" s="506">
        <v>133</v>
      </c>
      <c r="P43" s="510"/>
      <c r="Q43" s="510"/>
      <c r="R43" s="527"/>
      <c r="S43" s="511"/>
    </row>
    <row r="44" spans="1:19" ht="14.4" customHeight="1" x14ac:dyDescent="0.3">
      <c r="A44" s="505" t="s">
        <v>1653</v>
      </c>
      <c r="B44" s="506" t="s">
        <v>1654</v>
      </c>
      <c r="C44" s="506" t="s">
        <v>447</v>
      </c>
      <c r="D44" s="506" t="s">
        <v>480</v>
      </c>
      <c r="E44" s="506" t="s">
        <v>1655</v>
      </c>
      <c r="F44" s="506" t="s">
        <v>1682</v>
      </c>
      <c r="G44" s="506" t="s">
        <v>1683</v>
      </c>
      <c r="H44" s="510"/>
      <c r="I44" s="510"/>
      <c r="J44" s="506"/>
      <c r="K44" s="506"/>
      <c r="L44" s="510"/>
      <c r="M44" s="510"/>
      <c r="N44" s="506"/>
      <c r="O44" s="506"/>
      <c r="P44" s="510">
        <v>1</v>
      </c>
      <c r="Q44" s="510">
        <v>702</v>
      </c>
      <c r="R44" s="527"/>
      <c r="S44" s="511">
        <v>702</v>
      </c>
    </row>
    <row r="45" spans="1:19" ht="14.4" customHeight="1" x14ac:dyDescent="0.3">
      <c r="A45" s="505" t="s">
        <v>1653</v>
      </c>
      <c r="B45" s="506" t="s">
        <v>1654</v>
      </c>
      <c r="C45" s="506" t="s">
        <v>447</v>
      </c>
      <c r="D45" s="506" t="s">
        <v>480</v>
      </c>
      <c r="E45" s="506" t="s">
        <v>1655</v>
      </c>
      <c r="F45" s="506" t="s">
        <v>1682</v>
      </c>
      <c r="G45" s="506" t="s">
        <v>1684</v>
      </c>
      <c r="H45" s="510"/>
      <c r="I45" s="510"/>
      <c r="J45" s="506"/>
      <c r="K45" s="506"/>
      <c r="L45" s="510"/>
      <c r="M45" s="510"/>
      <c r="N45" s="506"/>
      <c r="O45" s="506"/>
      <c r="P45" s="510">
        <v>1</v>
      </c>
      <c r="Q45" s="510">
        <v>702</v>
      </c>
      <c r="R45" s="527"/>
      <c r="S45" s="511">
        <v>702</v>
      </c>
    </row>
    <row r="46" spans="1:19" ht="14.4" customHeight="1" x14ac:dyDescent="0.3">
      <c r="A46" s="505" t="s">
        <v>1653</v>
      </c>
      <c r="B46" s="506" t="s">
        <v>1654</v>
      </c>
      <c r="C46" s="506" t="s">
        <v>447</v>
      </c>
      <c r="D46" s="506" t="s">
        <v>480</v>
      </c>
      <c r="E46" s="506" t="s">
        <v>1655</v>
      </c>
      <c r="F46" s="506" t="s">
        <v>1691</v>
      </c>
      <c r="G46" s="506" t="s">
        <v>1692</v>
      </c>
      <c r="H46" s="510"/>
      <c r="I46" s="510"/>
      <c r="J46" s="506"/>
      <c r="K46" s="506"/>
      <c r="L46" s="510"/>
      <c r="M46" s="510"/>
      <c r="N46" s="506"/>
      <c r="O46" s="506"/>
      <c r="P46" s="510">
        <v>1</v>
      </c>
      <c r="Q46" s="510">
        <v>223</v>
      </c>
      <c r="R46" s="527"/>
      <c r="S46" s="511">
        <v>223</v>
      </c>
    </row>
    <row r="47" spans="1:19" ht="14.4" customHeight="1" x14ac:dyDescent="0.3">
      <c r="A47" s="505" t="s">
        <v>1653</v>
      </c>
      <c r="B47" s="506" t="s">
        <v>1654</v>
      </c>
      <c r="C47" s="506" t="s">
        <v>447</v>
      </c>
      <c r="D47" s="506" t="s">
        <v>480</v>
      </c>
      <c r="E47" s="506" t="s">
        <v>1655</v>
      </c>
      <c r="F47" s="506" t="s">
        <v>1691</v>
      </c>
      <c r="G47" s="506" t="s">
        <v>1693</v>
      </c>
      <c r="H47" s="510"/>
      <c r="I47" s="510"/>
      <c r="J47" s="506"/>
      <c r="K47" s="506"/>
      <c r="L47" s="510"/>
      <c r="M47" s="510"/>
      <c r="N47" s="506"/>
      <c r="O47" s="506"/>
      <c r="P47" s="510">
        <v>1</v>
      </c>
      <c r="Q47" s="510">
        <v>223</v>
      </c>
      <c r="R47" s="527"/>
      <c r="S47" s="511">
        <v>223</v>
      </c>
    </row>
    <row r="48" spans="1:19" ht="14.4" customHeight="1" x14ac:dyDescent="0.3">
      <c r="A48" s="505" t="s">
        <v>1653</v>
      </c>
      <c r="B48" s="506" t="s">
        <v>1654</v>
      </c>
      <c r="C48" s="506" t="s">
        <v>447</v>
      </c>
      <c r="D48" s="506" t="s">
        <v>480</v>
      </c>
      <c r="E48" s="506" t="s">
        <v>1655</v>
      </c>
      <c r="F48" s="506" t="s">
        <v>1694</v>
      </c>
      <c r="G48" s="506" t="s">
        <v>1695</v>
      </c>
      <c r="H48" s="510"/>
      <c r="I48" s="510"/>
      <c r="J48" s="506"/>
      <c r="K48" s="506"/>
      <c r="L48" s="510"/>
      <c r="M48" s="510"/>
      <c r="N48" s="506"/>
      <c r="O48" s="506"/>
      <c r="P48" s="510">
        <v>3</v>
      </c>
      <c r="Q48" s="510">
        <v>231</v>
      </c>
      <c r="R48" s="527"/>
      <c r="S48" s="511">
        <v>77</v>
      </c>
    </row>
    <row r="49" spans="1:19" ht="14.4" customHeight="1" x14ac:dyDescent="0.3">
      <c r="A49" s="505" t="s">
        <v>1653</v>
      </c>
      <c r="B49" s="506" t="s">
        <v>1654</v>
      </c>
      <c r="C49" s="506" t="s">
        <v>447</v>
      </c>
      <c r="D49" s="506" t="s">
        <v>480</v>
      </c>
      <c r="E49" s="506" t="s">
        <v>1655</v>
      </c>
      <c r="F49" s="506" t="s">
        <v>1694</v>
      </c>
      <c r="G49" s="506" t="s">
        <v>1696</v>
      </c>
      <c r="H49" s="510"/>
      <c r="I49" s="510"/>
      <c r="J49" s="506"/>
      <c r="K49" s="506"/>
      <c r="L49" s="510"/>
      <c r="M49" s="510"/>
      <c r="N49" s="506"/>
      <c r="O49" s="506"/>
      <c r="P49" s="510">
        <v>3</v>
      </c>
      <c r="Q49" s="510">
        <v>231</v>
      </c>
      <c r="R49" s="527"/>
      <c r="S49" s="511">
        <v>77</v>
      </c>
    </row>
    <row r="50" spans="1:19" ht="14.4" customHeight="1" x14ac:dyDescent="0.3">
      <c r="A50" s="505" t="s">
        <v>1653</v>
      </c>
      <c r="B50" s="506" t="s">
        <v>1654</v>
      </c>
      <c r="C50" s="506" t="s">
        <v>447</v>
      </c>
      <c r="D50" s="506" t="s">
        <v>1636</v>
      </c>
      <c r="E50" s="506" t="s">
        <v>1655</v>
      </c>
      <c r="F50" s="506" t="s">
        <v>1658</v>
      </c>
      <c r="G50" s="506" t="s">
        <v>1659</v>
      </c>
      <c r="H50" s="510">
        <v>1</v>
      </c>
      <c r="I50" s="510">
        <v>37</v>
      </c>
      <c r="J50" s="506">
        <v>1</v>
      </c>
      <c r="K50" s="506">
        <v>37</v>
      </c>
      <c r="L50" s="510">
        <v>1</v>
      </c>
      <c r="M50" s="510">
        <v>37</v>
      </c>
      <c r="N50" s="506">
        <v>1</v>
      </c>
      <c r="O50" s="506">
        <v>37</v>
      </c>
      <c r="P50" s="510"/>
      <c r="Q50" s="510"/>
      <c r="R50" s="527"/>
      <c r="S50" s="511"/>
    </row>
    <row r="51" spans="1:19" ht="14.4" customHeight="1" x14ac:dyDescent="0.3">
      <c r="A51" s="505" t="s">
        <v>1653</v>
      </c>
      <c r="B51" s="506" t="s">
        <v>1654</v>
      </c>
      <c r="C51" s="506" t="s">
        <v>447</v>
      </c>
      <c r="D51" s="506" t="s">
        <v>1636</v>
      </c>
      <c r="E51" s="506" t="s">
        <v>1655</v>
      </c>
      <c r="F51" s="506" t="s">
        <v>1658</v>
      </c>
      <c r="G51" s="506" t="s">
        <v>1660</v>
      </c>
      <c r="H51" s="510">
        <v>4</v>
      </c>
      <c r="I51" s="510">
        <v>148</v>
      </c>
      <c r="J51" s="506"/>
      <c r="K51" s="506">
        <v>37</v>
      </c>
      <c r="L51" s="510"/>
      <c r="M51" s="510"/>
      <c r="N51" s="506"/>
      <c r="O51" s="506"/>
      <c r="P51" s="510"/>
      <c r="Q51" s="510"/>
      <c r="R51" s="527"/>
      <c r="S51" s="511"/>
    </row>
    <row r="52" spans="1:19" ht="14.4" customHeight="1" x14ac:dyDescent="0.3">
      <c r="A52" s="505" t="s">
        <v>1653</v>
      </c>
      <c r="B52" s="506" t="s">
        <v>1654</v>
      </c>
      <c r="C52" s="506" t="s">
        <v>447</v>
      </c>
      <c r="D52" s="506" t="s">
        <v>1636</v>
      </c>
      <c r="E52" s="506" t="s">
        <v>1655</v>
      </c>
      <c r="F52" s="506" t="s">
        <v>1661</v>
      </c>
      <c r="G52" s="506" t="s">
        <v>1662</v>
      </c>
      <c r="H52" s="510"/>
      <c r="I52" s="510"/>
      <c r="J52" s="506"/>
      <c r="K52" s="506"/>
      <c r="L52" s="510">
        <v>5</v>
      </c>
      <c r="M52" s="510">
        <v>695</v>
      </c>
      <c r="N52" s="506">
        <v>1</v>
      </c>
      <c r="O52" s="506">
        <v>139</v>
      </c>
      <c r="P52" s="510"/>
      <c r="Q52" s="510"/>
      <c r="R52" s="527"/>
      <c r="S52" s="511"/>
    </row>
    <row r="53" spans="1:19" ht="14.4" customHeight="1" x14ac:dyDescent="0.3">
      <c r="A53" s="505" t="s">
        <v>1653</v>
      </c>
      <c r="B53" s="506" t="s">
        <v>1654</v>
      </c>
      <c r="C53" s="506" t="s">
        <v>447</v>
      </c>
      <c r="D53" s="506" t="s">
        <v>1636</v>
      </c>
      <c r="E53" s="506" t="s">
        <v>1655</v>
      </c>
      <c r="F53" s="506" t="s">
        <v>1661</v>
      </c>
      <c r="G53" s="506" t="s">
        <v>1663</v>
      </c>
      <c r="H53" s="510">
        <v>1</v>
      </c>
      <c r="I53" s="510">
        <v>138</v>
      </c>
      <c r="J53" s="506"/>
      <c r="K53" s="506">
        <v>138</v>
      </c>
      <c r="L53" s="510"/>
      <c r="M53" s="510"/>
      <c r="N53" s="506"/>
      <c r="O53" s="506"/>
      <c r="P53" s="510"/>
      <c r="Q53" s="510"/>
      <c r="R53" s="527"/>
      <c r="S53" s="511"/>
    </row>
    <row r="54" spans="1:19" ht="14.4" customHeight="1" x14ac:dyDescent="0.3">
      <c r="A54" s="505" t="s">
        <v>1653</v>
      </c>
      <c r="B54" s="506" t="s">
        <v>1654</v>
      </c>
      <c r="C54" s="506" t="s">
        <v>447</v>
      </c>
      <c r="D54" s="506" t="s">
        <v>1636</v>
      </c>
      <c r="E54" s="506" t="s">
        <v>1655</v>
      </c>
      <c r="F54" s="506" t="s">
        <v>1664</v>
      </c>
      <c r="G54" s="506" t="s">
        <v>1665</v>
      </c>
      <c r="H54" s="510"/>
      <c r="I54" s="510"/>
      <c r="J54" s="506"/>
      <c r="K54" s="506"/>
      <c r="L54" s="510">
        <v>5</v>
      </c>
      <c r="M54" s="510">
        <v>9080</v>
      </c>
      <c r="N54" s="506">
        <v>1</v>
      </c>
      <c r="O54" s="506">
        <v>1816</v>
      </c>
      <c r="P54" s="510"/>
      <c r="Q54" s="510"/>
      <c r="R54" s="527"/>
      <c r="S54" s="511"/>
    </row>
    <row r="55" spans="1:19" ht="14.4" customHeight="1" x14ac:dyDescent="0.3">
      <c r="A55" s="505" t="s">
        <v>1653</v>
      </c>
      <c r="B55" s="506" t="s">
        <v>1654</v>
      </c>
      <c r="C55" s="506" t="s">
        <v>447</v>
      </c>
      <c r="D55" s="506" t="s">
        <v>1636</v>
      </c>
      <c r="E55" s="506" t="s">
        <v>1655</v>
      </c>
      <c r="F55" s="506" t="s">
        <v>1664</v>
      </c>
      <c r="G55" s="506" t="s">
        <v>1666</v>
      </c>
      <c r="H55" s="510">
        <v>1</v>
      </c>
      <c r="I55" s="510">
        <v>1815</v>
      </c>
      <c r="J55" s="506">
        <v>0.99944933920704848</v>
      </c>
      <c r="K55" s="506">
        <v>1815</v>
      </c>
      <c r="L55" s="510">
        <v>1</v>
      </c>
      <c r="M55" s="510">
        <v>1816</v>
      </c>
      <c r="N55" s="506">
        <v>1</v>
      </c>
      <c r="O55" s="506">
        <v>1816</v>
      </c>
      <c r="P55" s="510"/>
      <c r="Q55" s="510"/>
      <c r="R55" s="527"/>
      <c r="S55" s="511"/>
    </row>
    <row r="56" spans="1:19" ht="14.4" customHeight="1" x14ac:dyDescent="0.3">
      <c r="A56" s="505" t="s">
        <v>1653</v>
      </c>
      <c r="B56" s="506" t="s">
        <v>1654</v>
      </c>
      <c r="C56" s="506" t="s">
        <v>447</v>
      </c>
      <c r="D56" s="506" t="s">
        <v>1636</v>
      </c>
      <c r="E56" s="506" t="s">
        <v>1655</v>
      </c>
      <c r="F56" s="506" t="s">
        <v>1667</v>
      </c>
      <c r="G56" s="506" t="s">
        <v>1668</v>
      </c>
      <c r="H56" s="510"/>
      <c r="I56" s="510"/>
      <c r="J56" s="506"/>
      <c r="K56" s="506"/>
      <c r="L56" s="510">
        <v>5</v>
      </c>
      <c r="M56" s="510">
        <v>3120</v>
      </c>
      <c r="N56" s="506">
        <v>1</v>
      </c>
      <c r="O56" s="506">
        <v>624</v>
      </c>
      <c r="P56" s="510"/>
      <c r="Q56" s="510"/>
      <c r="R56" s="527"/>
      <c r="S56" s="511"/>
    </row>
    <row r="57" spans="1:19" ht="14.4" customHeight="1" x14ac:dyDescent="0.3">
      <c r="A57" s="505" t="s">
        <v>1653</v>
      </c>
      <c r="B57" s="506" t="s">
        <v>1654</v>
      </c>
      <c r="C57" s="506" t="s">
        <v>447</v>
      </c>
      <c r="D57" s="506" t="s">
        <v>1636</v>
      </c>
      <c r="E57" s="506" t="s">
        <v>1655</v>
      </c>
      <c r="F57" s="506" t="s">
        <v>1667</v>
      </c>
      <c r="G57" s="506" t="s">
        <v>1669</v>
      </c>
      <c r="H57" s="510">
        <v>2</v>
      </c>
      <c r="I57" s="510">
        <v>1246</v>
      </c>
      <c r="J57" s="506">
        <v>1.9967948717948718</v>
      </c>
      <c r="K57" s="506">
        <v>623</v>
      </c>
      <c r="L57" s="510">
        <v>1</v>
      </c>
      <c r="M57" s="510">
        <v>624</v>
      </c>
      <c r="N57" s="506">
        <v>1</v>
      </c>
      <c r="O57" s="506">
        <v>624</v>
      </c>
      <c r="P57" s="510"/>
      <c r="Q57" s="510"/>
      <c r="R57" s="527"/>
      <c r="S57" s="511"/>
    </row>
    <row r="58" spans="1:19" ht="14.4" customHeight="1" x14ac:dyDescent="0.3">
      <c r="A58" s="505" t="s">
        <v>1653</v>
      </c>
      <c r="B58" s="506" t="s">
        <v>1654</v>
      </c>
      <c r="C58" s="506" t="s">
        <v>447</v>
      </c>
      <c r="D58" s="506" t="s">
        <v>1636</v>
      </c>
      <c r="E58" s="506" t="s">
        <v>1655</v>
      </c>
      <c r="F58" s="506" t="s">
        <v>1670</v>
      </c>
      <c r="G58" s="506" t="s">
        <v>1672</v>
      </c>
      <c r="H58" s="510">
        <v>2</v>
      </c>
      <c r="I58" s="510">
        <v>938</v>
      </c>
      <c r="J58" s="506">
        <v>1.9957446808510639</v>
      </c>
      <c r="K58" s="506">
        <v>469</v>
      </c>
      <c r="L58" s="510">
        <v>1</v>
      </c>
      <c r="M58" s="510">
        <v>470</v>
      </c>
      <c r="N58" s="506">
        <v>1</v>
      </c>
      <c r="O58" s="506">
        <v>470</v>
      </c>
      <c r="P58" s="510"/>
      <c r="Q58" s="510"/>
      <c r="R58" s="527"/>
      <c r="S58" s="511"/>
    </row>
    <row r="59" spans="1:19" ht="14.4" customHeight="1" x14ac:dyDescent="0.3">
      <c r="A59" s="505" t="s">
        <v>1653</v>
      </c>
      <c r="B59" s="506" t="s">
        <v>1654</v>
      </c>
      <c r="C59" s="506" t="s">
        <v>447</v>
      </c>
      <c r="D59" s="506" t="s">
        <v>1636</v>
      </c>
      <c r="E59" s="506" t="s">
        <v>1655</v>
      </c>
      <c r="F59" s="506" t="s">
        <v>1673</v>
      </c>
      <c r="G59" s="506" t="s">
        <v>1674</v>
      </c>
      <c r="H59" s="510"/>
      <c r="I59" s="510"/>
      <c r="J59" s="506"/>
      <c r="K59" s="506"/>
      <c r="L59" s="510">
        <v>8</v>
      </c>
      <c r="M59" s="510">
        <v>266.66000000000003</v>
      </c>
      <c r="N59" s="506">
        <v>1</v>
      </c>
      <c r="O59" s="506">
        <v>33.332500000000003</v>
      </c>
      <c r="P59" s="510"/>
      <c r="Q59" s="510"/>
      <c r="R59" s="527"/>
      <c r="S59" s="511"/>
    </row>
    <row r="60" spans="1:19" ht="14.4" customHeight="1" x14ac:dyDescent="0.3">
      <c r="A60" s="505" t="s">
        <v>1653</v>
      </c>
      <c r="B60" s="506" t="s">
        <v>1654</v>
      </c>
      <c r="C60" s="506" t="s">
        <v>447</v>
      </c>
      <c r="D60" s="506" t="s">
        <v>1636</v>
      </c>
      <c r="E60" s="506" t="s">
        <v>1655</v>
      </c>
      <c r="F60" s="506" t="s">
        <v>1673</v>
      </c>
      <c r="G60" s="506" t="s">
        <v>1675</v>
      </c>
      <c r="H60" s="510">
        <v>1</v>
      </c>
      <c r="I60" s="510">
        <v>33.33</v>
      </c>
      <c r="J60" s="506">
        <v>0.49992500374981247</v>
      </c>
      <c r="K60" s="506">
        <v>33.33</v>
      </c>
      <c r="L60" s="510">
        <v>2</v>
      </c>
      <c r="M60" s="510">
        <v>66.67</v>
      </c>
      <c r="N60" s="506">
        <v>1</v>
      </c>
      <c r="O60" s="506">
        <v>33.335000000000001</v>
      </c>
      <c r="P60" s="510"/>
      <c r="Q60" s="510"/>
      <c r="R60" s="527"/>
      <c r="S60" s="511"/>
    </row>
    <row r="61" spans="1:19" ht="14.4" customHeight="1" x14ac:dyDescent="0.3">
      <c r="A61" s="505" t="s">
        <v>1653</v>
      </c>
      <c r="B61" s="506" t="s">
        <v>1654</v>
      </c>
      <c r="C61" s="506" t="s">
        <v>447</v>
      </c>
      <c r="D61" s="506" t="s">
        <v>1636</v>
      </c>
      <c r="E61" s="506" t="s">
        <v>1655</v>
      </c>
      <c r="F61" s="506" t="s">
        <v>1676</v>
      </c>
      <c r="G61" s="506" t="s">
        <v>1677</v>
      </c>
      <c r="H61" s="510">
        <v>1</v>
      </c>
      <c r="I61" s="510">
        <v>37</v>
      </c>
      <c r="J61" s="506">
        <v>1</v>
      </c>
      <c r="K61" s="506">
        <v>37</v>
      </c>
      <c r="L61" s="510">
        <v>1</v>
      </c>
      <c r="M61" s="510">
        <v>37</v>
      </c>
      <c r="N61" s="506">
        <v>1</v>
      </c>
      <c r="O61" s="506">
        <v>37</v>
      </c>
      <c r="P61" s="510"/>
      <c r="Q61" s="510"/>
      <c r="R61" s="527"/>
      <c r="S61" s="511"/>
    </row>
    <row r="62" spans="1:19" ht="14.4" customHeight="1" x14ac:dyDescent="0.3">
      <c r="A62" s="505" t="s">
        <v>1653</v>
      </c>
      <c r="B62" s="506" t="s">
        <v>1654</v>
      </c>
      <c r="C62" s="506" t="s">
        <v>447</v>
      </c>
      <c r="D62" s="506" t="s">
        <v>1636</v>
      </c>
      <c r="E62" s="506" t="s">
        <v>1655</v>
      </c>
      <c r="F62" s="506" t="s">
        <v>1676</v>
      </c>
      <c r="G62" s="506" t="s">
        <v>1678</v>
      </c>
      <c r="H62" s="510">
        <v>3</v>
      </c>
      <c r="I62" s="510">
        <v>111</v>
      </c>
      <c r="J62" s="506"/>
      <c r="K62" s="506">
        <v>37</v>
      </c>
      <c r="L62" s="510"/>
      <c r="M62" s="510"/>
      <c r="N62" s="506"/>
      <c r="O62" s="506"/>
      <c r="P62" s="510"/>
      <c r="Q62" s="510"/>
      <c r="R62" s="527"/>
      <c r="S62" s="511"/>
    </row>
    <row r="63" spans="1:19" ht="14.4" customHeight="1" x14ac:dyDescent="0.3">
      <c r="A63" s="505" t="s">
        <v>1653</v>
      </c>
      <c r="B63" s="506" t="s">
        <v>1654</v>
      </c>
      <c r="C63" s="506" t="s">
        <v>447</v>
      </c>
      <c r="D63" s="506" t="s">
        <v>1636</v>
      </c>
      <c r="E63" s="506" t="s">
        <v>1655</v>
      </c>
      <c r="F63" s="506" t="s">
        <v>1682</v>
      </c>
      <c r="G63" s="506" t="s">
        <v>1683</v>
      </c>
      <c r="H63" s="510"/>
      <c r="I63" s="510"/>
      <c r="J63" s="506"/>
      <c r="K63" s="506"/>
      <c r="L63" s="510">
        <v>5</v>
      </c>
      <c r="M63" s="510">
        <v>3505</v>
      </c>
      <c r="N63" s="506">
        <v>1</v>
      </c>
      <c r="O63" s="506">
        <v>701</v>
      </c>
      <c r="P63" s="510"/>
      <c r="Q63" s="510"/>
      <c r="R63" s="527"/>
      <c r="S63" s="511"/>
    </row>
    <row r="64" spans="1:19" ht="14.4" customHeight="1" x14ac:dyDescent="0.3">
      <c r="A64" s="505" t="s">
        <v>1653</v>
      </c>
      <c r="B64" s="506" t="s">
        <v>1654</v>
      </c>
      <c r="C64" s="506" t="s">
        <v>447</v>
      </c>
      <c r="D64" s="506" t="s">
        <v>1636</v>
      </c>
      <c r="E64" s="506" t="s">
        <v>1655</v>
      </c>
      <c r="F64" s="506" t="s">
        <v>1682</v>
      </c>
      <c r="G64" s="506" t="s">
        <v>1684</v>
      </c>
      <c r="H64" s="510">
        <v>1</v>
      </c>
      <c r="I64" s="510">
        <v>701</v>
      </c>
      <c r="J64" s="506">
        <v>1</v>
      </c>
      <c r="K64" s="506">
        <v>701</v>
      </c>
      <c r="L64" s="510">
        <v>1</v>
      </c>
      <c r="M64" s="510">
        <v>701</v>
      </c>
      <c r="N64" s="506">
        <v>1</v>
      </c>
      <c r="O64" s="506">
        <v>701</v>
      </c>
      <c r="P64" s="510"/>
      <c r="Q64" s="510"/>
      <c r="R64" s="527"/>
      <c r="S64" s="511"/>
    </row>
    <row r="65" spans="1:19" ht="14.4" customHeight="1" x14ac:dyDescent="0.3">
      <c r="A65" s="505" t="s">
        <v>1653</v>
      </c>
      <c r="B65" s="506" t="s">
        <v>1654</v>
      </c>
      <c r="C65" s="506" t="s">
        <v>447</v>
      </c>
      <c r="D65" s="506" t="s">
        <v>1636</v>
      </c>
      <c r="E65" s="506" t="s">
        <v>1655</v>
      </c>
      <c r="F65" s="506" t="s">
        <v>1685</v>
      </c>
      <c r="G65" s="506" t="s">
        <v>1687</v>
      </c>
      <c r="H65" s="510"/>
      <c r="I65" s="510"/>
      <c r="J65" s="506"/>
      <c r="K65" s="506"/>
      <c r="L65" s="510">
        <v>3</v>
      </c>
      <c r="M65" s="510">
        <v>705</v>
      </c>
      <c r="N65" s="506">
        <v>1</v>
      </c>
      <c r="O65" s="506">
        <v>235</v>
      </c>
      <c r="P65" s="510"/>
      <c r="Q65" s="510"/>
      <c r="R65" s="527"/>
      <c r="S65" s="511"/>
    </row>
    <row r="66" spans="1:19" ht="14.4" customHeight="1" x14ac:dyDescent="0.3">
      <c r="A66" s="505" t="s">
        <v>1653</v>
      </c>
      <c r="B66" s="506" t="s">
        <v>1654</v>
      </c>
      <c r="C66" s="506" t="s">
        <v>447</v>
      </c>
      <c r="D66" s="506" t="s">
        <v>1636</v>
      </c>
      <c r="E66" s="506" t="s">
        <v>1655</v>
      </c>
      <c r="F66" s="506" t="s">
        <v>1691</v>
      </c>
      <c r="G66" s="506" t="s">
        <v>1692</v>
      </c>
      <c r="H66" s="510"/>
      <c r="I66" s="510"/>
      <c r="J66" s="506"/>
      <c r="K66" s="506"/>
      <c r="L66" s="510">
        <v>5</v>
      </c>
      <c r="M66" s="510">
        <v>1115</v>
      </c>
      <c r="N66" s="506">
        <v>1</v>
      </c>
      <c r="O66" s="506">
        <v>223</v>
      </c>
      <c r="P66" s="510"/>
      <c r="Q66" s="510"/>
      <c r="R66" s="527"/>
      <c r="S66" s="511"/>
    </row>
    <row r="67" spans="1:19" ht="14.4" customHeight="1" x14ac:dyDescent="0.3">
      <c r="A67" s="505" t="s">
        <v>1653</v>
      </c>
      <c r="B67" s="506" t="s">
        <v>1654</v>
      </c>
      <c r="C67" s="506" t="s">
        <v>447</v>
      </c>
      <c r="D67" s="506" t="s">
        <v>1636</v>
      </c>
      <c r="E67" s="506" t="s">
        <v>1655</v>
      </c>
      <c r="F67" s="506" t="s">
        <v>1691</v>
      </c>
      <c r="G67" s="506" t="s">
        <v>1693</v>
      </c>
      <c r="H67" s="510">
        <v>2</v>
      </c>
      <c r="I67" s="510">
        <v>444</v>
      </c>
      <c r="J67" s="506">
        <v>0.39820627802690584</v>
      </c>
      <c r="K67" s="506">
        <v>222</v>
      </c>
      <c r="L67" s="510">
        <v>5</v>
      </c>
      <c r="M67" s="510">
        <v>1115</v>
      </c>
      <c r="N67" s="506">
        <v>1</v>
      </c>
      <c r="O67" s="506">
        <v>223</v>
      </c>
      <c r="P67" s="510"/>
      <c r="Q67" s="510"/>
      <c r="R67" s="527"/>
      <c r="S67" s="511"/>
    </row>
    <row r="68" spans="1:19" ht="14.4" customHeight="1" x14ac:dyDescent="0.3">
      <c r="A68" s="505" t="s">
        <v>1653</v>
      </c>
      <c r="B68" s="506" t="s">
        <v>1654</v>
      </c>
      <c r="C68" s="506" t="s">
        <v>447</v>
      </c>
      <c r="D68" s="506" t="s">
        <v>1636</v>
      </c>
      <c r="E68" s="506" t="s">
        <v>1655</v>
      </c>
      <c r="F68" s="506" t="s">
        <v>1694</v>
      </c>
      <c r="G68" s="506" t="s">
        <v>1695</v>
      </c>
      <c r="H68" s="510"/>
      <c r="I68" s="510"/>
      <c r="J68" s="506"/>
      <c r="K68" s="506"/>
      <c r="L68" s="510">
        <v>17</v>
      </c>
      <c r="M68" s="510">
        <v>1309</v>
      </c>
      <c r="N68" s="506">
        <v>1</v>
      </c>
      <c r="O68" s="506">
        <v>77</v>
      </c>
      <c r="P68" s="510"/>
      <c r="Q68" s="510"/>
      <c r="R68" s="527"/>
      <c r="S68" s="511"/>
    </row>
    <row r="69" spans="1:19" ht="14.4" customHeight="1" x14ac:dyDescent="0.3">
      <c r="A69" s="505" t="s">
        <v>1653</v>
      </c>
      <c r="B69" s="506" t="s">
        <v>1654</v>
      </c>
      <c r="C69" s="506" t="s">
        <v>447</v>
      </c>
      <c r="D69" s="506" t="s">
        <v>1636</v>
      </c>
      <c r="E69" s="506" t="s">
        <v>1655</v>
      </c>
      <c r="F69" s="506" t="s">
        <v>1694</v>
      </c>
      <c r="G69" s="506" t="s">
        <v>1696</v>
      </c>
      <c r="H69" s="510">
        <v>6</v>
      </c>
      <c r="I69" s="510">
        <v>462</v>
      </c>
      <c r="J69" s="506"/>
      <c r="K69" s="506">
        <v>77</v>
      </c>
      <c r="L69" s="510"/>
      <c r="M69" s="510"/>
      <c r="N69" s="506"/>
      <c r="O69" s="506"/>
      <c r="P69" s="510"/>
      <c r="Q69" s="510"/>
      <c r="R69" s="527"/>
      <c r="S69" s="511"/>
    </row>
    <row r="70" spans="1:19" ht="14.4" customHeight="1" x14ac:dyDescent="0.3">
      <c r="A70" s="505" t="s">
        <v>1653</v>
      </c>
      <c r="B70" s="506" t="s">
        <v>1654</v>
      </c>
      <c r="C70" s="506" t="s">
        <v>447</v>
      </c>
      <c r="D70" s="506" t="s">
        <v>1636</v>
      </c>
      <c r="E70" s="506" t="s">
        <v>1655</v>
      </c>
      <c r="F70" s="506" t="s">
        <v>1697</v>
      </c>
      <c r="G70" s="506" t="s">
        <v>1698</v>
      </c>
      <c r="H70" s="510">
        <v>1</v>
      </c>
      <c r="I70" s="510">
        <v>59</v>
      </c>
      <c r="J70" s="506"/>
      <c r="K70" s="506">
        <v>59</v>
      </c>
      <c r="L70" s="510"/>
      <c r="M70" s="510"/>
      <c r="N70" s="506"/>
      <c r="O70" s="506"/>
      <c r="P70" s="510"/>
      <c r="Q70" s="510"/>
      <c r="R70" s="527"/>
      <c r="S70" s="511"/>
    </row>
    <row r="71" spans="1:19" ht="14.4" customHeight="1" x14ac:dyDescent="0.3">
      <c r="A71" s="505" t="s">
        <v>1653</v>
      </c>
      <c r="B71" s="506" t="s">
        <v>1654</v>
      </c>
      <c r="C71" s="506" t="s">
        <v>447</v>
      </c>
      <c r="D71" s="506" t="s">
        <v>1636</v>
      </c>
      <c r="E71" s="506" t="s">
        <v>1655</v>
      </c>
      <c r="F71" s="506" t="s">
        <v>1697</v>
      </c>
      <c r="G71" s="506" t="s">
        <v>1699</v>
      </c>
      <c r="H71" s="510">
        <v>2</v>
      </c>
      <c r="I71" s="510">
        <v>118</v>
      </c>
      <c r="J71" s="506"/>
      <c r="K71" s="506">
        <v>59</v>
      </c>
      <c r="L71" s="510"/>
      <c r="M71" s="510"/>
      <c r="N71" s="506"/>
      <c r="O71" s="506"/>
      <c r="P71" s="510"/>
      <c r="Q71" s="510"/>
      <c r="R71" s="527"/>
      <c r="S71" s="511"/>
    </row>
    <row r="72" spans="1:19" ht="14.4" customHeight="1" x14ac:dyDescent="0.3">
      <c r="A72" s="505" t="s">
        <v>1653</v>
      </c>
      <c r="B72" s="506" t="s">
        <v>1654</v>
      </c>
      <c r="C72" s="506" t="s">
        <v>447</v>
      </c>
      <c r="D72" s="506" t="s">
        <v>1637</v>
      </c>
      <c r="E72" s="506" t="s">
        <v>1655</v>
      </c>
      <c r="F72" s="506" t="s">
        <v>1658</v>
      </c>
      <c r="G72" s="506" t="s">
        <v>1659</v>
      </c>
      <c r="H72" s="510">
        <v>4</v>
      </c>
      <c r="I72" s="510">
        <v>148</v>
      </c>
      <c r="J72" s="506"/>
      <c r="K72" s="506">
        <v>37</v>
      </c>
      <c r="L72" s="510"/>
      <c r="M72" s="510"/>
      <c r="N72" s="506"/>
      <c r="O72" s="506"/>
      <c r="P72" s="510"/>
      <c r="Q72" s="510"/>
      <c r="R72" s="527"/>
      <c r="S72" s="511"/>
    </row>
    <row r="73" spans="1:19" ht="14.4" customHeight="1" x14ac:dyDescent="0.3">
      <c r="A73" s="505" t="s">
        <v>1653</v>
      </c>
      <c r="B73" s="506" t="s">
        <v>1654</v>
      </c>
      <c r="C73" s="506" t="s">
        <v>447</v>
      </c>
      <c r="D73" s="506" t="s">
        <v>1637</v>
      </c>
      <c r="E73" s="506" t="s">
        <v>1655</v>
      </c>
      <c r="F73" s="506" t="s">
        <v>1658</v>
      </c>
      <c r="G73" s="506" t="s">
        <v>1660</v>
      </c>
      <c r="H73" s="510">
        <v>3</v>
      </c>
      <c r="I73" s="510">
        <v>111</v>
      </c>
      <c r="J73" s="506"/>
      <c r="K73" s="506">
        <v>37</v>
      </c>
      <c r="L73" s="510"/>
      <c r="M73" s="510"/>
      <c r="N73" s="506"/>
      <c r="O73" s="506"/>
      <c r="P73" s="510"/>
      <c r="Q73" s="510"/>
      <c r="R73" s="527"/>
      <c r="S73" s="511"/>
    </row>
    <row r="74" spans="1:19" ht="14.4" customHeight="1" x14ac:dyDescent="0.3">
      <c r="A74" s="505" t="s">
        <v>1653</v>
      </c>
      <c r="B74" s="506" t="s">
        <v>1654</v>
      </c>
      <c r="C74" s="506" t="s">
        <v>447</v>
      </c>
      <c r="D74" s="506" t="s">
        <v>1637</v>
      </c>
      <c r="E74" s="506" t="s">
        <v>1655</v>
      </c>
      <c r="F74" s="506" t="s">
        <v>1661</v>
      </c>
      <c r="G74" s="506" t="s">
        <v>1663</v>
      </c>
      <c r="H74" s="510">
        <v>3</v>
      </c>
      <c r="I74" s="510">
        <v>414</v>
      </c>
      <c r="J74" s="506"/>
      <c r="K74" s="506">
        <v>138</v>
      </c>
      <c r="L74" s="510"/>
      <c r="M74" s="510"/>
      <c r="N74" s="506"/>
      <c r="O74" s="506"/>
      <c r="P74" s="510"/>
      <c r="Q74" s="510"/>
      <c r="R74" s="527"/>
      <c r="S74" s="511"/>
    </row>
    <row r="75" spans="1:19" ht="14.4" customHeight="1" x14ac:dyDescent="0.3">
      <c r="A75" s="505" t="s">
        <v>1653</v>
      </c>
      <c r="B75" s="506" t="s">
        <v>1654</v>
      </c>
      <c r="C75" s="506" t="s">
        <v>447</v>
      </c>
      <c r="D75" s="506" t="s">
        <v>1637</v>
      </c>
      <c r="E75" s="506" t="s">
        <v>1655</v>
      </c>
      <c r="F75" s="506" t="s">
        <v>1664</v>
      </c>
      <c r="G75" s="506" t="s">
        <v>1666</v>
      </c>
      <c r="H75" s="510">
        <v>2</v>
      </c>
      <c r="I75" s="510">
        <v>3630</v>
      </c>
      <c r="J75" s="506"/>
      <c r="K75" s="506">
        <v>1815</v>
      </c>
      <c r="L75" s="510"/>
      <c r="M75" s="510"/>
      <c r="N75" s="506"/>
      <c r="O75" s="506"/>
      <c r="P75" s="510"/>
      <c r="Q75" s="510"/>
      <c r="R75" s="527"/>
      <c r="S75" s="511"/>
    </row>
    <row r="76" spans="1:19" ht="14.4" customHeight="1" x14ac:dyDescent="0.3">
      <c r="A76" s="505" t="s">
        <v>1653</v>
      </c>
      <c r="B76" s="506" t="s">
        <v>1654</v>
      </c>
      <c r="C76" s="506" t="s">
        <v>447</v>
      </c>
      <c r="D76" s="506" t="s">
        <v>1637</v>
      </c>
      <c r="E76" s="506" t="s">
        <v>1655</v>
      </c>
      <c r="F76" s="506" t="s">
        <v>1667</v>
      </c>
      <c r="G76" s="506" t="s">
        <v>1669</v>
      </c>
      <c r="H76" s="510">
        <v>3</v>
      </c>
      <c r="I76" s="510">
        <v>1869</v>
      </c>
      <c r="J76" s="506"/>
      <c r="K76" s="506">
        <v>623</v>
      </c>
      <c r="L76" s="510"/>
      <c r="M76" s="510"/>
      <c r="N76" s="506"/>
      <c r="O76" s="506"/>
      <c r="P76" s="510"/>
      <c r="Q76" s="510"/>
      <c r="R76" s="527"/>
      <c r="S76" s="511"/>
    </row>
    <row r="77" spans="1:19" ht="14.4" customHeight="1" x14ac:dyDescent="0.3">
      <c r="A77" s="505" t="s">
        <v>1653</v>
      </c>
      <c r="B77" s="506" t="s">
        <v>1654</v>
      </c>
      <c r="C77" s="506" t="s">
        <v>447</v>
      </c>
      <c r="D77" s="506" t="s">
        <v>1637</v>
      </c>
      <c r="E77" s="506" t="s">
        <v>1655</v>
      </c>
      <c r="F77" s="506" t="s">
        <v>1670</v>
      </c>
      <c r="G77" s="506" t="s">
        <v>1672</v>
      </c>
      <c r="H77" s="510">
        <v>2</v>
      </c>
      <c r="I77" s="510">
        <v>938</v>
      </c>
      <c r="J77" s="506"/>
      <c r="K77" s="506">
        <v>469</v>
      </c>
      <c r="L77" s="510"/>
      <c r="M77" s="510"/>
      <c r="N77" s="506"/>
      <c r="O77" s="506"/>
      <c r="P77" s="510"/>
      <c r="Q77" s="510"/>
      <c r="R77" s="527"/>
      <c r="S77" s="511"/>
    </row>
    <row r="78" spans="1:19" ht="14.4" customHeight="1" x14ac:dyDescent="0.3">
      <c r="A78" s="505" t="s">
        <v>1653</v>
      </c>
      <c r="B78" s="506" t="s">
        <v>1654</v>
      </c>
      <c r="C78" s="506" t="s">
        <v>447</v>
      </c>
      <c r="D78" s="506" t="s">
        <v>1637</v>
      </c>
      <c r="E78" s="506" t="s">
        <v>1655</v>
      </c>
      <c r="F78" s="506" t="s">
        <v>1673</v>
      </c>
      <c r="G78" s="506" t="s">
        <v>1675</v>
      </c>
      <c r="H78" s="510">
        <v>1</v>
      </c>
      <c r="I78" s="510">
        <v>33.33</v>
      </c>
      <c r="J78" s="506"/>
      <c r="K78" s="506">
        <v>33.33</v>
      </c>
      <c r="L78" s="510"/>
      <c r="M78" s="510"/>
      <c r="N78" s="506"/>
      <c r="O78" s="506"/>
      <c r="P78" s="510"/>
      <c r="Q78" s="510"/>
      <c r="R78" s="527"/>
      <c r="S78" s="511"/>
    </row>
    <row r="79" spans="1:19" ht="14.4" customHeight="1" x14ac:dyDescent="0.3">
      <c r="A79" s="505" t="s">
        <v>1653</v>
      </c>
      <c r="B79" s="506" t="s">
        <v>1654</v>
      </c>
      <c r="C79" s="506" t="s">
        <v>447</v>
      </c>
      <c r="D79" s="506" t="s">
        <v>1637</v>
      </c>
      <c r="E79" s="506" t="s">
        <v>1655</v>
      </c>
      <c r="F79" s="506" t="s">
        <v>1676</v>
      </c>
      <c r="G79" s="506" t="s">
        <v>1677</v>
      </c>
      <c r="H79" s="510">
        <v>3</v>
      </c>
      <c r="I79" s="510">
        <v>111</v>
      </c>
      <c r="J79" s="506"/>
      <c r="K79" s="506">
        <v>37</v>
      </c>
      <c r="L79" s="510"/>
      <c r="M79" s="510"/>
      <c r="N79" s="506"/>
      <c r="O79" s="506"/>
      <c r="P79" s="510"/>
      <c r="Q79" s="510"/>
      <c r="R79" s="527"/>
      <c r="S79" s="511"/>
    </row>
    <row r="80" spans="1:19" ht="14.4" customHeight="1" x14ac:dyDescent="0.3">
      <c r="A80" s="505" t="s">
        <v>1653</v>
      </c>
      <c r="B80" s="506" t="s">
        <v>1654</v>
      </c>
      <c r="C80" s="506" t="s">
        <v>447</v>
      </c>
      <c r="D80" s="506" t="s">
        <v>1637</v>
      </c>
      <c r="E80" s="506" t="s">
        <v>1655</v>
      </c>
      <c r="F80" s="506" t="s">
        <v>1676</v>
      </c>
      <c r="G80" s="506" t="s">
        <v>1678</v>
      </c>
      <c r="H80" s="510">
        <v>4</v>
      </c>
      <c r="I80" s="510">
        <v>148</v>
      </c>
      <c r="J80" s="506"/>
      <c r="K80" s="506">
        <v>37</v>
      </c>
      <c r="L80" s="510"/>
      <c r="M80" s="510"/>
      <c r="N80" s="506"/>
      <c r="O80" s="506"/>
      <c r="P80" s="510"/>
      <c r="Q80" s="510"/>
      <c r="R80" s="527"/>
      <c r="S80" s="511"/>
    </row>
    <row r="81" spans="1:19" ht="14.4" customHeight="1" x14ac:dyDescent="0.3">
      <c r="A81" s="505" t="s">
        <v>1653</v>
      </c>
      <c r="B81" s="506" t="s">
        <v>1654</v>
      </c>
      <c r="C81" s="506" t="s">
        <v>447</v>
      </c>
      <c r="D81" s="506" t="s">
        <v>1637</v>
      </c>
      <c r="E81" s="506" t="s">
        <v>1655</v>
      </c>
      <c r="F81" s="506" t="s">
        <v>1682</v>
      </c>
      <c r="G81" s="506" t="s">
        <v>1684</v>
      </c>
      <c r="H81" s="510">
        <v>1</v>
      </c>
      <c r="I81" s="510">
        <v>701</v>
      </c>
      <c r="J81" s="506"/>
      <c r="K81" s="506">
        <v>701</v>
      </c>
      <c r="L81" s="510"/>
      <c r="M81" s="510"/>
      <c r="N81" s="506"/>
      <c r="O81" s="506"/>
      <c r="P81" s="510"/>
      <c r="Q81" s="510"/>
      <c r="R81" s="527"/>
      <c r="S81" s="511"/>
    </row>
    <row r="82" spans="1:19" ht="14.4" customHeight="1" x14ac:dyDescent="0.3">
      <c r="A82" s="505" t="s">
        <v>1653</v>
      </c>
      <c r="B82" s="506" t="s">
        <v>1654</v>
      </c>
      <c r="C82" s="506" t="s">
        <v>447</v>
      </c>
      <c r="D82" s="506" t="s">
        <v>1637</v>
      </c>
      <c r="E82" s="506" t="s">
        <v>1655</v>
      </c>
      <c r="F82" s="506" t="s">
        <v>1691</v>
      </c>
      <c r="G82" s="506" t="s">
        <v>1693</v>
      </c>
      <c r="H82" s="510">
        <v>3</v>
      </c>
      <c r="I82" s="510">
        <v>666</v>
      </c>
      <c r="J82" s="506"/>
      <c r="K82" s="506">
        <v>222</v>
      </c>
      <c r="L82" s="510"/>
      <c r="M82" s="510"/>
      <c r="N82" s="506"/>
      <c r="O82" s="506"/>
      <c r="P82" s="510"/>
      <c r="Q82" s="510"/>
      <c r="R82" s="527"/>
      <c r="S82" s="511"/>
    </row>
    <row r="83" spans="1:19" ht="14.4" customHeight="1" x14ac:dyDescent="0.3">
      <c r="A83" s="505" t="s">
        <v>1653</v>
      </c>
      <c r="B83" s="506" t="s">
        <v>1654</v>
      </c>
      <c r="C83" s="506" t="s">
        <v>447</v>
      </c>
      <c r="D83" s="506" t="s">
        <v>1637</v>
      </c>
      <c r="E83" s="506" t="s">
        <v>1655</v>
      </c>
      <c r="F83" s="506" t="s">
        <v>1694</v>
      </c>
      <c r="G83" s="506" t="s">
        <v>1696</v>
      </c>
      <c r="H83" s="510">
        <v>9</v>
      </c>
      <c r="I83" s="510">
        <v>693</v>
      </c>
      <c r="J83" s="506"/>
      <c r="K83" s="506">
        <v>77</v>
      </c>
      <c r="L83" s="510"/>
      <c r="M83" s="510"/>
      <c r="N83" s="506"/>
      <c r="O83" s="506"/>
      <c r="P83" s="510"/>
      <c r="Q83" s="510"/>
      <c r="R83" s="527"/>
      <c r="S83" s="511"/>
    </row>
    <row r="84" spans="1:19" ht="14.4" customHeight="1" x14ac:dyDescent="0.3">
      <c r="A84" s="505" t="s">
        <v>1653</v>
      </c>
      <c r="B84" s="506" t="s">
        <v>1654</v>
      </c>
      <c r="C84" s="506" t="s">
        <v>447</v>
      </c>
      <c r="D84" s="506" t="s">
        <v>1637</v>
      </c>
      <c r="E84" s="506" t="s">
        <v>1655</v>
      </c>
      <c r="F84" s="506" t="s">
        <v>1697</v>
      </c>
      <c r="G84" s="506" t="s">
        <v>1698</v>
      </c>
      <c r="H84" s="510">
        <v>2</v>
      </c>
      <c r="I84" s="510">
        <v>118</v>
      </c>
      <c r="J84" s="506"/>
      <c r="K84" s="506">
        <v>59</v>
      </c>
      <c r="L84" s="510"/>
      <c r="M84" s="510"/>
      <c r="N84" s="506"/>
      <c r="O84" s="506"/>
      <c r="P84" s="510"/>
      <c r="Q84" s="510"/>
      <c r="R84" s="527"/>
      <c r="S84" s="511"/>
    </row>
    <row r="85" spans="1:19" ht="14.4" customHeight="1" x14ac:dyDescent="0.3">
      <c r="A85" s="505" t="s">
        <v>1653</v>
      </c>
      <c r="B85" s="506" t="s">
        <v>1654</v>
      </c>
      <c r="C85" s="506" t="s">
        <v>447</v>
      </c>
      <c r="D85" s="506" t="s">
        <v>1637</v>
      </c>
      <c r="E85" s="506" t="s">
        <v>1655</v>
      </c>
      <c r="F85" s="506" t="s">
        <v>1697</v>
      </c>
      <c r="G85" s="506" t="s">
        <v>1699</v>
      </c>
      <c r="H85" s="510">
        <v>3</v>
      </c>
      <c r="I85" s="510">
        <v>177</v>
      </c>
      <c r="J85" s="506"/>
      <c r="K85" s="506">
        <v>59</v>
      </c>
      <c r="L85" s="510"/>
      <c r="M85" s="510"/>
      <c r="N85" s="506"/>
      <c r="O85" s="506"/>
      <c r="P85" s="510"/>
      <c r="Q85" s="510"/>
      <c r="R85" s="527"/>
      <c r="S85" s="511"/>
    </row>
    <row r="86" spans="1:19" ht="14.4" customHeight="1" x14ac:dyDescent="0.3">
      <c r="A86" s="505" t="s">
        <v>1653</v>
      </c>
      <c r="B86" s="506" t="s">
        <v>1654</v>
      </c>
      <c r="C86" s="506" t="s">
        <v>447</v>
      </c>
      <c r="D86" s="506" t="s">
        <v>1638</v>
      </c>
      <c r="E86" s="506" t="s">
        <v>1655</v>
      </c>
      <c r="F86" s="506" t="s">
        <v>1661</v>
      </c>
      <c r="G86" s="506" t="s">
        <v>1662</v>
      </c>
      <c r="H86" s="510">
        <v>11</v>
      </c>
      <c r="I86" s="510">
        <v>1518</v>
      </c>
      <c r="J86" s="506">
        <v>5.4604316546762588</v>
      </c>
      <c r="K86" s="506">
        <v>138</v>
      </c>
      <c r="L86" s="510">
        <v>2</v>
      </c>
      <c r="M86" s="510">
        <v>278</v>
      </c>
      <c r="N86" s="506">
        <v>1</v>
      </c>
      <c r="O86" s="506">
        <v>139</v>
      </c>
      <c r="P86" s="510"/>
      <c r="Q86" s="510"/>
      <c r="R86" s="527"/>
      <c r="S86" s="511"/>
    </row>
    <row r="87" spans="1:19" ht="14.4" customHeight="1" x14ac:dyDescent="0.3">
      <c r="A87" s="505" t="s">
        <v>1653</v>
      </c>
      <c r="B87" s="506" t="s">
        <v>1654</v>
      </c>
      <c r="C87" s="506" t="s">
        <v>447</v>
      </c>
      <c r="D87" s="506" t="s">
        <v>1638</v>
      </c>
      <c r="E87" s="506" t="s">
        <v>1655</v>
      </c>
      <c r="F87" s="506" t="s">
        <v>1661</v>
      </c>
      <c r="G87" s="506" t="s">
        <v>1663</v>
      </c>
      <c r="H87" s="510">
        <v>6</v>
      </c>
      <c r="I87" s="510">
        <v>828</v>
      </c>
      <c r="J87" s="506">
        <v>1.4892086330935252</v>
      </c>
      <c r="K87" s="506">
        <v>138</v>
      </c>
      <c r="L87" s="510">
        <v>4</v>
      </c>
      <c r="M87" s="510">
        <v>556</v>
      </c>
      <c r="N87" s="506">
        <v>1</v>
      </c>
      <c r="O87" s="506">
        <v>139</v>
      </c>
      <c r="P87" s="510"/>
      <c r="Q87" s="510"/>
      <c r="R87" s="527"/>
      <c r="S87" s="511"/>
    </row>
    <row r="88" spans="1:19" ht="14.4" customHeight="1" x14ac:dyDescent="0.3">
      <c r="A88" s="505" t="s">
        <v>1653</v>
      </c>
      <c r="B88" s="506" t="s">
        <v>1654</v>
      </c>
      <c r="C88" s="506" t="s">
        <v>447</v>
      </c>
      <c r="D88" s="506" t="s">
        <v>1638</v>
      </c>
      <c r="E88" s="506" t="s">
        <v>1655</v>
      </c>
      <c r="F88" s="506" t="s">
        <v>1667</v>
      </c>
      <c r="G88" s="506" t="s">
        <v>1668</v>
      </c>
      <c r="H88" s="510">
        <v>11</v>
      </c>
      <c r="I88" s="510">
        <v>6853</v>
      </c>
      <c r="J88" s="506">
        <v>5.4911858974358978</v>
      </c>
      <c r="K88" s="506">
        <v>623</v>
      </c>
      <c r="L88" s="510">
        <v>2</v>
      </c>
      <c r="M88" s="510">
        <v>1248</v>
      </c>
      <c r="N88" s="506">
        <v>1</v>
      </c>
      <c r="O88" s="506">
        <v>624</v>
      </c>
      <c r="P88" s="510"/>
      <c r="Q88" s="510"/>
      <c r="R88" s="527"/>
      <c r="S88" s="511"/>
    </row>
    <row r="89" spans="1:19" ht="14.4" customHeight="1" x14ac:dyDescent="0.3">
      <c r="A89" s="505" t="s">
        <v>1653</v>
      </c>
      <c r="B89" s="506" t="s">
        <v>1654</v>
      </c>
      <c r="C89" s="506" t="s">
        <v>447</v>
      </c>
      <c r="D89" s="506" t="s">
        <v>1638</v>
      </c>
      <c r="E89" s="506" t="s">
        <v>1655</v>
      </c>
      <c r="F89" s="506" t="s">
        <v>1667</v>
      </c>
      <c r="G89" s="506" t="s">
        <v>1669</v>
      </c>
      <c r="H89" s="510">
        <v>6</v>
      </c>
      <c r="I89" s="510">
        <v>3738</v>
      </c>
      <c r="J89" s="506">
        <v>1.4975961538461537</v>
      </c>
      <c r="K89" s="506">
        <v>623</v>
      </c>
      <c r="L89" s="510">
        <v>4</v>
      </c>
      <c r="M89" s="510">
        <v>2496</v>
      </c>
      <c r="N89" s="506">
        <v>1</v>
      </c>
      <c r="O89" s="506">
        <v>624</v>
      </c>
      <c r="P89" s="510"/>
      <c r="Q89" s="510"/>
      <c r="R89" s="527"/>
      <c r="S89" s="511"/>
    </row>
    <row r="90" spans="1:19" ht="14.4" customHeight="1" x14ac:dyDescent="0.3">
      <c r="A90" s="505" t="s">
        <v>1653</v>
      </c>
      <c r="B90" s="506" t="s">
        <v>1654</v>
      </c>
      <c r="C90" s="506" t="s">
        <v>447</v>
      </c>
      <c r="D90" s="506" t="s">
        <v>1638</v>
      </c>
      <c r="E90" s="506" t="s">
        <v>1655</v>
      </c>
      <c r="F90" s="506" t="s">
        <v>1673</v>
      </c>
      <c r="G90" s="506" t="s">
        <v>1675</v>
      </c>
      <c r="H90" s="510"/>
      <c r="I90" s="510"/>
      <c r="J90" s="506"/>
      <c r="K90" s="506"/>
      <c r="L90" s="510">
        <v>1</v>
      </c>
      <c r="M90" s="510">
        <v>33.33</v>
      </c>
      <c r="N90" s="506">
        <v>1</v>
      </c>
      <c r="O90" s="506">
        <v>33.33</v>
      </c>
      <c r="P90" s="510"/>
      <c r="Q90" s="510"/>
      <c r="R90" s="527"/>
      <c r="S90" s="511"/>
    </row>
    <row r="91" spans="1:19" ht="14.4" customHeight="1" x14ac:dyDescent="0.3">
      <c r="A91" s="505" t="s">
        <v>1653</v>
      </c>
      <c r="B91" s="506" t="s">
        <v>1654</v>
      </c>
      <c r="C91" s="506" t="s">
        <v>447</v>
      </c>
      <c r="D91" s="506" t="s">
        <v>1638</v>
      </c>
      <c r="E91" s="506" t="s">
        <v>1655</v>
      </c>
      <c r="F91" s="506" t="s">
        <v>1682</v>
      </c>
      <c r="G91" s="506" t="s">
        <v>1684</v>
      </c>
      <c r="H91" s="510"/>
      <c r="I91" s="510"/>
      <c r="J91" s="506"/>
      <c r="K91" s="506"/>
      <c r="L91" s="510">
        <v>1</v>
      </c>
      <c r="M91" s="510">
        <v>701</v>
      </c>
      <c r="N91" s="506">
        <v>1</v>
      </c>
      <c r="O91" s="506">
        <v>701</v>
      </c>
      <c r="P91" s="510"/>
      <c r="Q91" s="510"/>
      <c r="R91" s="527"/>
      <c r="S91" s="511"/>
    </row>
    <row r="92" spans="1:19" ht="14.4" customHeight="1" x14ac:dyDescent="0.3">
      <c r="A92" s="505" t="s">
        <v>1653</v>
      </c>
      <c r="B92" s="506" t="s">
        <v>1654</v>
      </c>
      <c r="C92" s="506" t="s">
        <v>447</v>
      </c>
      <c r="D92" s="506" t="s">
        <v>1638</v>
      </c>
      <c r="E92" s="506" t="s">
        <v>1655</v>
      </c>
      <c r="F92" s="506" t="s">
        <v>1691</v>
      </c>
      <c r="G92" s="506" t="s">
        <v>1692</v>
      </c>
      <c r="H92" s="510">
        <v>11</v>
      </c>
      <c r="I92" s="510">
        <v>2442</v>
      </c>
      <c r="J92" s="506">
        <v>5.4753363228699552</v>
      </c>
      <c r="K92" s="506">
        <v>222</v>
      </c>
      <c r="L92" s="510">
        <v>2</v>
      </c>
      <c r="M92" s="510">
        <v>446</v>
      </c>
      <c r="N92" s="506">
        <v>1</v>
      </c>
      <c r="O92" s="506">
        <v>223</v>
      </c>
      <c r="P92" s="510"/>
      <c r="Q92" s="510"/>
      <c r="R92" s="527"/>
      <c r="S92" s="511"/>
    </row>
    <row r="93" spans="1:19" ht="14.4" customHeight="1" x14ac:dyDescent="0.3">
      <c r="A93" s="505" t="s">
        <v>1653</v>
      </c>
      <c r="B93" s="506" t="s">
        <v>1654</v>
      </c>
      <c r="C93" s="506" t="s">
        <v>447</v>
      </c>
      <c r="D93" s="506" t="s">
        <v>1638</v>
      </c>
      <c r="E93" s="506" t="s">
        <v>1655</v>
      </c>
      <c r="F93" s="506" t="s">
        <v>1691</v>
      </c>
      <c r="G93" s="506" t="s">
        <v>1693</v>
      </c>
      <c r="H93" s="510">
        <v>6</v>
      </c>
      <c r="I93" s="510">
        <v>1332</v>
      </c>
      <c r="J93" s="506">
        <v>1.9910313901345291</v>
      </c>
      <c r="K93" s="506">
        <v>222</v>
      </c>
      <c r="L93" s="510">
        <v>3</v>
      </c>
      <c r="M93" s="510">
        <v>669</v>
      </c>
      <c r="N93" s="506">
        <v>1</v>
      </c>
      <c r="O93" s="506">
        <v>223</v>
      </c>
      <c r="P93" s="510"/>
      <c r="Q93" s="510"/>
      <c r="R93" s="527"/>
      <c r="S93" s="511"/>
    </row>
    <row r="94" spans="1:19" ht="14.4" customHeight="1" x14ac:dyDescent="0.3">
      <c r="A94" s="505" t="s">
        <v>1653</v>
      </c>
      <c r="B94" s="506" t="s">
        <v>1654</v>
      </c>
      <c r="C94" s="506" t="s">
        <v>447</v>
      </c>
      <c r="D94" s="506" t="s">
        <v>1638</v>
      </c>
      <c r="E94" s="506" t="s">
        <v>1655</v>
      </c>
      <c r="F94" s="506" t="s">
        <v>1694</v>
      </c>
      <c r="G94" s="506" t="s">
        <v>1695</v>
      </c>
      <c r="H94" s="510">
        <v>36</v>
      </c>
      <c r="I94" s="510">
        <v>2772</v>
      </c>
      <c r="J94" s="506">
        <v>4</v>
      </c>
      <c r="K94" s="506">
        <v>77</v>
      </c>
      <c r="L94" s="510">
        <v>9</v>
      </c>
      <c r="M94" s="510">
        <v>693</v>
      </c>
      <c r="N94" s="506">
        <v>1</v>
      </c>
      <c r="O94" s="506">
        <v>77</v>
      </c>
      <c r="P94" s="510"/>
      <c r="Q94" s="510"/>
      <c r="R94" s="527"/>
      <c r="S94" s="511"/>
    </row>
    <row r="95" spans="1:19" ht="14.4" customHeight="1" x14ac:dyDescent="0.3">
      <c r="A95" s="505" t="s">
        <v>1653</v>
      </c>
      <c r="B95" s="506" t="s">
        <v>1654</v>
      </c>
      <c r="C95" s="506" t="s">
        <v>447</v>
      </c>
      <c r="D95" s="506" t="s">
        <v>1638</v>
      </c>
      <c r="E95" s="506" t="s">
        <v>1655</v>
      </c>
      <c r="F95" s="506" t="s">
        <v>1694</v>
      </c>
      <c r="G95" s="506" t="s">
        <v>1696</v>
      </c>
      <c r="H95" s="510">
        <v>15</v>
      </c>
      <c r="I95" s="510">
        <v>1155</v>
      </c>
      <c r="J95" s="506">
        <v>2.5</v>
      </c>
      <c r="K95" s="506">
        <v>77</v>
      </c>
      <c r="L95" s="510">
        <v>6</v>
      </c>
      <c r="M95" s="510">
        <v>462</v>
      </c>
      <c r="N95" s="506">
        <v>1</v>
      </c>
      <c r="O95" s="506">
        <v>77</v>
      </c>
      <c r="P95" s="510"/>
      <c r="Q95" s="510"/>
      <c r="R95" s="527"/>
      <c r="S95" s="511"/>
    </row>
    <row r="96" spans="1:19" ht="14.4" customHeight="1" x14ac:dyDescent="0.3">
      <c r="A96" s="505" t="s">
        <v>1653</v>
      </c>
      <c r="B96" s="506" t="s">
        <v>1654</v>
      </c>
      <c r="C96" s="506" t="s">
        <v>447</v>
      </c>
      <c r="D96" s="506" t="s">
        <v>1641</v>
      </c>
      <c r="E96" s="506" t="s">
        <v>1655</v>
      </c>
      <c r="F96" s="506" t="s">
        <v>1658</v>
      </c>
      <c r="G96" s="506" t="s">
        <v>1659</v>
      </c>
      <c r="H96" s="510"/>
      <c r="I96" s="510"/>
      <c r="J96" s="506"/>
      <c r="K96" s="506"/>
      <c r="L96" s="510">
        <v>2</v>
      </c>
      <c r="M96" s="510">
        <v>74</v>
      </c>
      <c r="N96" s="506">
        <v>1</v>
      </c>
      <c r="O96" s="506">
        <v>37</v>
      </c>
      <c r="P96" s="510"/>
      <c r="Q96" s="510"/>
      <c r="R96" s="527"/>
      <c r="S96" s="511"/>
    </row>
    <row r="97" spans="1:19" ht="14.4" customHeight="1" x14ac:dyDescent="0.3">
      <c r="A97" s="505" t="s">
        <v>1653</v>
      </c>
      <c r="B97" s="506" t="s">
        <v>1654</v>
      </c>
      <c r="C97" s="506" t="s">
        <v>447</v>
      </c>
      <c r="D97" s="506" t="s">
        <v>1641</v>
      </c>
      <c r="E97" s="506" t="s">
        <v>1655</v>
      </c>
      <c r="F97" s="506" t="s">
        <v>1658</v>
      </c>
      <c r="G97" s="506" t="s">
        <v>1660</v>
      </c>
      <c r="H97" s="510"/>
      <c r="I97" s="510"/>
      <c r="J97" s="506"/>
      <c r="K97" s="506"/>
      <c r="L97" s="510">
        <v>5</v>
      </c>
      <c r="M97" s="510">
        <v>185</v>
      </c>
      <c r="N97" s="506">
        <v>1</v>
      </c>
      <c r="O97" s="506">
        <v>37</v>
      </c>
      <c r="P97" s="510"/>
      <c r="Q97" s="510"/>
      <c r="R97" s="527"/>
      <c r="S97" s="511"/>
    </row>
    <row r="98" spans="1:19" ht="14.4" customHeight="1" x14ac:dyDescent="0.3">
      <c r="A98" s="505" t="s">
        <v>1653</v>
      </c>
      <c r="B98" s="506" t="s">
        <v>1654</v>
      </c>
      <c r="C98" s="506" t="s">
        <v>447</v>
      </c>
      <c r="D98" s="506" t="s">
        <v>1641</v>
      </c>
      <c r="E98" s="506" t="s">
        <v>1655</v>
      </c>
      <c r="F98" s="506" t="s">
        <v>1661</v>
      </c>
      <c r="G98" s="506" t="s">
        <v>1663</v>
      </c>
      <c r="H98" s="510"/>
      <c r="I98" s="510"/>
      <c r="J98" s="506"/>
      <c r="K98" s="506"/>
      <c r="L98" s="510">
        <v>1</v>
      </c>
      <c r="M98" s="510">
        <v>139</v>
      </c>
      <c r="N98" s="506">
        <v>1</v>
      </c>
      <c r="O98" s="506">
        <v>139</v>
      </c>
      <c r="P98" s="510"/>
      <c r="Q98" s="510"/>
      <c r="R98" s="527"/>
      <c r="S98" s="511"/>
    </row>
    <row r="99" spans="1:19" ht="14.4" customHeight="1" x14ac:dyDescent="0.3">
      <c r="A99" s="505" t="s">
        <v>1653</v>
      </c>
      <c r="B99" s="506" t="s">
        <v>1654</v>
      </c>
      <c r="C99" s="506" t="s">
        <v>447</v>
      </c>
      <c r="D99" s="506" t="s">
        <v>1641</v>
      </c>
      <c r="E99" s="506" t="s">
        <v>1655</v>
      </c>
      <c r="F99" s="506" t="s">
        <v>1667</v>
      </c>
      <c r="G99" s="506" t="s">
        <v>1669</v>
      </c>
      <c r="H99" s="510"/>
      <c r="I99" s="510"/>
      <c r="J99" s="506"/>
      <c r="K99" s="506"/>
      <c r="L99" s="510">
        <v>1</v>
      </c>
      <c r="M99" s="510">
        <v>624</v>
      </c>
      <c r="N99" s="506">
        <v>1</v>
      </c>
      <c r="O99" s="506">
        <v>624</v>
      </c>
      <c r="P99" s="510"/>
      <c r="Q99" s="510"/>
      <c r="R99" s="527"/>
      <c r="S99" s="511"/>
    </row>
    <row r="100" spans="1:19" ht="14.4" customHeight="1" x14ac:dyDescent="0.3">
      <c r="A100" s="505" t="s">
        <v>1653</v>
      </c>
      <c r="B100" s="506" t="s">
        <v>1654</v>
      </c>
      <c r="C100" s="506" t="s">
        <v>447</v>
      </c>
      <c r="D100" s="506" t="s">
        <v>1641</v>
      </c>
      <c r="E100" s="506" t="s">
        <v>1655</v>
      </c>
      <c r="F100" s="506" t="s">
        <v>1673</v>
      </c>
      <c r="G100" s="506" t="s">
        <v>1674</v>
      </c>
      <c r="H100" s="510"/>
      <c r="I100" s="510"/>
      <c r="J100" s="506"/>
      <c r="K100" s="506"/>
      <c r="L100" s="510">
        <v>2</v>
      </c>
      <c r="M100" s="510">
        <v>66.66</v>
      </c>
      <c r="N100" s="506">
        <v>1</v>
      </c>
      <c r="O100" s="506">
        <v>33.33</v>
      </c>
      <c r="P100" s="510"/>
      <c r="Q100" s="510"/>
      <c r="R100" s="527"/>
      <c r="S100" s="511"/>
    </row>
    <row r="101" spans="1:19" ht="14.4" customHeight="1" x14ac:dyDescent="0.3">
      <c r="A101" s="505" t="s">
        <v>1653</v>
      </c>
      <c r="B101" s="506" t="s">
        <v>1654</v>
      </c>
      <c r="C101" s="506" t="s">
        <v>447</v>
      </c>
      <c r="D101" s="506" t="s">
        <v>1641</v>
      </c>
      <c r="E101" s="506" t="s">
        <v>1655</v>
      </c>
      <c r="F101" s="506" t="s">
        <v>1673</v>
      </c>
      <c r="G101" s="506" t="s">
        <v>1675</v>
      </c>
      <c r="H101" s="510"/>
      <c r="I101" s="510"/>
      <c r="J101" s="506"/>
      <c r="K101" s="506"/>
      <c r="L101" s="510">
        <v>4</v>
      </c>
      <c r="M101" s="510">
        <v>133.32999999999998</v>
      </c>
      <c r="N101" s="506">
        <v>1</v>
      </c>
      <c r="O101" s="506">
        <v>33.332499999999996</v>
      </c>
      <c r="P101" s="510"/>
      <c r="Q101" s="510"/>
      <c r="R101" s="527"/>
      <c r="S101" s="511"/>
    </row>
    <row r="102" spans="1:19" ht="14.4" customHeight="1" x14ac:dyDescent="0.3">
      <c r="A102" s="505" t="s">
        <v>1653</v>
      </c>
      <c r="B102" s="506" t="s">
        <v>1654</v>
      </c>
      <c r="C102" s="506" t="s">
        <v>447</v>
      </c>
      <c r="D102" s="506" t="s">
        <v>1641</v>
      </c>
      <c r="E102" s="506" t="s">
        <v>1655</v>
      </c>
      <c r="F102" s="506" t="s">
        <v>1676</v>
      </c>
      <c r="G102" s="506" t="s">
        <v>1677</v>
      </c>
      <c r="H102" s="510"/>
      <c r="I102" s="510"/>
      <c r="J102" s="506"/>
      <c r="K102" s="506"/>
      <c r="L102" s="510">
        <v>2</v>
      </c>
      <c r="M102" s="510">
        <v>74</v>
      </c>
      <c r="N102" s="506">
        <v>1</v>
      </c>
      <c r="O102" s="506">
        <v>37</v>
      </c>
      <c r="P102" s="510"/>
      <c r="Q102" s="510"/>
      <c r="R102" s="527"/>
      <c r="S102" s="511"/>
    </row>
    <row r="103" spans="1:19" ht="14.4" customHeight="1" x14ac:dyDescent="0.3">
      <c r="A103" s="505" t="s">
        <v>1653</v>
      </c>
      <c r="B103" s="506" t="s">
        <v>1654</v>
      </c>
      <c r="C103" s="506" t="s">
        <v>447</v>
      </c>
      <c r="D103" s="506" t="s">
        <v>1641</v>
      </c>
      <c r="E103" s="506" t="s">
        <v>1655</v>
      </c>
      <c r="F103" s="506" t="s">
        <v>1676</v>
      </c>
      <c r="G103" s="506" t="s">
        <v>1678</v>
      </c>
      <c r="H103" s="510"/>
      <c r="I103" s="510"/>
      <c r="J103" s="506"/>
      <c r="K103" s="506"/>
      <c r="L103" s="510">
        <v>5</v>
      </c>
      <c r="M103" s="510">
        <v>185</v>
      </c>
      <c r="N103" s="506">
        <v>1</v>
      </c>
      <c r="O103" s="506">
        <v>37</v>
      </c>
      <c r="P103" s="510"/>
      <c r="Q103" s="510"/>
      <c r="R103" s="527"/>
      <c r="S103" s="511"/>
    </row>
    <row r="104" spans="1:19" ht="14.4" customHeight="1" x14ac:dyDescent="0.3">
      <c r="A104" s="505" t="s">
        <v>1653</v>
      </c>
      <c r="B104" s="506" t="s">
        <v>1654</v>
      </c>
      <c r="C104" s="506" t="s">
        <v>447</v>
      </c>
      <c r="D104" s="506" t="s">
        <v>1641</v>
      </c>
      <c r="E104" s="506" t="s">
        <v>1655</v>
      </c>
      <c r="F104" s="506" t="s">
        <v>1682</v>
      </c>
      <c r="G104" s="506" t="s">
        <v>1684</v>
      </c>
      <c r="H104" s="510"/>
      <c r="I104" s="510"/>
      <c r="J104" s="506"/>
      <c r="K104" s="506"/>
      <c r="L104" s="510">
        <v>1</v>
      </c>
      <c r="M104" s="510">
        <v>701</v>
      </c>
      <c r="N104" s="506">
        <v>1</v>
      </c>
      <c r="O104" s="506">
        <v>701</v>
      </c>
      <c r="P104" s="510"/>
      <c r="Q104" s="510"/>
      <c r="R104" s="527"/>
      <c r="S104" s="511"/>
    </row>
    <row r="105" spans="1:19" ht="14.4" customHeight="1" x14ac:dyDescent="0.3">
      <c r="A105" s="505" t="s">
        <v>1653</v>
      </c>
      <c r="B105" s="506" t="s">
        <v>1654</v>
      </c>
      <c r="C105" s="506" t="s">
        <v>447</v>
      </c>
      <c r="D105" s="506" t="s">
        <v>1641</v>
      </c>
      <c r="E105" s="506" t="s">
        <v>1655</v>
      </c>
      <c r="F105" s="506" t="s">
        <v>1685</v>
      </c>
      <c r="G105" s="506" t="s">
        <v>1686</v>
      </c>
      <c r="H105" s="510"/>
      <c r="I105" s="510"/>
      <c r="J105" s="506"/>
      <c r="K105" s="506"/>
      <c r="L105" s="510">
        <v>2</v>
      </c>
      <c r="M105" s="510">
        <v>470</v>
      </c>
      <c r="N105" s="506">
        <v>1</v>
      </c>
      <c r="O105" s="506">
        <v>235</v>
      </c>
      <c r="P105" s="510"/>
      <c r="Q105" s="510"/>
      <c r="R105" s="527"/>
      <c r="S105" s="511"/>
    </row>
    <row r="106" spans="1:19" ht="14.4" customHeight="1" x14ac:dyDescent="0.3">
      <c r="A106" s="505" t="s">
        <v>1653</v>
      </c>
      <c r="B106" s="506" t="s">
        <v>1654</v>
      </c>
      <c r="C106" s="506" t="s">
        <v>447</v>
      </c>
      <c r="D106" s="506" t="s">
        <v>1641</v>
      </c>
      <c r="E106" s="506" t="s">
        <v>1655</v>
      </c>
      <c r="F106" s="506" t="s">
        <v>1685</v>
      </c>
      <c r="G106" s="506" t="s">
        <v>1687</v>
      </c>
      <c r="H106" s="510"/>
      <c r="I106" s="510"/>
      <c r="J106" s="506"/>
      <c r="K106" s="506"/>
      <c r="L106" s="510">
        <v>3</v>
      </c>
      <c r="M106" s="510">
        <v>705</v>
      </c>
      <c r="N106" s="506">
        <v>1</v>
      </c>
      <c r="O106" s="506">
        <v>235</v>
      </c>
      <c r="P106" s="510"/>
      <c r="Q106" s="510"/>
      <c r="R106" s="527"/>
      <c r="S106" s="511"/>
    </row>
    <row r="107" spans="1:19" ht="14.4" customHeight="1" x14ac:dyDescent="0.3">
      <c r="A107" s="505" t="s">
        <v>1653</v>
      </c>
      <c r="B107" s="506" t="s">
        <v>1654</v>
      </c>
      <c r="C107" s="506" t="s">
        <v>447</v>
      </c>
      <c r="D107" s="506" t="s">
        <v>1641</v>
      </c>
      <c r="E107" s="506" t="s">
        <v>1655</v>
      </c>
      <c r="F107" s="506" t="s">
        <v>1691</v>
      </c>
      <c r="G107" s="506" t="s">
        <v>1692</v>
      </c>
      <c r="H107" s="510"/>
      <c r="I107" s="510"/>
      <c r="J107" s="506"/>
      <c r="K107" s="506"/>
      <c r="L107" s="510">
        <v>2</v>
      </c>
      <c r="M107" s="510">
        <v>446</v>
      </c>
      <c r="N107" s="506">
        <v>1</v>
      </c>
      <c r="O107" s="506">
        <v>223</v>
      </c>
      <c r="P107" s="510"/>
      <c r="Q107" s="510"/>
      <c r="R107" s="527"/>
      <c r="S107" s="511"/>
    </row>
    <row r="108" spans="1:19" ht="14.4" customHeight="1" x14ac:dyDescent="0.3">
      <c r="A108" s="505" t="s">
        <v>1653</v>
      </c>
      <c r="B108" s="506" t="s">
        <v>1654</v>
      </c>
      <c r="C108" s="506" t="s">
        <v>447</v>
      </c>
      <c r="D108" s="506" t="s">
        <v>1641</v>
      </c>
      <c r="E108" s="506" t="s">
        <v>1655</v>
      </c>
      <c r="F108" s="506" t="s">
        <v>1691</v>
      </c>
      <c r="G108" s="506" t="s">
        <v>1693</v>
      </c>
      <c r="H108" s="510"/>
      <c r="I108" s="510"/>
      <c r="J108" s="506"/>
      <c r="K108" s="506"/>
      <c r="L108" s="510">
        <v>4</v>
      </c>
      <c r="M108" s="510">
        <v>892</v>
      </c>
      <c r="N108" s="506">
        <v>1</v>
      </c>
      <c r="O108" s="506">
        <v>223</v>
      </c>
      <c r="P108" s="510"/>
      <c r="Q108" s="510"/>
      <c r="R108" s="527"/>
      <c r="S108" s="511"/>
    </row>
    <row r="109" spans="1:19" ht="14.4" customHeight="1" x14ac:dyDescent="0.3">
      <c r="A109" s="505" t="s">
        <v>1653</v>
      </c>
      <c r="B109" s="506" t="s">
        <v>1654</v>
      </c>
      <c r="C109" s="506" t="s">
        <v>447</v>
      </c>
      <c r="D109" s="506" t="s">
        <v>1641</v>
      </c>
      <c r="E109" s="506" t="s">
        <v>1655</v>
      </c>
      <c r="F109" s="506" t="s">
        <v>1694</v>
      </c>
      <c r="G109" s="506" t="s">
        <v>1696</v>
      </c>
      <c r="H109" s="510"/>
      <c r="I109" s="510"/>
      <c r="J109" s="506"/>
      <c r="K109" s="506"/>
      <c r="L109" s="510">
        <v>3</v>
      </c>
      <c r="M109" s="510">
        <v>231</v>
      </c>
      <c r="N109" s="506">
        <v>1</v>
      </c>
      <c r="O109" s="506">
        <v>77</v>
      </c>
      <c r="P109" s="510"/>
      <c r="Q109" s="510"/>
      <c r="R109" s="527"/>
      <c r="S109" s="511"/>
    </row>
    <row r="110" spans="1:19" ht="14.4" customHeight="1" x14ac:dyDescent="0.3">
      <c r="A110" s="505" t="s">
        <v>1653</v>
      </c>
      <c r="B110" s="506" t="s">
        <v>1654</v>
      </c>
      <c r="C110" s="506" t="s">
        <v>447</v>
      </c>
      <c r="D110" s="506" t="s">
        <v>1641</v>
      </c>
      <c r="E110" s="506" t="s">
        <v>1655</v>
      </c>
      <c r="F110" s="506" t="s">
        <v>1697</v>
      </c>
      <c r="G110" s="506" t="s">
        <v>1698</v>
      </c>
      <c r="H110" s="510"/>
      <c r="I110" s="510"/>
      <c r="J110" s="506"/>
      <c r="K110" s="506"/>
      <c r="L110" s="510">
        <v>1</v>
      </c>
      <c r="M110" s="510">
        <v>59</v>
      </c>
      <c r="N110" s="506">
        <v>1</v>
      </c>
      <c r="O110" s="506">
        <v>59</v>
      </c>
      <c r="P110" s="510"/>
      <c r="Q110" s="510"/>
      <c r="R110" s="527"/>
      <c r="S110" s="511"/>
    </row>
    <row r="111" spans="1:19" ht="14.4" customHeight="1" x14ac:dyDescent="0.3">
      <c r="A111" s="505" t="s">
        <v>1653</v>
      </c>
      <c r="B111" s="506" t="s">
        <v>1654</v>
      </c>
      <c r="C111" s="506" t="s">
        <v>447</v>
      </c>
      <c r="D111" s="506" t="s">
        <v>1641</v>
      </c>
      <c r="E111" s="506" t="s">
        <v>1655</v>
      </c>
      <c r="F111" s="506" t="s">
        <v>1697</v>
      </c>
      <c r="G111" s="506" t="s">
        <v>1699</v>
      </c>
      <c r="H111" s="510"/>
      <c r="I111" s="510"/>
      <c r="J111" s="506"/>
      <c r="K111" s="506"/>
      <c r="L111" s="510">
        <v>4</v>
      </c>
      <c r="M111" s="510">
        <v>236</v>
      </c>
      <c r="N111" s="506">
        <v>1</v>
      </c>
      <c r="O111" s="506">
        <v>59</v>
      </c>
      <c r="P111" s="510"/>
      <c r="Q111" s="510"/>
      <c r="R111" s="527"/>
      <c r="S111" s="511"/>
    </row>
    <row r="112" spans="1:19" ht="14.4" customHeight="1" x14ac:dyDescent="0.3">
      <c r="A112" s="505" t="s">
        <v>1653</v>
      </c>
      <c r="B112" s="506" t="s">
        <v>1654</v>
      </c>
      <c r="C112" s="506" t="s">
        <v>447</v>
      </c>
      <c r="D112" s="506" t="s">
        <v>481</v>
      </c>
      <c r="E112" s="506" t="s">
        <v>1655</v>
      </c>
      <c r="F112" s="506" t="s">
        <v>1658</v>
      </c>
      <c r="G112" s="506" t="s">
        <v>1659</v>
      </c>
      <c r="H112" s="510">
        <v>20</v>
      </c>
      <c r="I112" s="510">
        <v>740</v>
      </c>
      <c r="J112" s="506"/>
      <c r="K112" s="506">
        <v>37</v>
      </c>
      <c r="L112" s="510"/>
      <c r="M112" s="510"/>
      <c r="N112" s="506"/>
      <c r="O112" s="506"/>
      <c r="P112" s="510"/>
      <c r="Q112" s="510"/>
      <c r="R112" s="527"/>
      <c r="S112" s="511"/>
    </row>
    <row r="113" spans="1:19" ht="14.4" customHeight="1" x14ac:dyDescent="0.3">
      <c r="A113" s="505" t="s">
        <v>1653</v>
      </c>
      <c r="B113" s="506" t="s">
        <v>1654</v>
      </c>
      <c r="C113" s="506" t="s">
        <v>447</v>
      </c>
      <c r="D113" s="506" t="s">
        <v>481</v>
      </c>
      <c r="E113" s="506" t="s">
        <v>1655</v>
      </c>
      <c r="F113" s="506" t="s">
        <v>1658</v>
      </c>
      <c r="G113" s="506" t="s">
        <v>1660</v>
      </c>
      <c r="H113" s="510">
        <v>20</v>
      </c>
      <c r="I113" s="510">
        <v>740</v>
      </c>
      <c r="J113" s="506"/>
      <c r="K113" s="506">
        <v>37</v>
      </c>
      <c r="L113" s="510"/>
      <c r="M113" s="510"/>
      <c r="N113" s="506"/>
      <c r="O113" s="506"/>
      <c r="P113" s="510"/>
      <c r="Q113" s="510"/>
      <c r="R113" s="527"/>
      <c r="S113" s="511"/>
    </row>
    <row r="114" spans="1:19" ht="14.4" customHeight="1" x14ac:dyDescent="0.3">
      <c r="A114" s="505" t="s">
        <v>1653</v>
      </c>
      <c r="B114" s="506" t="s">
        <v>1654</v>
      </c>
      <c r="C114" s="506" t="s">
        <v>447</v>
      </c>
      <c r="D114" s="506" t="s">
        <v>481</v>
      </c>
      <c r="E114" s="506" t="s">
        <v>1655</v>
      </c>
      <c r="F114" s="506" t="s">
        <v>1661</v>
      </c>
      <c r="G114" s="506" t="s">
        <v>1663</v>
      </c>
      <c r="H114" s="510"/>
      <c r="I114" s="510"/>
      <c r="J114" s="506"/>
      <c r="K114" s="506"/>
      <c r="L114" s="510"/>
      <c r="M114" s="510"/>
      <c r="N114" s="506"/>
      <c r="O114" s="506"/>
      <c r="P114" s="510">
        <v>1</v>
      </c>
      <c r="Q114" s="510">
        <v>139</v>
      </c>
      <c r="R114" s="527"/>
      <c r="S114" s="511">
        <v>139</v>
      </c>
    </row>
    <row r="115" spans="1:19" ht="14.4" customHeight="1" x14ac:dyDescent="0.3">
      <c r="A115" s="505" t="s">
        <v>1653</v>
      </c>
      <c r="B115" s="506" t="s">
        <v>1654</v>
      </c>
      <c r="C115" s="506" t="s">
        <v>447</v>
      </c>
      <c r="D115" s="506" t="s">
        <v>481</v>
      </c>
      <c r="E115" s="506" t="s">
        <v>1655</v>
      </c>
      <c r="F115" s="506" t="s">
        <v>1664</v>
      </c>
      <c r="G115" s="506" t="s">
        <v>1666</v>
      </c>
      <c r="H115" s="510"/>
      <c r="I115" s="510"/>
      <c r="J115" s="506"/>
      <c r="K115" s="506"/>
      <c r="L115" s="510"/>
      <c r="M115" s="510"/>
      <c r="N115" s="506"/>
      <c r="O115" s="506"/>
      <c r="P115" s="510">
        <v>1</v>
      </c>
      <c r="Q115" s="510">
        <v>1819</v>
      </c>
      <c r="R115" s="527"/>
      <c r="S115" s="511">
        <v>1819</v>
      </c>
    </row>
    <row r="116" spans="1:19" ht="14.4" customHeight="1" x14ac:dyDescent="0.3">
      <c r="A116" s="505" t="s">
        <v>1653</v>
      </c>
      <c r="B116" s="506" t="s">
        <v>1654</v>
      </c>
      <c r="C116" s="506" t="s">
        <v>447</v>
      </c>
      <c r="D116" s="506" t="s">
        <v>481</v>
      </c>
      <c r="E116" s="506" t="s">
        <v>1655</v>
      </c>
      <c r="F116" s="506" t="s">
        <v>1667</v>
      </c>
      <c r="G116" s="506" t="s">
        <v>1669</v>
      </c>
      <c r="H116" s="510"/>
      <c r="I116" s="510"/>
      <c r="J116" s="506"/>
      <c r="K116" s="506"/>
      <c r="L116" s="510"/>
      <c r="M116" s="510"/>
      <c r="N116" s="506"/>
      <c r="O116" s="506"/>
      <c r="P116" s="510">
        <v>1</v>
      </c>
      <c r="Q116" s="510">
        <v>625</v>
      </c>
      <c r="R116" s="527"/>
      <c r="S116" s="511">
        <v>625</v>
      </c>
    </row>
    <row r="117" spans="1:19" ht="14.4" customHeight="1" x14ac:dyDescent="0.3">
      <c r="A117" s="505" t="s">
        <v>1653</v>
      </c>
      <c r="B117" s="506" t="s">
        <v>1654</v>
      </c>
      <c r="C117" s="506" t="s">
        <v>447</v>
      </c>
      <c r="D117" s="506" t="s">
        <v>481</v>
      </c>
      <c r="E117" s="506" t="s">
        <v>1655</v>
      </c>
      <c r="F117" s="506" t="s">
        <v>1670</v>
      </c>
      <c r="G117" s="506" t="s">
        <v>1671</v>
      </c>
      <c r="H117" s="510">
        <v>29</v>
      </c>
      <c r="I117" s="510">
        <v>13601</v>
      </c>
      <c r="J117" s="506"/>
      <c r="K117" s="506">
        <v>469</v>
      </c>
      <c r="L117" s="510"/>
      <c r="M117" s="510"/>
      <c r="N117" s="506"/>
      <c r="O117" s="506"/>
      <c r="P117" s="510"/>
      <c r="Q117" s="510"/>
      <c r="R117" s="527"/>
      <c r="S117" s="511"/>
    </row>
    <row r="118" spans="1:19" ht="14.4" customHeight="1" x14ac:dyDescent="0.3">
      <c r="A118" s="505" t="s">
        <v>1653</v>
      </c>
      <c r="B118" s="506" t="s">
        <v>1654</v>
      </c>
      <c r="C118" s="506" t="s">
        <v>447</v>
      </c>
      <c r="D118" s="506" t="s">
        <v>481</v>
      </c>
      <c r="E118" s="506" t="s">
        <v>1655</v>
      </c>
      <c r="F118" s="506" t="s">
        <v>1670</v>
      </c>
      <c r="G118" s="506" t="s">
        <v>1672</v>
      </c>
      <c r="H118" s="510">
        <v>25</v>
      </c>
      <c r="I118" s="510">
        <v>11725</v>
      </c>
      <c r="J118" s="506"/>
      <c r="K118" s="506">
        <v>469</v>
      </c>
      <c r="L118" s="510"/>
      <c r="M118" s="510"/>
      <c r="N118" s="506"/>
      <c r="O118" s="506"/>
      <c r="P118" s="510">
        <v>1</v>
      </c>
      <c r="Q118" s="510">
        <v>471</v>
      </c>
      <c r="R118" s="527"/>
      <c r="S118" s="511">
        <v>471</v>
      </c>
    </row>
    <row r="119" spans="1:19" ht="14.4" customHeight="1" x14ac:dyDescent="0.3">
      <c r="A119" s="505" t="s">
        <v>1653</v>
      </c>
      <c r="B119" s="506" t="s">
        <v>1654</v>
      </c>
      <c r="C119" s="506" t="s">
        <v>447</v>
      </c>
      <c r="D119" s="506" t="s">
        <v>481</v>
      </c>
      <c r="E119" s="506" t="s">
        <v>1655</v>
      </c>
      <c r="F119" s="506" t="s">
        <v>1673</v>
      </c>
      <c r="G119" s="506" t="s">
        <v>1674</v>
      </c>
      <c r="H119" s="510">
        <v>78</v>
      </c>
      <c r="I119" s="510">
        <v>2600.0100000000002</v>
      </c>
      <c r="J119" s="506"/>
      <c r="K119" s="506">
        <v>33.333461538461542</v>
      </c>
      <c r="L119" s="510"/>
      <c r="M119" s="510"/>
      <c r="N119" s="506"/>
      <c r="O119" s="506"/>
      <c r="P119" s="510"/>
      <c r="Q119" s="510"/>
      <c r="R119" s="527"/>
      <c r="S119" s="511"/>
    </row>
    <row r="120" spans="1:19" ht="14.4" customHeight="1" x14ac:dyDescent="0.3">
      <c r="A120" s="505" t="s">
        <v>1653</v>
      </c>
      <c r="B120" s="506" t="s">
        <v>1654</v>
      </c>
      <c r="C120" s="506" t="s">
        <v>447</v>
      </c>
      <c r="D120" s="506" t="s">
        <v>481</v>
      </c>
      <c r="E120" s="506" t="s">
        <v>1655</v>
      </c>
      <c r="F120" s="506" t="s">
        <v>1673</v>
      </c>
      <c r="G120" s="506" t="s">
        <v>1675</v>
      </c>
      <c r="H120" s="510">
        <v>3</v>
      </c>
      <c r="I120" s="510">
        <v>100</v>
      </c>
      <c r="J120" s="506"/>
      <c r="K120" s="506">
        <v>33.333333333333336</v>
      </c>
      <c r="L120" s="510"/>
      <c r="M120" s="510"/>
      <c r="N120" s="506"/>
      <c r="O120" s="506"/>
      <c r="P120" s="510">
        <v>1</v>
      </c>
      <c r="Q120" s="510">
        <v>33.33</v>
      </c>
      <c r="R120" s="527"/>
      <c r="S120" s="511">
        <v>33.33</v>
      </c>
    </row>
    <row r="121" spans="1:19" ht="14.4" customHeight="1" x14ac:dyDescent="0.3">
      <c r="A121" s="505" t="s">
        <v>1653</v>
      </c>
      <c r="B121" s="506" t="s">
        <v>1654</v>
      </c>
      <c r="C121" s="506" t="s">
        <v>447</v>
      </c>
      <c r="D121" s="506" t="s">
        <v>481</v>
      </c>
      <c r="E121" s="506" t="s">
        <v>1655</v>
      </c>
      <c r="F121" s="506" t="s">
        <v>1682</v>
      </c>
      <c r="G121" s="506" t="s">
        <v>1684</v>
      </c>
      <c r="H121" s="510">
        <v>1</v>
      </c>
      <c r="I121" s="510">
        <v>701</v>
      </c>
      <c r="J121" s="506"/>
      <c r="K121" s="506">
        <v>701</v>
      </c>
      <c r="L121" s="510"/>
      <c r="M121" s="510"/>
      <c r="N121" s="506"/>
      <c r="O121" s="506"/>
      <c r="P121" s="510"/>
      <c r="Q121" s="510"/>
      <c r="R121" s="527"/>
      <c r="S121" s="511"/>
    </row>
    <row r="122" spans="1:19" ht="14.4" customHeight="1" x14ac:dyDescent="0.3">
      <c r="A122" s="505" t="s">
        <v>1653</v>
      </c>
      <c r="B122" s="506" t="s">
        <v>1654</v>
      </c>
      <c r="C122" s="506" t="s">
        <v>447</v>
      </c>
      <c r="D122" s="506" t="s">
        <v>481</v>
      </c>
      <c r="E122" s="506" t="s">
        <v>1655</v>
      </c>
      <c r="F122" s="506" t="s">
        <v>1685</v>
      </c>
      <c r="G122" s="506" t="s">
        <v>1686</v>
      </c>
      <c r="H122" s="510">
        <v>8</v>
      </c>
      <c r="I122" s="510">
        <v>1880</v>
      </c>
      <c r="J122" s="506"/>
      <c r="K122" s="506">
        <v>235</v>
      </c>
      <c r="L122" s="510"/>
      <c r="M122" s="510"/>
      <c r="N122" s="506"/>
      <c r="O122" s="506"/>
      <c r="P122" s="510"/>
      <c r="Q122" s="510"/>
      <c r="R122" s="527"/>
      <c r="S122" s="511"/>
    </row>
    <row r="123" spans="1:19" ht="14.4" customHeight="1" x14ac:dyDescent="0.3">
      <c r="A123" s="505" t="s">
        <v>1653</v>
      </c>
      <c r="B123" s="506" t="s">
        <v>1654</v>
      </c>
      <c r="C123" s="506" t="s">
        <v>447</v>
      </c>
      <c r="D123" s="506" t="s">
        <v>481</v>
      </c>
      <c r="E123" s="506" t="s">
        <v>1655</v>
      </c>
      <c r="F123" s="506" t="s">
        <v>1685</v>
      </c>
      <c r="G123" s="506" t="s">
        <v>1687</v>
      </c>
      <c r="H123" s="510">
        <v>18</v>
      </c>
      <c r="I123" s="510">
        <v>4230</v>
      </c>
      <c r="J123" s="506"/>
      <c r="K123" s="506">
        <v>235</v>
      </c>
      <c r="L123" s="510"/>
      <c r="M123" s="510"/>
      <c r="N123" s="506"/>
      <c r="O123" s="506"/>
      <c r="P123" s="510"/>
      <c r="Q123" s="510"/>
      <c r="R123" s="527"/>
      <c r="S123" s="511"/>
    </row>
    <row r="124" spans="1:19" ht="14.4" customHeight="1" x14ac:dyDescent="0.3">
      <c r="A124" s="505" t="s">
        <v>1653</v>
      </c>
      <c r="B124" s="506" t="s">
        <v>1654</v>
      </c>
      <c r="C124" s="506" t="s">
        <v>447</v>
      </c>
      <c r="D124" s="506" t="s">
        <v>481</v>
      </c>
      <c r="E124" s="506" t="s">
        <v>1655</v>
      </c>
      <c r="F124" s="506" t="s">
        <v>1688</v>
      </c>
      <c r="G124" s="506" t="s">
        <v>1689</v>
      </c>
      <c r="H124" s="510">
        <v>3</v>
      </c>
      <c r="I124" s="510">
        <v>222</v>
      </c>
      <c r="J124" s="506"/>
      <c r="K124" s="506">
        <v>74</v>
      </c>
      <c r="L124" s="510"/>
      <c r="M124" s="510"/>
      <c r="N124" s="506"/>
      <c r="O124" s="506"/>
      <c r="P124" s="510"/>
      <c r="Q124" s="510"/>
      <c r="R124" s="527"/>
      <c r="S124" s="511"/>
    </row>
    <row r="125" spans="1:19" ht="14.4" customHeight="1" x14ac:dyDescent="0.3">
      <c r="A125" s="505" t="s">
        <v>1653</v>
      </c>
      <c r="B125" s="506" t="s">
        <v>1654</v>
      </c>
      <c r="C125" s="506" t="s">
        <v>447</v>
      </c>
      <c r="D125" s="506" t="s">
        <v>481</v>
      </c>
      <c r="E125" s="506" t="s">
        <v>1655</v>
      </c>
      <c r="F125" s="506" t="s">
        <v>1688</v>
      </c>
      <c r="G125" s="506" t="s">
        <v>1690</v>
      </c>
      <c r="H125" s="510">
        <v>1</v>
      </c>
      <c r="I125" s="510">
        <v>74</v>
      </c>
      <c r="J125" s="506"/>
      <c r="K125" s="506">
        <v>74</v>
      </c>
      <c r="L125" s="510"/>
      <c r="M125" s="510"/>
      <c r="N125" s="506"/>
      <c r="O125" s="506"/>
      <c r="P125" s="510"/>
      <c r="Q125" s="510"/>
      <c r="R125" s="527"/>
      <c r="S125" s="511"/>
    </row>
    <row r="126" spans="1:19" ht="14.4" customHeight="1" x14ac:dyDescent="0.3">
      <c r="A126" s="505" t="s">
        <v>1653</v>
      </c>
      <c r="B126" s="506" t="s">
        <v>1654</v>
      </c>
      <c r="C126" s="506" t="s">
        <v>447</v>
      </c>
      <c r="D126" s="506" t="s">
        <v>481</v>
      </c>
      <c r="E126" s="506" t="s">
        <v>1655</v>
      </c>
      <c r="F126" s="506" t="s">
        <v>1691</v>
      </c>
      <c r="G126" s="506" t="s">
        <v>1692</v>
      </c>
      <c r="H126" s="510">
        <v>34</v>
      </c>
      <c r="I126" s="510">
        <v>7548</v>
      </c>
      <c r="J126" s="506"/>
      <c r="K126" s="506">
        <v>222</v>
      </c>
      <c r="L126" s="510"/>
      <c r="M126" s="510"/>
      <c r="N126" s="506"/>
      <c r="O126" s="506"/>
      <c r="P126" s="510"/>
      <c r="Q126" s="510"/>
      <c r="R126" s="527"/>
      <c r="S126" s="511"/>
    </row>
    <row r="127" spans="1:19" ht="14.4" customHeight="1" x14ac:dyDescent="0.3">
      <c r="A127" s="505" t="s">
        <v>1653</v>
      </c>
      <c r="B127" s="506" t="s">
        <v>1654</v>
      </c>
      <c r="C127" s="506" t="s">
        <v>447</v>
      </c>
      <c r="D127" s="506" t="s">
        <v>481</v>
      </c>
      <c r="E127" s="506" t="s">
        <v>1655</v>
      </c>
      <c r="F127" s="506" t="s">
        <v>1691</v>
      </c>
      <c r="G127" s="506" t="s">
        <v>1693</v>
      </c>
      <c r="H127" s="510">
        <v>45</v>
      </c>
      <c r="I127" s="510">
        <v>9990</v>
      </c>
      <c r="J127" s="506"/>
      <c r="K127" s="506">
        <v>222</v>
      </c>
      <c r="L127" s="510"/>
      <c r="M127" s="510"/>
      <c r="N127" s="506"/>
      <c r="O127" s="506"/>
      <c r="P127" s="510"/>
      <c r="Q127" s="510"/>
      <c r="R127" s="527"/>
      <c r="S127" s="511"/>
    </row>
    <row r="128" spans="1:19" ht="14.4" customHeight="1" x14ac:dyDescent="0.3">
      <c r="A128" s="505" t="s">
        <v>1653</v>
      </c>
      <c r="B128" s="506" t="s">
        <v>1654</v>
      </c>
      <c r="C128" s="506" t="s">
        <v>447</v>
      </c>
      <c r="D128" s="506" t="s">
        <v>481</v>
      </c>
      <c r="E128" s="506" t="s">
        <v>1655</v>
      </c>
      <c r="F128" s="506" t="s">
        <v>1694</v>
      </c>
      <c r="G128" s="506" t="s">
        <v>1696</v>
      </c>
      <c r="H128" s="510"/>
      <c r="I128" s="510"/>
      <c r="J128" s="506"/>
      <c r="K128" s="506"/>
      <c r="L128" s="510"/>
      <c r="M128" s="510"/>
      <c r="N128" s="506"/>
      <c r="O128" s="506"/>
      <c r="P128" s="510">
        <v>2</v>
      </c>
      <c r="Q128" s="510">
        <v>154</v>
      </c>
      <c r="R128" s="527"/>
      <c r="S128" s="511">
        <v>77</v>
      </c>
    </row>
    <row r="129" spans="1:19" ht="14.4" customHeight="1" x14ac:dyDescent="0.3">
      <c r="A129" s="505" t="s">
        <v>1653</v>
      </c>
      <c r="B129" s="506" t="s">
        <v>1654</v>
      </c>
      <c r="C129" s="506" t="s">
        <v>447</v>
      </c>
      <c r="D129" s="506" t="s">
        <v>482</v>
      </c>
      <c r="E129" s="506" t="s">
        <v>1655</v>
      </c>
      <c r="F129" s="506" t="s">
        <v>1658</v>
      </c>
      <c r="G129" s="506" t="s">
        <v>1660</v>
      </c>
      <c r="H129" s="510">
        <v>1</v>
      </c>
      <c r="I129" s="510">
        <v>37</v>
      </c>
      <c r="J129" s="506"/>
      <c r="K129" s="506">
        <v>37</v>
      </c>
      <c r="L129" s="510"/>
      <c r="M129" s="510"/>
      <c r="N129" s="506"/>
      <c r="O129" s="506"/>
      <c r="P129" s="510"/>
      <c r="Q129" s="510"/>
      <c r="R129" s="527"/>
      <c r="S129" s="511"/>
    </row>
    <row r="130" spans="1:19" ht="14.4" customHeight="1" x14ac:dyDescent="0.3">
      <c r="A130" s="505" t="s">
        <v>1653</v>
      </c>
      <c r="B130" s="506" t="s">
        <v>1654</v>
      </c>
      <c r="C130" s="506" t="s">
        <v>447</v>
      </c>
      <c r="D130" s="506" t="s">
        <v>482</v>
      </c>
      <c r="E130" s="506" t="s">
        <v>1655</v>
      </c>
      <c r="F130" s="506" t="s">
        <v>1661</v>
      </c>
      <c r="G130" s="506" t="s">
        <v>1662</v>
      </c>
      <c r="H130" s="510">
        <v>2</v>
      </c>
      <c r="I130" s="510">
        <v>276</v>
      </c>
      <c r="J130" s="506">
        <v>1.985611510791367</v>
      </c>
      <c r="K130" s="506">
        <v>138</v>
      </c>
      <c r="L130" s="510">
        <v>1</v>
      </c>
      <c r="M130" s="510">
        <v>139</v>
      </c>
      <c r="N130" s="506">
        <v>1</v>
      </c>
      <c r="O130" s="506">
        <v>139</v>
      </c>
      <c r="P130" s="510">
        <v>2</v>
      </c>
      <c r="Q130" s="510">
        <v>278</v>
      </c>
      <c r="R130" s="527">
        <v>2</v>
      </c>
      <c r="S130" s="511">
        <v>139</v>
      </c>
    </row>
    <row r="131" spans="1:19" ht="14.4" customHeight="1" x14ac:dyDescent="0.3">
      <c r="A131" s="505" t="s">
        <v>1653</v>
      </c>
      <c r="B131" s="506" t="s">
        <v>1654</v>
      </c>
      <c r="C131" s="506" t="s">
        <v>447</v>
      </c>
      <c r="D131" s="506" t="s">
        <v>482</v>
      </c>
      <c r="E131" s="506" t="s">
        <v>1655</v>
      </c>
      <c r="F131" s="506" t="s">
        <v>1664</v>
      </c>
      <c r="G131" s="506" t="s">
        <v>1665</v>
      </c>
      <c r="H131" s="510">
        <v>2</v>
      </c>
      <c r="I131" s="510">
        <v>3630</v>
      </c>
      <c r="J131" s="506">
        <v>1.998898678414097</v>
      </c>
      <c r="K131" s="506">
        <v>1815</v>
      </c>
      <c r="L131" s="510">
        <v>1</v>
      </c>
      <c r="M131" s="510">
        <v>1816</v>
      </c>
      <c r="N131" s="506">
        <v>1</v>
      </c>
      <c r="O131" s="506">
        <v>1816</v>
      </c>
      <c r="P131" s="510">
        <v>2</v>
      </c>
      <c r="Q131" s="510">
        <v>3638</v>
      </c>
      <c r="R131" s="527">
        <v>2.0033039647577091</v>
      </c>
      <c r="S131" s="511">
        <v>1819</v>
      </c>
    </row>
    <row r="132" spans="1:19" ht="14.4" customHeight="1" x14ac:dyDescent="0.3">
      <c r="A132" s="505" t="s">
        <v>1653</v>
      </c>
      <c r="B132" s="506" t="s">
        <v>1654</v>
      </c>
      <c r="C132" s="506" t="s">
        <v>447</v>
      </c>
      <c r="D132" s="506" t="s">
        <v>482</v>
      </c>
      <c r="E132" s="506" t="s">
        <v>1655</v>
      </c>
      <c r="F132" s="506" t="s">
        <v>1667</v>
      </c>
      <c r="G132" s="506" t="s">
        <v>1668</v>
      </c>
      <c r="H132" s="510">
        <v>2</v>
      </c>
      <c r="I132" s="510">
        <v>1246</v>
      </c>
      <c r="J132" s="506">
        <v>1.9967948717948718</v>
      </c>
      <c r="K132" s="506">
        <v>623</v>
      </c>
      <c r="L132" s="510">
        <v>1</v>
      </c>
      <c r="M132" s="510">
        <v>624</v>
      </c>
      <c r="N132" s="506">
        <v>1</v>
      </c>
      <c r="O132" s="506">
        <v>624</v>
      </c>
      <c r="P132" s="510">
        <v>2</v>
      </c>
      <c r="Q132" s="510">
        <v>1250</v>
      </c>
      <c r="R132" s="527">
        <v>2.0032051282051282</v>
      </c>
      <c r="S132" s="511">
        <v>625</v>
      </c>
    </row>
    <row r="133" spans="1:19" ht="14.4" customHeight="1" x14ac:dyDescent="0.3">
      <c r="A133" s="505" t="s">
        <v>1653</v>
      </c>
      <c r="B133" s="506" t="s">
        <v>1654</v>
      </c>
      <c r="C133" s="506" t="s">
        <v>447</v>
      </c>
      <c r="D133" s="506" t="s">
        <v>482</v>
      </c>
      <c r="E133" s="506" t="s">
        <v>1655</v>
      </c>
      <c r="F133" s="506" t="s">
        <v>1670</v>
      </c>
      <c r="G133" s="506" t="s">
        <v>1671</v>
      </c>
      <c r="H133" s="510">
        <v>1</v>
      </c>
      <c r="I133" s="510">
        <v>469</v>
      </c>
      <c r="J133" s="506">
        <v>0.99787234042553197</v>
      </c>
      <c r="K133" s="506">
        <v>469</v>
      </c>
      <c r="L133" s="510">
        <v>1</v>
      </c>
      <c r="M133" s="510">
        <v>470</v>
      </c>
      <c r="N133" s="506">
        <v>1</v>
      </c>
      <c r="O133" s="506">
        <v>470</v>
      </c>
      <c r="P133" s="510">
        <v>1</v>
      </c>
      <c r="Q133" s="510">
        <v>471</v>
      </c>
      <c r="R133" s="527">
        <v>1.0021276595744681</v>
      </c>
      <c r="S133" s="511">
        <v>471</v>
      </c>
    </row>
    <row r="134" spans="1:19" ht="14.4" customHeight="1" x14ac:dyDescent="0.3">
      <c r="A134" s="505" t="s">
        <v>1653</v>
      </c>
      <c r="B134" s="506" t="s">
        <v>1654</v>
      </c>
      <c r="C134" s="506" t="s">
        <v>447</v>
      </c>
      <c r="D134" s="506" t="s">
        <v>482</v>
      </c>
      <c r="E134" s="506" t="s">
        <v>1655</v>
      </c>
      <c r="F134" s="506" t="s">
        <v>1673</v>
      </c>
      <c r="G134" s="506" t="s">
        <v>1674</v>
      </c>
      <c r="H134" s="510">
        <v>2</v>
      </c>
      <c r="I134" s="510">
        <v>66.66</v>
      </c>
      <c r="J134" s="506"/>
      <c r="K134" s="506">
        <v>33.33</v>
      </c>
      <c r="L134" s="510"/>
      <c r="M134" s="510"/>
      <c r="N134" s="506"/>
      <c r="O134" s="506"/>
      <c r="P134" s="510">
        <v>2</v>
      </c>
      <c r="Q134" s="510">
        <v>66.66</v>
      </c>
      <c r="R134" s="527"/>
      <c r="S134" s="511">
        <v>33.33</v>
      </c>
    </row>
    <row r="135" spans="1:19" ht="14.4" customHeight="1" x14ac:dyDescent="0.3">
      <c r="A135" s="505" t="s">
        <v>1653</v>
      </c>
      <c r="B135" s="506" t="s">
        <v>1654</v>
      </c>
      <c r="C135" s="506" t="s">
        <v>447</v>
      </c>
      <c r="D135" s="506" t="s">
        <v>482</v>
      </c>
      <c r="E135" s="506" t="s">
        <v>1655</v>
      </c>
      <c r="F135" s="506" t="s">
        <v>1682</v>
      </c>
      <c r="G135" s="506" t="s">
        <v>1683</v>
      </c>
      <c r="H135" s="510">
        <v>1</v>
      </c>
      <c r="I135" s="510">
        <v>701</v>
      </c>
      <c r="J135" s="506"/>
      <c r="K135" s="506">
        <v>701</v>
      </c>
      <c r="L135" s="510"/>
      <c r="M135" s="510"/>
      <c r="N135" s="506"/>
      <c r="O135" s="506"/>
      <c r="P135" s="510">
        <v>2</v>
      </c>
      <c r="Q135" s="510">
        <v>1404</v>
      </c>
      <c r="R135" s="527"/>
      <c r="S135" s="511">
        <v>702</v>
      </c>
    </row>
    <row r="136" spans="1:19" ht="14.4" customHeight="1" x14ac:dyDescent="0.3">
      <c r="A136" s="505" t="s">
        <v>1653</v>
      </c>
      <c r="B136" s="506" t="s">
        <v>1654</v>
      </c>
      <c r="C136" s="506" t="s">
        <v>447</v>
      </c>
      <c r="D136" s="506" t="s">
        <v>482</v>
      </c>
      <c r="E136" s="506" t="s">
        <v>1655</v>
      </c>
      <c r="F136" s="506" t="s">
        <v>1691</v>
      </c>
      <c r="G136" s="506" t="s">
        <v>1692</v>
      </c>
      <c r="H136" s="510">
        <v>2</v>
      </c>
      <c r="I136" s="510">
        <v>444</v>
      </c>
      <c r="J136" s="506">
        <v>1.9910313901345291</v>
      </c>
      <c r="K136" s="506">
        <v>222</v>
      </c>
      <c r="L136" s="510">
        <v>1</v>
      </c>
      <c r="M136" s="510">
        <v>223</v>
      </c>
      <c r="N136" s="506">
        <v>1</v>
      </c>
      <c r="O136" s="506">
        <v>223</v>
      </c>
      <c r="P136" s="510">
        <v>2</v>
      </c>
      <c r="Q136" s="510">
        <v>446</v>
      </c>
      <c r="R136" s="527">
        <v>2</v>
      </c>
      <c r="S136" s="511">
        <v>223</v>
      </c>
    </row>
    <row r="137" spans="1:19" ht="14.4" customHeight="1" x14ac:dyDescent="0.3">
      <c r="A137" s="505" t="s">
        <v>1653</v>
      </c>
      <c r="B137" s="506" t="s">
        <v>1654</v>
      </c>
      <c r="C137" s="506" t="s">
        <v>447</v>
      </c>
      <c r="D137" s="506" t="s">
        <v>482</v>
      </c>
      <c r="E137" s="506" t="s">
        <v>1655</v>
      </c>
      <c r="F137" s="506" t="s">
        <v>1694</v>
      </c>
      <c r="G137" s="506" t="s">
        <v>1695</v>
      </c>
      <c r="H137" s="510">
        <v>6</v>
      </c>
      <c r="I137" s="510">
        <v>462</v>
      </c>
      <c r="J137" s="506">
        <v>2</v>
      </c>
      <c r="K137" s="506">
        <v>77</v>
      </c>
      <c r="L137" s="510">
        <v>3</v>
      </c>
      <c r="M137" s="510">
        <v>231</v>
      </c>
      <c r="N137" s="506">
        <v>1</v>
      </c>
      <c r="O137" s="506">
        <v>77</v>
      </c>
      <c r="P137" s="510">
        <v>6</v>
      </c>
      <c r="Q137" s="510">
        <v>462</v>
      </c>
      <c r="R137" s="527">
        <v>2</v>
      </c>
      <c r="S137" s="511">
        <v>77</v>
      </c>
    </row>
    <row r="138" spans="1:19" ht="14.4" customHeight="1" x14ac:dyDescent="0.3">
      <c r="A138" s="505" t="s">
        <v>1653</v>
      </c>
      <c r="B138" s="506" t="s">
        <v>1654</v>
      </c>
      <c r="C138" s="506" t="s">
        <v>447</v>
      </c>
      <c r="D138" s="506" t="s">
        <v>1642</v>
      </c>
      <c r="E138" s="506" t="s">
        <v>1655</v>
      </c>
      <c r="F138" s="506" t="s">
        <v>1658</v>
      </c>
      <c r="G138" s="506" t="s">
        <v>1659</v>
      </c>
      <c r="H138" s="510"/>
      <c r="I138" s="510"/>
      <c r="J138" s="506"/>
      <c r="K138" s="506"/>
      <c r="L138" s="510">
        <v>9</v>
      </c>
      <c r="M138" s="510">
        <v>333</v>
      </c>
      <c r="N138" s="506">
        <v>1</v>
      </c>
      <c r="O138" s="506">
        <v>37</v>
      </c>
      <c r="P138" s="510"/>
      <c r="Q138" s="510"/>
      <c r="R138" s="527"/>
      <c r="S138" s="511"/>
    </row>
    <row r="139" spans="1:19" ht="14.4" customHeight="1" x14ac:dyDescent="0.3">
      <c r="A139" s="505" t="s">
        <v>1653</v>
      </c>
      <c r="B139" s="506" t="s">
        <v>1654</v>
      </c>
      <c r="C139" s="506" t="s">
        <v>447</v>
      </c>
      <c r="D139" s="506" t="s">
        <v>1642</v>
      </c>
      <c r="E139" s="506" t="s">
        <v>1655</v>
      </c>
      <c r="F139" s="506" t="s">
        <v>1676</v>
      </c>
      <c r="G139" s="506" t="s">
        <v>1677</v>
      </c>
      <c r="H139" s="510"/>
      <c r="I139" s="510"/>
      <c r="J139" s="506"/>
      <c r="K139" s="506"/>
      <c r="L139" s="510">
        <v>8</v>
      </c>
      <c r="M139" s="510">
        <v>296</v>
      </c>
      <c r="N139" s="506">
        <v>1</v>
      </c>
      <c r="O139" s="506">
        <v>37</v>
      </c>
      <c r="P139" s="510"/>
      <c r="Q139" s="510"/>
      <c r="R139" s="527"/>
      <c r="S139" s="511"/>
    </row>
    <row r="140" spans="1:19" ht="14.4" customHeight="1" x14ac:dyDescent="0.3">
      <c r="A140" s="505" t="s">
        <v>1653</v>
      </c>
      <c r="B140" s="506" t="s">
        <v>1654</v>
      </c>
      <c r="C140" s="506" t="s">
        <v>447</v>
      </c>
      <c r="D140" s="506" t="s">
        <v>1642</v>
      </c>
      <c r="E140" s="506" t="s">
        <v>1655</v>
      </c>
      <c r="F140" s="506" t="s">
        <v>1697</v>
      </c>
      <c r="G140" s="506" t="s">
        <v>1698</v>
      </c>
      <c r="H140" s="510"/>
      <c r="I140" s="510"/>
      <c r="J140" s="506"/>
      <c r="K140" s="506"/>
      <c r="L140" s="510">
        <v>5</v>
      </c>
      <c r="M140" s="510">
        <v>295</v>
      </c>
      <c r="N140" s="506">
        <v>1</v>
      </c>
      <c r="O140" s="506">
        <v>59</v>
      </c>
      <c r="P140" s="510"/>
      <c r="Q140" s="510"/>
      <c r="R140" s="527"/>
      <c r="S140" s="511"/>
    </row>
    <row r="141" spans="1:19" ht="14.4" customHeight="1" x14ac:dyDescent="0.3">
      <c r="A141" s="505" t="s">
        <v>1653</v>
      </c>
      <c r="B141" s="506" t="s">
        <v>1654</v>
      </c>
      <c r="C141" s="506" t="s">
        <v>447</v>
      </c>
      <c r="D141" s="506" t="s">
        <v>1643</v>
      </c>
      <c r="E141" s="506" t="s">
        <v>1655</v>
      </c>
      <c r="F141" s="506" t="s">
        <v>1658</v>
      </c>
      <c r="G141" s="506" t="s">
        <v>1659</v>
      </c>
      <c r="H141" s="510">
        <v>1</v>
      </c>
      <c r="I141" s="510">
        <v>37</v>
      </c>
      <c r="J141" s="506"/>
      <c r="K141" s="506">
        <v>37</v>
      </c>
      <c r="L141" s="510"/>
      <c r="M141" s="510"/>
      <c r="N141" s="506"/>
      <c r="O141" s="506"/>
      <c r="P141" s="510"/>
      <c r="Q141" s="510"/>
      <c r="R141" s="527"/>
      <c r="S141" s="511"/>
    </row>
    <row r="142" spans="1:19" ht="14.4" customHeight="1" x14ac:dyDescent="0.3">
      <c r="A142" s="505" t="s">
        <v>1653</v>
      </c>
      <c r="B142" s="506" t="s">
        <v>1654</v>
      </c>
      <c r="C142" s="506" t="s">
        <v>447</v>
      </c>
      <c r="D142" s="506" t="s">
        <v>1643</v>
      </c>
      <c r="E142" s="506" t="s">
        <v>1655</v>
      </c>
      <c r="F142" s="506" t="s">
        <v>1661</v>
      </c>
      <c r="G142" s="506" t="s">
        <v>1662</v>
      </c>
      <c r="H142" s="510"/>
      <c r="I142" s="510"/>
      <c r="J142" s="506"/>
      <c r="K142" s="506"/>
      <c r="L142" s="510">
        <v>1</v>
      </c>
      <c r="M142" s="510">
        <v>139</v>
      </c>
      <c r="N142" s="506">
        <v>1</v>
      </c>
      <c r="O142" s="506">
        <v>139</v>
      </c>
      <c r="P142" s="510"/>
      <c r="Q142" s="510"/>
      <c r="R142" s="527"/>
      <c r="S142" s="511"/>
    </row>
    <row r="143" spans="1:19" ht="14.4" customHeight="1" x14ac:dyDescent="0.3">
      <c r="A143" s="505" t="s">
        <v>1653</v>
      </c>
      <c r="B143" s="506" t="s">
        <v>1654</v>
      </c>
      <c r="C143" s="506" t="s">
        <v>447</v>
      </c>
      <c r="D143" s="506" t="s">
        <v>1643</v>
      </c>
      <c r="E143" s="506" t="s">
        <v>1655</v>
      </c>
      <c r="F143" s="506" t="s">
        <v>1661</v>
      </c>
      <c r="G143" s="506" t="s">
        <v>1663</v>
      </c>
      <c r="H143" s="510"/>
      <c r="I143" s="510"/>
      <c r="J143" s="506"/>
      <c r="K143" s="506"/>
      <c r="L143" s="510">
        <v>1</v>
      </c>
      <c r="M143" s="510">
        <v>139</v>
      </c>
      <c r="N143" s="506">
        <v>1</v>
      </c>
      <c r="O143" s="506">
        <v>139</v>
      </c>
      <c r="P143" s="510">
        <v>1</v>
      </c>
      <c r="Q143" s="510">
        <v>139</v>
      </c>
      <c r="R143" s="527">
        <v>1</v>
      </c>
      <c r="S143" s="511">
        <v>139</v>
      </c>
    </row>
    <row r="144" spans="1:19" ht="14.4" customHeight="1" x14ac:dyDescent="0.3">
      <c r="A144" s="505" t="s">
        <v>1653</v>
      </c>
      <c r="B144" s="506" t="s">
        <v>1654</v>
      </c>
      <c r="C144" s="506" t="s">
        <v>447</v>
      </c>
      <c r="D144" s="506" t="s">
        <v>1643</v>
      </c>
      <c r="E144" s="506" t="s">
        <v>1655</v>
      </c>
      <c r="F144" s="506" t="s">
        <v>1664</v>
      </c>
      <c r="G144" s="506" t="s">
        <v>1666</v>
      </c>
      <c r="H144" s="510"/>
      <c r="I144" s="510"/>
      <c r="J144" s="506"/>
      <c r="K144" s="506"/>
      <c r="L144" s="510">
        <v>1</v>
      </c>
      <c r="M144" s="510">
        <v>1816</v>
      </c>
      <c r="N144" s="506">
        <v>1</v>
      </c>
      <c r="O144" s="506">
        <v>1816</v>
      </c>
      <c r="P144" s="510"/>
      <c r="Q144" s="510"/>
      <c r="R144" s="527"/>
      <c r="S144" s="511"/>
    </row>
    <row r="145" spans="1:19" ht="14.4" customHeight="1" x14ac:dyDescent="0.3">
      <c r="A145" s="505" t="s">
        <v>1653</v>
      </c>
      <c r="B145" s="506" t="s">
        <v>1654</v>
      </c>
      <c r="C145" s="506" t="s">
        <v>447</v>
      </c>
      <c r="D145" s="506" t="s">
        <v>1643</v>
      </c>
      <c r="E145" s="506" t="s">
        <v>1655</v>
      </c>
      <c r="F145" s="506" t="s">
        <v>1667</v>
      </c>
      <c r="G145" s="506" t="s">
        <v>1668</v>
      </c>
      <c r="H145" s="510"/>
      <c r="I145" s="510"/>
      <c r="J145" s="506"/>
      <c r="K145" s="506"/>
      <c r="L145" s="510">
        <v>1</v>
      </c>
      <c r="M145" s="510">
        <v>624</v>
      </c>
      <c r="N145" s="506">
        <v>1</v>
      </c>
      <c r="O145" s="506">
        <v>624</v>
      </c>
      <c r="P145" s="510"/>
      <c r="Q145" s="510"/>
      <c r="R145" s="527"/>
      <c r="S145" s="511"/>
    </row>
    <row r="146" spans="1:19" ht="14.4" customHeight="1" x14ac:dyDescent="0.3">
      <c r="A146" s="505" t="s">
        <v>1653</v>
      </c>
      <c r="B146" s="506" t="s">
        <v>1654</v>
      </c>
      <c r="C146" s="506" t="s">
        <v>447</v>
      </c>
      <c r="D146" s="506" t="s">
        <v>1643</v>
      </c>
      <c r="E146" s="506" t="s">
        <v>1655</v>
      </c>
      <c r="F146" s="506" t="s">
        <v>1667</v>
      </c>
      <c r="G146" s="506" t="s">
        <v>1669</v>
      </c>
      <c r="H146" s="510"/>
      <c r="I146" s="510"/>
      <c r="J146" s="506"/>
      <c r="K146" s="506"/>
      <c r="L146" s="510">
        <v>1</v>
      </c>
      <c r="M146" s="510">
        <v>624</v>
      </c>
      <c r="N146" s="506">
        <v>1</v>
      </c>
      <c r="O146" s="506">
        <v>624</v>
      </c>
      <c r="P146" s="510">
        <v>1</v>
      </c>
      <c r="Q146" s="510">
        <v>625</v>
      </c>
      <c r="R146" s="527">
        <v>1.0016025641025641</v>
      </c>
      <c r="S146" s="511">
        <v>625</v>
      </c>
    </row>
    <row r="147" spans="1:19" ht="14.4" customHeight="1" x14ac:dyDescent="0.3">
      <c r="A147" s="505" t="s">
        <v>1653</v>
      </c>
      <c r="B147" s="506" t="s">
        <v>1654</v>
      </c>
      <c r="C147" s="506" t="s">
        <v>447</v>
      </c>
      <c r="D147" s="506" t="s">
        <v>1643</v>
      </c>
      <c r="E147" s="506" t="s">
        <v>1655</v>
      </c>
      <c r="F147" s="506" t="s">
        <v>1673</v>
      </c>
      <c r="G147" s="506" t="s">
        <v>1674</v>
      </c>
      <c r="H147" s="510"/>
      <c r="I147" s="510"/>
      <c r="J147" s="506"/>
      <c r="K147" s="506"/>
      <c r="L147" s="510">
        <v>1</v>
      </c>
      <c r="M147" s="510">
        <v>33.33</v>
      </c>
      <c r="N147" s="506">
        <v>1</v>
      </c>
      <c r="O147" s="506">
        <v>33.33</v>
      </c>
      <c r="P147" s="510"/>
      <c r="Q147" s="510"/>
      <c r="R147" s="527"/>
      <c r="S147" s="511"/>
    </row>
    <row r="148" spans="1:19" ht="14.4" customHeight="1" x14ac:dyDescent="0.3">
      <c r="A148" s="505" t="s">
        <v>1653</v>
      </c>
      <c r="B148" s="506" t="s">
        <v>1654</v>
      </c>
      <c r="C148" s="506" t="s">
        <v>447</v>
      </c>
      <c r="D148" s="506" t="s">
        <v>1643</v>
      </c>
      <c r="E148" s="506" t="s">
        <v>1655</v>
      </c>
      <c r="F148" s="506" t="s">
        <v>1673</v>
      </c>
      <c r="G148" s="506" t="s">
        <v>1675</v>
      </c>
      <c r="H148" s="510"/>
      <c r="I148" s="510"/>
      <c r="J148" s="506"/>
      <c r="K148" s="506"/>
      <c r="L148" s="510">
        <v>2</v>
      </c>
      <c r="M148" s="510">
        <v>66.66</v>
      </c>
      <c r="N148" s="506">
        <v>1</v>
      </c>
      <c r="O148" s="506">
        <v>33.33</v>
      </c>
      <c r="P148" s="510">
        <v>1</v>
      </c>
      <c r="Q148" s="510">
        <v>33.33</v>
      </c>
      <c r="R148" s="527">
        <v>0.5</v>
      </c>
      <c r="S148" s="511">
        <v>33.33</v>
      </c>
    </row>
    <row r="149" spans="1:19" ht="14.4" customHeight="1" x14ac:dyDescent="0.3">
      <c r="A149" s="505" t="s">
        <v>1653</v>
      </c>
      <c r="B149" s="506" t="s">
        <v>1654</v>
      </c>
      <c r="C149" s="506" t="s">
        <v>447</v>
      </c>
      <c r="D149" s="506" t="s">
        <v>1643</v>
      </c>
      <c r="E149" s="506" t="s">
        <v>1655</v>
      </c>
      <c r="F149" s="506" t="s">
        <v>1682</v>
      </c>
      <c r="G149" s="506" t="s">
        <v>1683</v>
      </c>
      <c r="H149" s="510"/>
      <c r="I149" s="510"/>
      <c r="J149" s="506"/>
      <c r="K149" s="506"/>
      <c r="L149" s="510">
        <v>1</v>
      </c>
      <c r="M149" s="510">
        <v>701</v>
      </c>
      <c r="N149" s="506">
        <v>1</v>
      </c>
      <c r="O149" s="506">
        <v>701</v>
      </c>
      <c r="P149" s="510"/>
      <c r="Q149" s="510"/>
      <c r="R149" s="527"/>
      <c r="S149" s="511"/>
    </row>
    <row r="150" spans="1:19" ht="14.4" customHeight="1" x14ac:dyDescent="0.3">
      <c r="A150" s="505" t="s">
        <v>1653</v>
      </c>
      <c r="B150" s="506" t="s">
        <v>1654</v>
      </c>
      <c r="C150" s="506" t="s">
        <v>447</v>
      </c>
      <c r="D150" s="506" t="s">
        <v>1643</v>
      </c>
      <c r="E150" s="506" t="s">
        <v>1655</v>
      </c>
      <c r="F150" s="506" t="s">
        <v>1682</v>
      </c>
      <c r="G150" s="506" t="s">
        <v>1684</v>
      </c>
      <c r="H150" s="510"/>
      <c r="I150" s="510"/>
      <c r="J150" s="506"/>
      <c r="K150" s="506"/>
      <c r="L150" s="510">
        <v>1</v>
      </c>
      <c r="M150" s="510">
        <v>701</v>
      </c>
      <c r="N150" s="506">
        <v>1</v>
      </c>
      <c r="O150" s="506">
        <v>701</v>
      </c>
      <c r="P150" s="510">
        <v>1</v>
      </c>
      <c r="Q150" s="510">
        <v>702</v>
      </c>
      <c r="R150" s="527">
        <v>1.0014265335235377</v>
      </c>
      <c r="S150" s="511">
        <v>702</v>
      </c>
    </row>
    <row r="151" spans="1:19" ht="14.4" customHeight="1" x14ac:dyDescent="0.3">
      <c r="A151" s="505" t="s">
        <v>1653</v>
      </c>
      <c r="B151" s="506" t="s">
        <v>1654</v>
      </c>
      <c r="C151" s="506" t="s">
        <v>447</v>
      </c>
      <c r="D151" s="506" t="s">
        <v>1643</v>
      </c>
      <c r="E151" s="506" t="s">
        <v>1655</v>
      </c>
      <c r="F151" s="506" t="s">
        <v>1685</v>
      </c>
      <c r="G151" s="506" t="s">
        <v>1687</v>
      </c>
      <c r="H151" s="510"/>
      <c r="I151" s="510"/>
      <c r="J151" s="506"/>
      <c r="K151" s="506"/>
      <c r="L151" s="510">
        <v>1</v>
      </c>
      <c r="M151" s="510">
        <v>235</v>
      </c>
      <c r="N151" s="506">
        <v>1</v>
      </c>
      <c r="O151" s="506">
        <v>235</v>
      </c>
      <c r="P151" s="510"/>
      <c r="Q151" s="510"/>
      <c r="R151" s="527"/>
      <c r="S151" s="511"/>
    </row>
    <row r="152" spans="1:19" ht="14.4" customHeight="1" x14ac:dyDescent="0.3">
      <c r="A152" s="505" t="s">
        <v>1653</v>
      </c>
      <c r="B152" s="506" t="s">
        <v>1654</v>
      </c>
      <c r="C152" s="506" t="s">
        <v>447</v>
      </c>
      <c r="D152" s="506" t="s">
        <v>1643</v>
      </c>
      <c r="E152" s="506" t="s">
        <v>1655</v>
      </c>
      <c r="F152" s="506" t="s">
        <v>1691</v>
      </c>
      <c r="G152" s="506" t="s">
        <v>1692</v>
      </c>
      <c r="H152" s="510"/>
      <c r="I152" s="510"/>
      <c r="J152" s="506"/>
      <c r="K152" s="506"/>
      <c r="L152" s="510">
        <v>1</v>
      </c>
      <c r="M152" s="510">
        <v>223</v>
      </c>
      <c r="N152" s="506">
        <v>1</v>
      </c>
      <c r="O152" s="506">
        <v>223</v>
      </c>
      <c r="P152" s="510"/>
      <c r="Q152" s="510"/>
      <c r="R152" s="527"/>
      <c r="S152" s="511"/>
    </row>
    <row r="153" spans="1:19" ht="14.4" customHeight="1" x14ac:dyDescent="0.3">
      <c r="A153" s="505" t="s">
        <v>1653</v>
      </c>
      <c r="B153" s="506" t="s">
        <v>1654</v>
      </c>
      <c r="C153" s="506" t="s">
        <v>447</v>
      </c>
      <c r="D153" s="506" t="s">
        <v>1643</v>
      </c>
      <c r="E153" s="506" t="s">
        <v>1655</v>
      </c>
      <c r="F153" s="506" t="s">
        <v>1691</v>
      </c>
      <c r="G153" s="506" t="s">
        <v>1693</v>
      </c>
      <c r="H153" s="510"/>
      <c r="I153" s="510"/>
      <c r="J153" s="506"/>
      <c r="K153" s="506"/>
      <c r="L153" s="510">
        <v>2</v>
      </c>
      <c r="M153" s="510">
        <v>446</v>
      </c>
      <c r="N153" s="506">
        <v>1</v>
      </c>
      <c r="O153" s="506">
        <v>223</v>
      </c>
      <c r="P153" s="510">
        <v>1</v>
      </c>
      <c r="Q153" s="510">
        <v>223</v>
      </c>
      <c r="R153" s="527">
        <v>0.5</v>
      </c>
      <c r="S153" s="511">
        <v>223</v>
      </c>
    </row>
    <row r="154" spans="1:19" ht="14.4" customHeight="1" x14ac:dyDescent="0.3">
      <c r="A154" s="505" t="s">
        <v>1653</v>
      </c>
      <c r="B154" s="506" t="s">
        <v>1654</v>
      </c>
      <c r="C154" s="506" t="s">
        <v>447</v>
      </c>
      <c r="D154" s="506" t="s">
        <v>1643</v>
      </c>
      <c r="E154" s="506" t="s">
        <v>1655</v>
      </c>
      <c r="F154" s="506" t="s">
        <v>1694</v>
      </c>
      <c r="G154" s="506" t="s">
        <v>1695</v>
      </c>
      <c r="H154" s="510"/>
      <c r="I154" s="510"/>
      <c r="J154" s="506"/>
      <c r="K154" s="506"/>
      <c r="L154" s="510">
        <v>3</v>
      </c>
      <c r="M154" s="510">
        <v>231</v>
      </c>
      <c r="N154" s="506">
        <v>1</v>
      </c>
      <c r="O154" s="506">
        <v>77</v>
      </c>
      <c r="P154" s="510"/>
      <c r="Q154" s="510"/>
      <c r="R154" s="527"/>
      <c r="S154" s="511"/>
    </row>
    <row r="155" spans="1:19" ht="14.4" customHeight="1" x14ac:dyDescent="0.3">
      <c r="A155" s="505" t="s">
        <v>1653</v>
      </c>
      <c r="B155" s="506" t="s">
        <v>1654</v>
      </c>
      <c r="C155" s="506" t="s">
        <v>447</v>
      </c>
      <c r="D155" s="506" t="s">
        <v>1643</v>
      </c>
      <c r="E155" s="506" t="s">
        <v>1655</v>
      </c>
      <c r="F155" s="506" t="s">
        <v>1694</v>
      </c>
      <c r="G155" s="506" t="s">
        <v>1696</v>
      </c>
      <c r="H155" s="510"/>
      <c r="I155" s="510"/>
      <c r="J155" s="506"/>
      <c r="K155" s="506"/>
      <c r="L155" s="510">
        <v>3</v>
      </c>
      <c r="M155" s="510">
        <v>231</v>
      </c>
      <c r="N155" s="506">
        <v>1</v>
      </c>
      <c r="O155" s="506">
        <v>77</v>
      </c>
      <c r="P155" s="510">
        <v>3</v>
      </c>
      <c r="Q155" s="510">
        <v>231</v>
      </c>
      <c r="R155" s="527">
        <v>1</v>
      </c>
      <c r="S155" s="511">
        <v>77</v>
      </c>
    </row>
    <row r="156" spans="1:19" ht="14.4" customHeight="1" x14ac:dyDescent="0.3">
      <c r="A156" s="505" t="s">
        <v>1653</v>
      </c>
      <c r="B156" s="506" t="s">
        <v>1654</v>
      </c>
      <c r="C156" s="506" t="s">
        <v>447</v>
      </c>
      <c r="D156" s="506" t="s">
        <v>1644</v>
      </c>
      <c r="E156" s="506" t="s">
        <v>1655</v>
      </c>
      <c r="F156" s="506" t="s">
        <v>1658</v>
      </c>
      <c r="G156" s="506" t="s">
        <v>1659</v>
      </c>
      <c r="H156" s="510"/>
      <c r="I156" s="510"/>
      <c r="J156" s="506"/>
      <c r="K156" s="506"/>
      <c r="L156" s="510">
        <v>1</v>
      </c>
      <c r="M156" s="510">
        <v>37</v>
      </c>
      <c r="N156" s="506">
        <v>1</v>
      </c>
      <c r="O156" s="506">
        <v>37</v>
      </c>
      <c r="P156" s="510"/>
      <c r="Q156" s="510"/>
      <c r="R156" s="527"/>
      <c r="S156" s="511"/>
    </row>
    <row r="157" spans="1:19" ht="14.4" customHeight="1" x14ac:dyDescent="0.3">
      <c r="A157" s="505" t="s">
        <v>1653</v>
      </c>
      <c r="B157" s="506" t="s">
        <v>1654</v>
      </c>
      <c r="C157" s="506" t="s">
        <v>447</v>
      </c>
      <c r="D157" s="506" t="s">
        <v>1644</v>
      </c>
      <c r="E157" s="506" t="s">
        <v>1655</v>
      </c>
      <c r="F157" s="506" t="s">
        <v>1658</v>
      </c>
      <c r="G157" s="506" t="s">
        <v>1660</v>
      </c>
      <c r="H157" s="510"/>
      <c r="I157" s="510"/>
      <c r="J157" s="506"/>
      <c r="K157" s="506"/>
      <c r="L157" s="510">
        <v>1</v>
      </c>
      <c r="M157" s="510">
        <v>37</v>
      </c>
      <c r="N157" s="506">
        <v>1</v>
      </c>
      <c r="O157" s="506">
        <v>37</v>
      </c>
      <c r="P157" s="510"/>
      <c r="Q157" s="510"/>
      <c r="R157" s="527"/>
      <c r="S157" s="511"/>
    </row>
    <row r="158" spans="1:19" ht="14.4" customHeight="1" x14ac:dyDescent="0.3">
      <c r="A158" s="505" t="s">
        <v>1653</v>
      </c>
      <c r="B158" s="506" t="s">
        <v>1654</v>
      </c>
      <c r="C158" s="506" t="s">
        <v>447</v>
      </c>
      <c r="D158" s="506" t="s">
        <v>1644</v>
      </c>
      <c r="E158" s="506" t="s">
        <v>1655</v>
      </c>
      <c r="F158" s="506" t="s">
        <v>1664</v>
      </c>
      <c r="G158" s="506" t="s">
        <v>1665</v>
      </c>
      <c r="H158" s="510"/>
      <c r="I158" s="510"/>
      <c r="J158" s="506"/>
      <c r="K158" s="506"/>
      <c r="L158" s="510">
        <v>1</v>
      </c>
      <c r="M158" s="510">
        <v>1816</v>
      </c>
      <c r="N158" s="506">
        <v>1</v>
      </c>
      <c r="O158" s="506">
        <v>1816</v>
      </c>
      <c r="P158" s="510"/>
      <c r="Q158" s="510"/>
      <c r="R158" s="527"/>
      <c r="S158" s="511"/>
    </row>
    <row r="159" spans="1:19" ht="14.4" customHeight="1" x14ac:dyDescent="0.3">
      <c r="A159" s="505" t="s">
        <v>1653</v>
      </c>
      <c r="B159" s="506" t="s">
        <v>1654</v>
      </c>
      <c r="C159" s="506" t="s">
        <v>447</v>
      </c>
      <c r="D159" s="506" t="s">
        <v>1644</v>
      </c>
      <c r="E159" s="506" t="s">
        <v>1655</v>
      </c>
      <c r="F159" s="506" t="s">
        <v>1667</v>
      </c>
      <c r="G159" s="506" t="s">
        <v>1668</v>
      </c>
      <c r="H159" s="510"/>
      <c r="I159" s="510"/>
      <c r="J159" s="506"/>
      <c r="K159" s="506"/>
      <c r="L159" s="510">
        <v>1</v>
      </c>
      <c r="M159" s="510">
        <v>624</v>
      </c>
      <c r="N159" s="506">
        <v>1</v>
      </c>
      <c r="O159" s="506">
        <v>624</v>
      </c>
      <c r="P159" s="510"/>
      <c r="Q159" s="510"/>
      <c r="R159" s="527"/>
      <c r="S159" s="511"/>
    </row>
    <row r="160" spans="1:19" ht="14.4" customHeight="1" x14ac:dyDescent="0.3">
      <c r="A160" s="505" t="s">
        <v>1653</v>
      </c>
      <c r="B160" s="506" t="s">
        <v>1654</v>
      </c>
      <c r="C160" s="506" t="s">
        <v>447</v>
      </c>
      <c r="D160" s="506" t="s">
        <v>1644</v>
      </c>
      <c r="E160" s="506" t="s">
        <v>1655</v>
      </c>
      <c r="F160" s="506" t="s">
        <v>1670</v>
      </c>
      <c r="G160" s="506" t="s">
        <v>1671</v>
      </c>
      <c r="H160" s="510"/>
      <c r="I160" s="510"/>
      <c r="J160" s="506"/>
      <c r="K160" s="506"/>
      <c r="L160" s="510">
        <v>1</v>
      </c>
      <c r="M160" s="510">
        <v>470</v>
      </c>
      <c r="N160" s="506">
        <v>1</v>
      </c>
      <c r="O160" s="506">
        <v>470</v>
      </c>
      <c r="P160" s="510"/>
      <c r="Q160" s="510"/>
      <c r="R160" s="527"/>
      <c r="S160" s="511"/>
    </row>
    <row r="161" spans="1:19" ht="14.4" customHeight="1" x14ac:dyDescent="0.3">
      <c r="A161" s="505" t="s">
        <v>1653</v>
      </c>
      <c r="B161" s="506" t="s">
        <v>1654</v>
      </c>
      <c r="C161" s="506" t="s">
        <v>447</v>
      </c>
      <c r="D161" s="506" t="s">
        <v>1644</v>
      </c>
      <c r="E161" s="506" t="s">
        <v>1655</v>
      </c>
      <c r="F161" s="506" t="s">
        <v>1673</v>
      </c>
      <c r="G161" s="506" t="s">
        <v>1674</v>
      </c>
      <c r="H161" s="510"/>
      <c r="I161" s="510"/>
      <c r="J161" s="506"/>
      <c r="K161" s="506"/>
      <c r="L161" s="510">
        <v>1</v>
      </c>
      <c r="M161" s="510">
        <v>33.33</v>
      </c>
      <c r="N161" s="506">
        <v>1</v>
      </c>
      <c r="O161" s="506">
        <v>33.33</v>
      </c>
      <c r="P161" s="510"/>
      <c r="Q161" s="510"/>
      <c r="R161" s="527"/>
      <c r="S161" s="511"/>
    </row>
    <row r="162" spans="1:19" ht="14.4" customHeight="1" x14ac:dyDescent="0.3">
      <c r="A162" s="505" t="s">
        <v>1653</v>
      </c>
      <c r="B162" s="506" t="s">
        <v>1654</v>
      </c>
      <c r="C162" s="506" t="s">
        <v>447</v>
      </c>
      <c r="D162" s="506" t="s">
        <v>1644</v>
      </c>
      <c r="E162" s="506" t="s">
        <v>1655</v>
      </c>
      <c r="F162" s="506" t="s">
        <v>1676</v>
      </c>
      <c r="G162" s="506" t="s">
        <v>1677</v>
      </c>
      <c r="H162" s="510"/>
      <c r="I162" s="510"/>
      <c r="J162" s="506"/>
      <c r="K162" s="506"/>
      <c r="L162" s="510">
        <v>2</v>
      </c>
      <c r="M162" s="510">
        <v>74</v>
      </c>
      <c r="N162" s="506">
        <v>1</v>
      </c>
      <c r="O162" s="506">
        <v>37</v>
      </c>
      <c r="P162" s="510"/>
      <c r="Q162" s="510"/>
      <c r="R162" s="527"/>
      <c r="S162" s="511"/>
    </row>
    <row r="163" spans="1:19" ht="14.4" customHeight="1" x14ac:dyDescent="0.3">
      <c r="A163" s="505" t="s">
        <v>1653</v>
      </c>
      <c r="B163" s="506" t="s">
        <v>1654</v>
      </c>
      <c r="C163" s="506" t="s">
        <v>447</v>
      </c>
      <c r="D163" s="506" t="s">
        <v>1644</v>
      </c>
      <c r="E163" s="506" t="s">
        <v>1655</v>
      </c>
      <c r="F163" s="506" t="s">
        <v>1679</v>
      </c>
      <c r="G163" s="506" t="s">
        <v>1680</v>
      </c>
      <c r="H163" s="510"/>
      <c r="I163" s="510"/>
      <c r="J163" s="506"/>
      <c r="K163" s="506"/>
      <c r="L163" s="510">
        <v>1</v>
      </c>
      <c r="M163" s="510">
        <v>133</v>
      </c>
      <c r="N163" s="506">
        <v>1</v>
      </c>
      <c r="O163" s="506">
        <v>133</v>
      </c>
      <c r="P163" s="510"/>
      <c r="Q163" s="510"/>
      <c r="R163" s="527"/>
      <c r="S163" s="511"/>
    </row>
    <row r="164" spans="1:19" ht="14.4" customHeight="1" x14ac:dyDescent="0.3">
      <c r="A164" s="505" t="s">
        <v>1653</v>
      </c>
      <c r="B164" s="506" t="s">
        <v>1654</v>
      </c>
      <c r="C164" s="506" t="s">
        <v>447</v>
      </c>
      <c r="D164" s="506" t="s">
        <v>1644</v>
      </c>
      <c r="E164" s="506" t="s">
        <v>1655</v>
      </c>
      <c r="F164" s="506" t="s">
        <v>1691</v>
      </c>
      <c r="G164" s="506" t="s">
        <v>1692</v>
      </c>
      <c r="H164" s="510"/>
      <c r="I164" s="510"/>
      <c r="J164" s="506"/>
      <c r="K164" s="506"/>
      <c r="L164" s="510">
        <v>1</v>
      </c>
      <c r="M164" s="510">
        <v>223</v>
      </c>
      <c r="N164" s="506">
        <v>1</v>
      </c>
      <c r="O164" s="506">
        <v>223</v>
      </c>
      <c r="P164" s="510"/>
      <c r="Q164" s="510"/>
      <c r="R164" s="527"/>
      <c r="S164" s="511"/>
    </row>
    <row r="165" spans="1:19" ht="14.4" customHeight="1" x14ac:dyDescent="0.3">
      <c r="A165" s="505" t="s">
        <v>1653</v>
      </c>
      <c r="B165" s="506" t="s">
        <v>1654</v>
      </c>
      <c r="C165" s="506" t="s">
        <v>447</v>
      </c>
      <c r="D165" s="506" t="s">
        <v>1644</v>
      </c>
      <c r="E165" s="506" t="s">
        <v>1655</v>
      </c>
      <c r="F165" s="506" t="s">
        <v>1694</v>
      </c>
      <c r="G165" s="506" t="s">
        <v>1695</v>
      </c>
      <c r="H165" s="510"/>
      <c r="I165" s="510"/>
      <c r="J165" s="506"/>
      <c r="K165" s="506"/>
      <c r="L165" s="510">
        <v>3</v>
      </c>
      <c r="M165" s="510">
        <v>231</v>
      </c>
      <c r="N165" s="506">
        <v>1</v>
      </c>
      <c r="O165" s="506">
        <v>77</v>
      </c>
      <c r="P165" s="510"/>
      <c r="Q165" s="510"/>
      <c r="R165" s="527"/>
      <c r="S165" s="511"/>
    </row>
    <row r="166" spans="1:19" ht="14.4" customHeight="1" x14ac:dyDescent="0.3">
      <c r="A166" s="505" t="s">
        <v>1653</v>
      </c>
      <c r="B166" s="506" t="s">
        <v>1654</v>
      </c>
      <c r="C166" s="506" t="s">
        <v>447</v>
      </c>
      <c r="D166" s="506" t="s">
        <v>1644</v>
      </c>
      <c r="E166" s="506" t="s">
        <v>1655</v>
      </c>
      <c r="F166" s="506" t="s">
        <v>1697</v>
      </c>
      <c r="G166" s="506" t="s">
        <v>1698</v>
      </c>
      <c r="H166" s="510"/>
      <c r="I166" s="510"/>
      <c r="J166" s="506"/>
      <c r="K166" s="506"/>
      <c r="L166" s="510">
        <v>2</v>
      </c>
      <c r="M166" s="510">
        <v>118</v>
      </c>
      <c r="N166" s="506">
        <v>1</v>
      </c>
      <c r="O166" s="506">
        <v>59</v>
      </c>
      <c r="P166" s="510"/>
      <c r="Q166" s="510"/>
      <c r="R166" s="527"/>
      <c r="S166" s="511"/>
    </row>
    <row r="167" spans="1:19" ht="14.4" customHeight="1" x14ac:dyDescent="0.3">
      <c r="A167" s="505" t="s">
        <v>1653</v>
      </c>
      <c r="B167" s="506" t="s">
        <v>1654</v>
      </c>
      <c r="C167" s="506" t="s">
        <v>447</v>
      </c>
      <c r="D167" s="506" t="s">
        <v>485</v>
      </c>
      <c r="E167" s="506" t="s">
        <v>1655</v>
      </c>
      <c r="F167" s="506" t="s">
        <v>1658</v>
      </c>
      <c r="G167" s="506" t="s">
        <v>1659</v>
      </c>
      <c r="H167" s="510"/>
      <c r="I167" s="510"/>
      <c r="J167" s="506"/>
      <c r="K167" s="506"/>
      <c r="L167" s="510">
        <v>1</v>
      </c>
      <c r="M167" s="510">
        <v>37</v>
      </c>
      <c r="N167" s="506">
        <v>1</v>
      </c>
      <c r="O167" s="506">
        <v>37</v>
      </c>
      <c r="P167" s="510"/>
      <c r="Q167" s="510"/>
      <c r="R167" s="527"/>
      <c r="S167" s="511"/>
    </row>
    <row r="168" spans="1:19" ht="14.4" customHeight="1" x14ac:dyDescent="0.3">
      <c r="A168" s="505" t="s">
        <v>1653</v>
      </c>
      <c r="B168" s="506" t="s">
        <v>1654</v>
      </c>
      <c r="C168" s="506" t="s">
        <v>447</v>
      </c>
      <c r="D168" s="506" t="s">
        <v>485</v>
      </c>
      <c r="E168" s="506" t="s">
        <v>1655</v>
      </c>
      <c r="F168" s="506" t="s">
        <v>1658</v>
      </c>
      <c r="G168" s="506" t="s">
        <v>1660</v>
      </c>
      <c r="H168" s="510"/>
      <c r="I168" s="510"/>
      <c r="J168" s="506"/>
      <c r="K168" s="506"/>
      <c r="L168" s="510"/>
      <c r="M168" s="510"/>
      <c r="N168" s="506"/>
      <c r="O168" s="506"/>
      <c r="P168" s="510">
        <v>1</v>
      </c>
      <c r="Q168" s="510">
        <v>37</v>
      </c>
      <c r="R168" s="527"/>
      <c r="S168" s="511">
        <v>37</v>
      </c>
    </row>
    <row r="169" spans="1:19" ht="14.4" customHeight="1" x14ac:dyDescent="0.3">
      <c r="A169" s="505" t="s">
        <v>1653</v>
      </c>
      <c r="B169" s="506" t="s">
        <v>1654</v>
      </c>
      <c r="C169" s="506" t="s">
        <v>447</v>
      </c>
      <c r="D169" s="506" t="s">
        <v>485</v>
      </c>
      <c r="E169" s="506" t="s">
        <v>1655</v>
      </c>
      <c r="F169" s="506" t="s">
        <v>1661</v>
      </c>
      <c r="G169" s="506" t="s">
        <v>1662</v>
      </c>
      <c r="H169" s="510">
        <v>1</v>
      </c>
      <c r="I169" s="510">
        <v>138</v>
      </c>
      <c r="J169" s="506"/>
      <c r="K169" s="506">
        <v>138</v>
      </c>
      <c r="L169" s="510"/>
      <c r="M169" s="510"/>
      <c r="N169" s="506"/>
      <c r="O169" s="506"/>
      <c r="P169" s="510"/>
      <c r="Q169" s="510"/>
      <c r="R169" s="527"/>
      <c r="S169" s="511"/>
    </row>
    <row r="170" spans="1:19" ht="14.4" customHeight="1" x14ac:dyDescent="0.3">
      <c r="A170" s="505" t="s">
        <v>1653</v>
      </c>
      <c r="B170" s="506" t="s">
        <v>1654</v>
      </c>
      <c r="C170" s="506" t="s">
        <v>447</v>
      </c>
      <c r="D170" s="506" t="s">
        <v>485</v>
      </c>
      <c r="E170" s="506" t="s">
        <v>1655</v>
      </c>
      <c r="F170" s="506" t="s">
        <v>1661</v>
      </c>
      <c r="G170" s="506" t="s">
        <v>1663</v>
      </c>
      <c r="H170" s="510"/>
      <c r="I170" s="510"/>
      <c r="J170" s="506"/>
      <c r="K170" s="506"/>
      <c r="L170" s="510"/>
      <c r="M170" s="510"/>
      <c r="N170" s="506"/>
      <c r="O170" s="506"/>
      <c r="P170" s="510">
        <v>1</v>
      </c>
      <c r="Q170" s="510">
        <v>139</v>
      </c>
      <c r="R170" s="527"/>
      <c r="S170" s="511">
        <v>139</v>
      </c>
    </row>
    <row r="171" spans="1:19" ht="14.4" customHeight="1" x14ac:dyDescent="0.3">
      <c r="A171" s="505" t="s">
        <v>1653</v>
      </c>
      <c r="B171" s="506" t="s">
        <v>1654</v>
      </c>
      <c r="C171" s="506" t="s">
        <v>447</v>
      </c>
      <c r="D171" s="506" t="s">
        <v>485</v>
      </c>
      <c r="E171" s="506" t="s">
        <v>1655</v>
      </c>
      <c r="F171" s="506" t="s">
        <v>1664</v>
      </c>
      <c r="G171" s="506" t="s">
        <v>1665</v>
      </c>
      <c r="H171" s="510"/>
      <c r="I171" s="510"/>
      <c r="J171" s="506"/>
      <c r="K171" s="506"/>
      <c r="L171" s="510">
        <v>3</v>
      </c>
      <c r="M171" s="510">
        <v>5448</v>
      </c>
      <c r="N171" s="506">
        <v>1</v>
      </c>
      <c r="O171" s="506">
        <v>1816</v>
      </c>
      <c r="P171" s="510">
        <v>1</v>
      </c>
      <c r="Q171" s="510">
        <v>1819</v>
      </c>
      <c r="R171" s="527">
        <v>0.33388399412628489</v>
      </c>
      <c r="S171" s="511">
        <v>1819</v>
      </c>
    </row>
    <row r="172" spans="1:19" ht="14.4" customHeight="1" x14ac:dyDescent="0.3">
      <c r="A172" s="505" t="s">
        <v>1653</v>
      </c>
      <c r="B172" s="506" t="s">
        <v>1654</v>
      </c>
      <c r="C172" s="506" t="s">
        <v>447</v>
      </c>
      <c r="D172" s="506" t="s">
        <v>485</v>
      </c>
      <c r="E172" s="506" t="s">
        <v>1655</v>
      </c>
      <c r="F172" s="506" t="s">
        <v>1664</v>
      </c>
      <c r="G172" s="506" t="s">
        <v>1666</v>
      </c>
      <c r="H172" s="510"/>
      <c r="I172" s="510"/>
      <c r="J172" s="506"/>
      <c r="K172" s="506"/>
      <c r="L172" s="510"/>
      <c r="M172" s="510"/>
      <c r="N172" s="506"/>
      <c r="O172" s="506"/>
      <c r="P172" s="510">
        <v>1</v>
      </c>
      <c r="Q172" s="510">
        <v>1819</v>
      </c>
      <c r="R172" s="527"/>
      <c r="S172" s="511">
        <v>1819</v>
      </c>
    </row>
    <row r="173" spans="1:19" ht="14.4" customHeight="1" x14ac:dyDescent="0.3">
      <c r="A173" s="505" t="s">
        <v>1653</v>
      </c>
      <c r="B173" s="506" t="s">
        <v>1654</v>
      </c>
      <c r="C173" s="506" t="s">
        <v>447</v>
      </c>
      <c r="D173" s="506" t="s">
        <v>485</v>
      </c>
      <c r="E173" s="506" t="s">
        <v>1655</v>
      </c>
      <c r="F173" s="506" t="s">
        <v>1667</v>
      </c>
      <c r="G173" s="506" t="s">
        <v>1668</v>
      </c>
      <c r="H173" s="510">
        <v>1</v>
      </c>
      <c r="I173" s="510">
        <v>623</v>
      </c>
      <c r="J173" s="506">
        <v>0.33279914529914528</v>
      </c>
      <c r="K173" s="506">
        <v>623</v>
      </c>
      <c r="L173" s="510">
        <v>3</v>
      </c>
      <c r="M173" s="510">
        <v>1872</v>
      </c>
      <c r="N173" s="506">
        <v>1</v>
      </c>
      <c r="O173" s="506">
        <v>624</v>
      </c>
      <c r="P173" s="510">
        <v>1</v>
      </c>
      <c r="Q173" s="510">
        <v>625</v>
      </c>
      <c r="R173" s="527">
        <v>0.33386752136752135</v>
      </c>
      <c r="S173" s="511">
        <v>625</v>
      </c>
    </row>
    <row r="174" spans="1:19" ht="14.4" customHeight="1" x14ac:dyDescent="0.3">
      <c r="A174" s="505" t="s">
        <v>1653</v>
      </c>
      <c r="B174" s="506" t="s">
        <v>1654</v>
      </c>
      <c r="C174" s="506" t="s">
        <v>447</v>
      </c>
      <c r="D174" s="506" t="s">
        <v>485</v>
      </c>
      <c r="E174" s="506" t="s">
        <v>1655</v>
      </c>
      <c r="F174" s="506" t="s">
        <v>1667</v>
      </c>
      <c r="G174" s="506" t="s">
        <v>1669</v>
      </c>
      <c r="H174" s="510"/>
      <c r="I174" s="510"/>
      <c r="J174" s="506"/>
      <c r="K174" s="506"/>
      <c r="L174" s="510"/>
      <c r="M174" s="510"/>
      <c r="N174" s="506"/>
      <c r="O174" s="506"/>
      <c r="P174" s="510">
        <v>1</v>
      </c>
      <c r="Q174" s="510">
        <v>625</v>
      </c>
      <c r="R174" s="527"/>
      <c r="S174" s="511">
        <v>625</v>
      </c>
    </row>
    <row r="175" spans="1:19" ht="14.4" customHeight="1" x14ac:dyDescent="0.3">
      <c r="A175" s="505" t="s">
        <v>1653</v>
      </c>
      <c r="B175" s="506" t="s">
        <v>1654</v>
      </c>
      <c r="C175" s="506" t="s">
        <v>447</v>
      </c>
      <c r="D175" s="506" t="s">
        <v>485</v>
      </c>
      <c r="E175" s="506" t="s">
        <v>1655</v>
      </c>
      <c r="F175" s="506" t="s">
        <v>1670</v>
      </c>
      <c r="G175" s="506" t="s">
        <v>1671</v>
      </c>
      <c r="H175" s="510">
        <v>1</v>
      </c>
      <c r="I175" s="510">
        <v>469</v>
      </c>
      <c r="J175" s="506"/>
      <c r="K175" s="506">
        <v>469</v>
      </c>
      <c r="L175" s="510"/>
      <c r="M175" s="510"/>
      <c r="N175" s="506"/>
      <c r="O175" s="506"/>
      <c r="P175" s="510"/>
      <c r="Q175" s="510"/>
      <c r="R175" s="527"/>
      <c r="S175" s="511"/>
    </row>
    <row r="176" spans="1:19" ht="14.4" customHeight="1" x14ac:dyDescent="0.3">
      <c r="A176" s="505" t="s">
        <v>1653</v>
      </c>
      <c r="B176" s="506" t="s">
        <v>1654</v>
      </c>
      <c r="C176" s="506" t="s">
        <v>447</v>
      </c>
      <c r="D176" s="506" t="s">
        <v>485</v>
      </c>
      <c r="E176" s="506" t="s">
        <v>1655</v>
      </c>
      <c r="F176" s="506" t="s">
        <v>1670</v>
      </c>
      <c r="G176" s="506" t="s">
        <v>1672</v>
      </c>
      <c r="H176" s="510">
        <v>1</v>
      </c>
      <c r="I176" s="510">
        <v>469</v>
      </c>
      <c r="J176" s="506"/>
      <c r="K176" s="506">
        <v>469</v>
      </c>
      <c r="L176" s="510"/>
      <c r="M176" s="510"/>
      <c r="N176" s="506"/>
      <c r="O176" s="506"/>
      <c r="P176" s="510"/>
      <c r="Q176" s="510"/>
      <c r="R176" s="527"/>
      <c r="S176" s="511"/>
    </row>
    <row r="177" spans="1:19" ht="14.4" customHeight="1" x14ac:dyDescent="0.3">
      <c r="A177" s="505" t="s">
        <v>1653</v>
      </c>
      <c r="B177" s="506" t="s">
        <v>1654</v>
      </c>
      <c r="C177" s="506" t="s">
        <v>447</v>
      </c>
      <c r="D177" s="506" t="s">
        <v>485</v>
      </c>
      <c r="E177" s="506" t="s">
        <v>1655</v>
      </c>
      <c r="F177" s="506" t="s">
        <v>1673</v>
      </c>
      <c r="G177" s="506" t="s">
        <v>1674</v>
      </c>
      <c r="H177" s="510">
        <v>2</v>
      </c>
      <c r="I177" s="510">
        <v>66.67</v>
      </c>
      <c r="J177" s="506">
        <v>2.0003000300030003</v>
      </c>
      <c r="K177" s="506">
        <v>33.335000000000001</v>
      </c>
      <c r="L177" s="510">
        <v>1</v>
      </c>
      <c r="M177" s="510">
        <v>33.33</v>
      </c>
      <c r="N177" s="506">
        <v>1</v>
      </c>
      <c r="O177" s="506">
        <v>33.33</v>
      </c>
      <c r="P177" s="510">
        <v>1</v>
      </c>
      <c r="Q177" s="510">
        <v>33.33</v>
      </c>
      <c r="R177" s="527">
        <v>1</v>
      </c>
      <c r="S177" s="511">
        <v>33.33</v>
      </c>
    </row>
    <row r="178" spans="1:19" ht="14.4" customHeight="1" x14ac:dyDescent="0.3">
      <c r="A178" s="505" t="s">
        <v>1653</v>
      </c>
      <c r="B178" s="506" t="s">
        <v>1654</v>
      </c>
      <c r="C178" s="506" t="s">
        <v>447</v>
      </c>
      <c r="D178" s="506" t="s">
        <v>485</v>
      </c>
      <c r="E178" s="506" t="s">
        <v>1655</v>
      </c>
      <c r="F178" s="506" t="s">
        <v>1673</v>
      </c>
      <c r="G178" s="506" t="s">
        <v>1675</v>
      </c>
      <c r="H178" s="510">
        <v>1</v>
      </c>
      <c r="I178" s="510">
        <v>33.33</v>
      </c>
      <c r="J178" s="506"/>
      <c r="K178" s="506">
        <v>33.33</v>
      </c>
      <c r="L178" s="510"/>
      <c r="M178" s="510"/>
      <c r="N178" s="506"/>
      <c r="O178" s="506"/>
      <c r="P178" s="510">
        <v>1</v>
      </c>
      <c r="Q178" s="510">
        <v>33.33</v>
      </c>
      <c r="R178" s="527"/>
      <c r="S178" s="511">
        <v>33.33</v>
      </c>
    </row>
    <row r="179" spans="1:19" ht="14.4" customHeight="1" x14ac:dyDescent="0.3">
      <c r="A179" s="505" t="s">
        <v>1653</v>
      </c>
      <c r="B179" s="506" t="s">
        <v>1654</v>
      </c>
      <c r="C179" s="506" t="s">
        <v>447</v>
      </c>
      <c r="D179" s="506" t="s">
        <v>485</v>
      </c>
      <c r="E179" s="506" t="s">
        <v>1655</v>
      </c>
      <c r="F179" s="506" t="s">
        <v>1682</v>
      </c>
      <c r="G179" s="506" t="s">
        <v>1683</v>
      </c>
      <c r="H179" s="510">
        <v>3</v>
      </c>
      <c r="I179" s="510">
        <v>2103</v>
      </c>
      <c r="J179" s="506">
        <v>1</v>
      </c>
      <c r="K179" s="506">
        <v>701</v>
      </c>
      <c r="L179" s="510">
        <v>3</v>
      </c>
      <c r="M179" s="510">
        <v>2103</v>
      </c>
      <c r="N179" s="506">
        <v>1</v>
      </c>
      <c r="O179" s="506">
        <v>701</v>
      </c>
      <c r="P179" s="510">
        <v>1</v>
      </c>
      <c r="Q179" s="510">
        <v>702</v>
      </c>
      <c r="R179" s="527">
        <v>0.33380884450784593</v>
      </c>
      <c r="S179" s="511">
        <v>702</v>
      </c>
    </row>
    <row r="180" spans="1:19" ht="14.4" customHeight="1" x14ac:dyDescent="0.3">
      <c r="A180" s="505" t="s">
        <v>1653</v>
      </c>
      <c r="B180" s="506" t="s">
        <v>1654</v>
      </c>
      <c r="C180" s="506" t="s">
        <v>447</v>
      </c>
      <c r="D180" s="506" t="s">
        <v>485</v>
      </c>
      <c r="E180" s="506" t="s">
        <v>1655</v>
      </c>
      <c r="F180" s="506" t="s">
        <v>1682</v>
      </c>
      <c r="G180" s="506" t="s">
        <v>1684</v>
      </c>
      <c r="H180" s="510">
        <v>1</v>
      </c>
      <c r="I180" s="510">
        <v>701</v>
      </c>
      <c r="J180" s="506"/>
      <c r="K180" s="506">
        <v>701</v>
      </c>
      <c r="L180" s="510"/>
      <c r="M180" s="510"/>
      <c r="N180" s="506"/>
      <c r="O180" s="506"/>
      <c r="P180" s="510">
        <v>1</v>
      </c>
      <c r="Q180" s="510">
        <v>702</v>
      </c>
      <c r="R180" s="527"/>
      <c r="S180" s="511">
        <v>702</v>
      </c>
    </row>
    <row r="181" spans="1:19" ht="14.4" customHeight="1" x14ac:dyDescent="0.3">
      <c r="A181" s="505" t="s">
        <v>1653</v>
      </c>
      <c r="B181" s="506" t="s">
        <v>1654</v>
      </c>
      <c r="C181" s="506" t="s">
        <v>447</v>
      </c>
      <c r="D181" s="506" t="s">
        <v>485</v>
      </c>
      <c r="E181" s="506" t="s">
        <v>1655</v>
      </c>
      <c r="F181" s="506" t="s">
        <v>1685</v>
      </c>
      <c r="G181" s="506" t="s">
        <v>1687</v>
      </c>
      <c r="H181" s="510">
        <v>1</v>
      </c>
      <c r="I181" s="510">
        <v>235</v>
      </c>
      <c r="J181" s="506"/>
      <c r="K181" s="506">
        <v>235</v>
      </c>
      <c r="L181" s="510"/>
      <c r="M181" s="510"/>
      <c r="N181" s="506"/>
      <c r="O181" s="506"/>
      <c r="P181" s="510"/>
      <c r="Q181" s="510"/>
      <c r="R181" s="527"/>
      <c r="S181" s="511"/>
    </row>
    <row r="182" spans="1:19" ht="14.4" customHeight="1" x14ac:dyDescent="0.3">
      <c r="A182" s="505" t="s">
        <v>1653</v>
      </c>
      <c r="B182" s="506" t="s">
        <v>1654</v>
      </c>
      <c r="C182" s="506" t="s">
        <v>447</v>
      </c>
      <c r="D182" s="506" t="s">
        <v>485</v>
      </c>
      <c r="E182" s="506" t="s">
        <v>1655</v>
      </c>
      <c r="F182" s="506" t="s">
        <v>1691</v>
      </c>
      <c r="G182" s="506" t="s">
        <v>1692</v>
      </c>
      <c r="H182" s="510">
        <v>3</v>
      </c>
      <c r="I182" s="510">
        <v>666</v>
      </c>
      <c r="J182" s="506">
        <v>0.99551569506726456</v>
      </c>
      <c r="K182" s="506">
        <v>222</v>
      </c>
      <c r="L182" s="510">
        <v>3</v>
      </c>
      <c r="M182" s="510">
        <v>669</v>
      </c>
      <c r="N182" s="506">
        <v>1</v>
      </c>
      <c r="O182" s="506">
        <v>223</v>
      </c>
      <c r="P182" s="510">
        <v>1</v>
      </c>
      <c r="Q182" s="510">
        <v>223</v>
      </c>
      <c r="R182" s="527">
        <v>0.33333333333333331</v>
      </c>
      <c r="S182" s="511">
        <v>223</v>
      </c>
    </row>
    <row r="183" spans="1:19" ht="14.4" customHeight="1" x14ac:dyDescent="0.3">
      <c r="A183" s="505" t="s">
        <v>1653</v>
      </c>
      <c r="B183" s="506" t="s">
        <v>1654</v>
      </c>
      <c r="C183" s="506" t="s">
        <v>447</v>
      </c>
      <c r="D183" s="506" t="s">
        <v>485</v>
      </c>
      <c r="E183" s="506" t="s">
        <v>1655</v>
      </c>
      <c r="F183" s="506" t="s">
        <v>1691</v>
      </c>
      <c r="G183" s="506" t="s">
        <v>1693</v>
      </c>
      <c r="H183" s="510">
        <v>3</v>
      </c>
      <c r="I183" s="510">
        <v>666</v>
      </c>
      <c r="J183" s="506"/>
      <c r="K183" s="506">
        <v>222</v>
      </c>
      <c r="L183" s="510"/>
      <c r="M183" s="510"/>
      <c r="N183" s="506"/>
      <c r="O183" s="506"/>
      <c r="P183" s="510">
        <v>1</v>
      </c>
      <c r="Q183" s="510">
        <v>223</v>
      </c>
      <c r="R183" s="527"/>
      <c r="S183" s="511">
        <v>223</v>
      </c>
    </row>
    <row r="184" spans="1:19" ht="14.4" customHeight="1" x14ac:dyDescent="0.3">
      <c r="A184" s="505" t="s">
        <v>1653</v>
      </c>
      <c r="B184" s="506" t="s">
        <v>1654</v>
      </c>
      <c r="C184" s="506" t="s">
        <v>447</v>
      </c>
      <c r="D184" s="506" t="s">
        <v>485</v>
      </c>
      <c r="E184" s="506" t="s">
        <v>1655</v>
      </c>
      <c r="F184" s="506" t="s">
        <v>1694</v>
      </c>
      <c r="G184" s="506" t="s">
        <v>1695</v>
      </c>
      <c r="H184" s="510">
        <v>3</v>
      </c>
      <c r="I184" s="510">
        <v>231</v>
      </c>
      <c r="J184" s="506">
        <v>0.33333333333333331</v>
      </c>
      <c r="K184" s="506">
        <v>77</v>
      </c>
      <c r="L184" s="510">
        <v>9</v>
      </c>
      <c r="M184" s="510">
        <v>693</v>
      </c>
      <c r="N184" s="506">
        <v>1</v>
      </c>
      <c r="O184" s="506">
        <v>77</v>
      </c>
      <c r="P184" s="510">
        <v>3</v>
      </c>
      <c r="Q184" s="510">
        <v>231</v>
      </c>
      <c r="R184" s="527">
        <v>0.33333333333333331</v>
      </c>
      <c r="S184" s="511">
        <v>77</v>
      </c>
    </row>
    <row r="185" spans="1:19" ht="14.4" customHeight="1" x14ac:dyDescent="0.3">
      <c r="A185" s="505" t="s">
        <v>1653</v>
      </c>
      <c r="B185" s="506" t="s">
        <v>1654</v>
      </c>
      <c r="C185" s="506" t="s">
        <v>447</v>
      </c>
      <c r="D185" s="506" t="s">
        <v>485</v>
      </c>
      <c r="E185" s="506" t="s">
        <v>1655</v>
      </c>
      <c r="F185" s="506" t="s">
        <v>1694</v>
      </c>
      <c r="G185" s="506" t="s">
        <v>1696</v>
      </c>
      <c r="H185" s="510"/>
      <c r="I185" s="510"/>
      <c r="J185" s="506"/>
      <c r="K185" s="506"/>
      <c r="L185" s="510"/>
      <c r="M185" s="510"/>
      <c r="N185" s="506"/>
      <c r="O185" s="506"/>
      <c r="P185" s="510">
        <v>3</v>
      </c>
      <c r="Q185" s="510">
        <v>231</v>
      </c>
      <c r="R185" s="527"/>
      <c r="S185" s="511">
        <v>77</v>
      </c>
    </row>
    <row r="186" spans="1:19" ht="14.4" customHeight="1" x14ac:dyDescent="0.3">
      <c r="A186" s="505" t="s">
        <v>1653</v>
      </c>
      <c r="B186" s="506" t="s">
        <v>1654</v>
      </c>
      <c r="C186" s="506" t="s">
        <v>447</v>
      </c>
      <c r="D186" s="506" t="s">
        <v>1646</v>
      </c>
      <c r="E186" s="506" t="s">
        <v>1655</v>
      </c>
      <c r="F186" s="506" t="s">
        <v>1658</v>
      </c>
      <c r="G186" s="506" t="s">
        <v>1659</v>
      </c>
      <c r="H186" s="510"/>
      <c r="I186" s="510"/>
      <c r="J186" s="506"/>
      <c r="K186" s="506"/>
      <c r="L186" s="510">
        <v>9</v>
      </c>
      <c r="M186" s="510">
        <v>333</v>
      </c>
      <c r="N186" s="506">
        <v>1</v>
      </c>
      <c r="O186" s="506">
        <v>37</v>
      </c>
      <c r="P186" s="510"/>
      <c r="Q186" s="510"/>
      <c r="R186" s="527"/>
      <c r="S186" s="511"/>
    </row>
    <row r="187" spans="1:19" ht="14.4" customHeight="1" x14ac:dyDescent="0.3">
      <c r="A187" s="505" t="s">
        <v>1653</v>
      </c>
      <c r="B187" s="506" t="s">
        <v>1654</v>
      </c>
      <c r="C187" s="506" t="s">
        <v>447</v>
      </c>
      <c r="D187" s="506" t="s">
        <v>1646</v>
      </c>
      <c r="E187" s="506" t="s">
        <v>1655</v>
      </c>
      <c r="F187" s="506" t="s">
        <v>1658</v>
      </c>
      <c r="G187" s="506" t="s">
        <v>1660</v>
      </c>
      <c r="H187" s="510"/>
      <c r="I187" s="510"/>
      <c r="J187" s="506"/>
      <c r="K187" s="506"/>
      <c r="L187" s="510">
        <v>17</v>
      </c>
      <c r="M187" s="510">
        <v>629</v>
      </c>
      <c r="N187" s="506">
        <v>1</v>
      </c>
      <c r="O187" s="506">
        <v>37</v>
      </c>
      <c r="P187" s="510"/>
      <c r="Q187" s="510"/>
      <c r="R187" s="527"/>
      <c r="S187" s="511"/>
    </row>
    <row r="188" spans="1:19" ht="14.4" customHeight="1" x14ac:dyDescent="0.3">
      <c r="A188" s="505" t="s">
        <v>1653</v>
      </c>
      <c r="B188" s="506" t="s">
        <v>1654</v>
      </c>
      <c r="C188" s="506" t="s">
        <v>447</v>
      </c>
      <c r="D188" s="506" t="s">
        <v>1646</v>
      </c>
      <c r="E188" s="506" t="s">
        <v>1655</v>
      </c>
      <c r="F188" s="506" t="s">
        <v>1661</v>
      </c>
      <c r="G188" s="506" t="s">
        <v>1662</v>
      </c>
      <c r="H188" s="510"/>
      <c r="I188" s="510"/>
      <c r="J188" s="506"/>
      <c r="K188" s="506"/>
      <c r="L188" s="510">
        <v>5</v>
      </c>
      <c r="M188" s="510">
        <v>695</v>
      </c>
      <c r="N188" s="506">
        <v>1</v>
      </c>
      <c r="O188" s="506">
        <v>139</v>
      </c>
      <c r="P188" s="510"/>
      <c r="Q188" s="510"/>
      <c r="R188" s="527"/>
      <c r="S188" s="511"/>
    </row>
    <row r="189" spans="1:19" ht="14.4" customHeight="1" x14ac:dyDescent="0.3">
      <c r="A189" s="505" t="s">
        <v>1653</v>
      </c>
      <c r="B189" s="506" t="s">
        <v>1654</v>
      </c>
      <c r="C189" s="506" t="s">
        <v>447</v>
      </c>
      <c r="D189" s="506" t="s">
        <v>1646</v>
      </c>
      <c r="E189" s="506" t="s">
        <v>1655</v>
      </c>
      <c r="F189" s="506" t="s">
        <v>1661</v>
      </c>
      <c r="G189" s="506" t="s">
        <v>1663</v>
      </c>
      <c r="H189" s="510"/>
      <c r="I189" s="510"/>
      <c r="J189" s="506"/>
      <c r="K189" s="506"/>
      <c r="L189" s="510">
        <v>7</v>
      </c>
      <c r="M189" s="510">
        <v>973</v>
      </c>
      <c r="N189" s="506">
        <v>1</v>
      </c>
      <c r="O189" s="506">
        <v>139</v>
      </c>
      <c r="P189" s="510"/>
      <c r="Q189" s="510"/>
      <c r="R189" s="527"/>
      <c r="S189" s="511"/>
    </row>
    <row r="190" spans="1:19" ht="14.4" customHeight="1" x14ac:dyDescent="0.3">
      <c r="A190" s="505" t="s">
        <v>1653</v>
      </c>
      <c r="B190" s="506" t="s">
        <v>1654</v>
      </c>
      <c r="C190" s="506" t="s">
        <v>447</v>
      </c>
      <c r="D190" s="506" t="s">
        <v>1646</v>
      </c>
      <c r="E190" s="506" t="s">
        <v>1655</v>
      </c>
      <c r="F190" s="506" t="s">
        <v>1664</v>
      </c>
      <c r="G190" s="506" t="s">
        <v>1665</v>
      </c>
      <c r="H190" s="510"/>
      <c r="I190" s="510"/>
      <c r="J190" s="506"/>
      <c r="K190" s="506"/>
      <c r="L190" s="510">
        <v>9</v>
      </c>
      <c r="M190" s="510">
        <v>16344</v>
      </c>
      <c r="N190" s="506">
        <v>1</v>
      </c>
      <c r="O190" s="506">
        <v>1816</v>
      </c>
      <c r="P190" s="510"/>
      <c r="Q190" s="510"/>
      <c r="R190" s="527"/>
      <c r="S190" s="511"/>
    </row>
    <row r="191" spans="1:19" ht="14.4" customHeight="1" x14ac:dyDescent="0.3">
      <c r="A191" s="505" t="s">
        <v>1653</v>
      </c>
      <c r="B191" s="506" t="s">
        <v>1654</v>
      </c>
      <c r="C191" s="506" t="s">
        <v>447</v>
      </c>
      <c r="D191" s="506" t="s">
        <v>1646</v>
      </c>
      <c r="E191" s="506" t="s">
        <v>1655</v>
      </c>
      <c r="F191" s="506" t="s">
        <v>1664</v>
      </c>
      <c r="G191" s="506" t="s">
        <v>1666</v>
      </c>
      <c r="H191" s="510"/>
      <c r="I191" s="510"/>
      <c r="J191" s="506"/>
      <c r="K191" s="506"/>
      <c r="L191" s="510">
        <v>12</v>
      </c>
      <c r="M191" s="510">
        <v>21792</v>
      </c>
      <c r="N191" s="506">
        <v>1</v>
      </c>
      <c r="O191" s="506">
        <v>1816</v>
      </c>
      <c r="P191" s="510"/>
      <c r="Q191" s="510"/>
      <c r="R191" s="527"/>
      <c r="S191" s="511"/>
    </row>
    <row r="192" spans="1:19" ht="14.4" customHeight="1" x14ac:dyDescent="0.3">
      <c r="A192" s="505" t="s">
        <v>1653</v>
      </c>
      <c r="B192" s="506" t="s">
        <v>1654</v>
      </c>
      <c r="C192" s="506" t="s">
        <v>447</v>
      </c>
      <c r="D192" s="506" t="s">
        <v>1646</v>
      </c>
      <c r="E192" s="506" t="s">
        <v>1655</v>
      </c>
      <c r="F192" s="506" t="s">
        <v>1667</v>
      </c>
      <c r="G192" s="506" t="s">
        <v>1668</v>
      </c>
      <c r="H192" s="510"/>
      <c r="I192" s="510"/>
      <c r="J192" s="506"/>
      <c r="K192" s="506"/>
      <c r="L192" s="510">
        <v>5</v>
      </c>
      <c r="M192" s="510">
        <v>3120</v>
      </c>
      <c r="N192" s="506">
        <v>1</v>
      </c>
      <c r="O192" s="506">
        <v>624</v>
      </c>
      <c r="P192" s="510"/>
      <c r="Q192" s="510"/>
      <c r="R192" s="527"/>
      <c r="S192" s="511"/>
    </row>
    <row r="193" spans="1:19" ht="14.4" customHeight="1" x14ac:dyDescent="0.3">
      <c r="A193" s="505" t="s">
        <v>1653</v>
      </c>
      <c r="B193" s="506" t="s">
        <v>1654</v>
      </c>
      <c r="C193" s="506" t="s">
        <v>447</v>
      </c>
      <c r="D193" s="506" t="s">
        <v>1646</v>
      </c>
      <c r="E193" s="506" t="s">
        <v>1655</v>
      </c>
      <c r="F193" s="506" t="s">
        <v>1667</v>
      </c>
      <c r="G193" s="506" t="s">
        <v>1669</v>
      </c>
      <c r="H193" s="510"/>
      <c r="I193" s="510"/>
      <c r="J193" s="506"/>
      <c r="K193" s="506"/>
      <c r="L193" s="510">
        <v>7</v>
      </c>
      <c r="M193" s="510">
        <v>4368</v>
      </c>
      <c r="N193" s="506">
        <v>1</v>
      </c>
      <c r="O193" s="506">
        <v>624</v>
      </c>
      <c r="P193" s="510"/>
      <c r="Q193" s="510"/>
      <c r="R193" s="527"/>
      <c r="S193" s="511"/>
    </row>
    <row r="194" spans="1:19" ht="14.4" customHeight="1" x14ac:dyDescent="0.3">
      <c r="A194" s="505" t="s">
        <v>1653</v>
      </c>
      <c r="B194" s="506" t="s">
        <v>1654</v>
      </c>
      <c r="C194" s="506" t="s">
        <v>447</v>
      </c>
      <c r="D194" s="506" t="s">
        <v>1646</v>
      </c>
      <c r="E194" s="506" t="s">
        <v>1655</v>
      </c>
      <c r="F194" s="506" t="s">
        <v>1670</v>
      </c>
      <c r="G194" s="506" t="s">
        <v>1672</v>
      </c>
      <c r="H194" s="510"/>
      <c r="I194" s="510"/>
      <c r="J194" s="506"/>
      <c r="K194" s="506"/>
      <c r="L194" s="510">
        <v>1</v>
      </c>
      <c r="M194" s="510">
        <v>470</v>
      </c>
      <c r="N194" s="506">
        <v>1</v>
      </c>
      <c r="O194" s="506">
        <v>470</v>
      </c>
      <c r="P194" s="510"/>
      <c r="Q194" s="510"/>
      <c r="R194" s="527"/>
      <c r="S194" s="511"/>
    </row>
    <row r="195" spans="1:19" ht="14.4" customHeight="1" x14ac:dyDescent="0.3">
      <c r="A195" s="505" t="s">
        <v>1653</v>
      </c>
      <c r="B195" s="506" t="s">
        <v>1654</v>
      </c>
      <c r="C195" s="506" t="s">
        <v>447</v>
      </c>
      <c r="D195" s="506" t="s">
        <v>1646</v>
      </c>
      <c r="E195" s="506" t="s">
        <v>1655</v>
      </c>
      <c r="F195" s="506" t="s">
        <v>1673</v>
      </c>
      <c r="G195" s="506" t="s">
        <v>1674</v>
      </c>
      <c r="H195" s="510"/>
      <c r="I195" s="510"/>
      <c r="J195" s="506"/>
      <c r="K195" s="506"/>
      <c r="L195" s="510">
        <v>24</v>
      </c>
      <c r="M195" s="510">
        <v>800</v>
      </c>
      <c r="N195" s="506">
        <v>1</v>
      </c>
      <c r="O195" s="506">
        <v>33.333333333333336</v>
      </c>
      <c r="P195" s="510"/>
      <c r="Q195" s="510"/>
      <c r="R195" s="527"/>
      <c r="S195" s="511"/>
    </row>
    <row r="196" spans="1:19" ht="14.4" customHeight="1" x14ac:dyDescent="0.3">
      <c r="A196" s="505" t="s">
        <v>1653</v>
      </c>
      <c r="B196" s="506" t="s">
        <v>1654</v>
      </c>
      <c r="C196" s="506" t="s">
        <v>447</v>
      </c>
      <c r="D196" s="506" t="s">
        <v>1646</v>
      </c>
      <c r="E196" s="506" t="s">
        <v>1655</v>
      </c>
      <c r="F196" s="506" t="s">
        <v>1673</v>
      </c>
      <c r="G196" s="506" t="s">
        <v>1675</v>
      </c>
      <c r="H196" s="510"/>
      <c r="I196" s="510"/>
      <c r="J196" s="506"/>
      <c r="K196" s="506"/>
      <c r="L196" s="510">
        <v>2</v>
      </c>
      <c r="M196" s="510">
        <v>66.66</v>
      </c>
      <c r="N196" s="506">
        <v>1</v>
      </c>
      <c r="O196" s="506">
        <v>33.33</v>
      </c>
      <c r="P196" s="510"/>
      <c r="Q196" s="510"/>
      <c r="R196" s="527"/>
      <c r="S196" s="511"/>
    </row>
    <row r="197" spans="1:19" ht="14.4" customHeight="1" x14ac:dyDescent="0.3">
      <c r="A197" s="505" t="s">
        <v>1653</v>
      </c>
      <c r="B197" s="506" t="s">
        <v>1654</v>
      </c>
      <c r="C197" s="506" t="s">
        <v>447</v>
      </c>
      <c r="D197" s="506" t="s">
        <v>1646</v>
      </c>
      <c r="E197" s="506" t="s">
        <v>1655</v>
      </c>
      <c r="F197" s="506" t="s">
        <v>1676</v>
      </c>
      <c r="G197" s="506" t="s">
        <v>1677</v>
      </c>
      <c r="H197" s="510"/>
      <c r="I197" s="510"/>
      <c r="J197" s="506"/>
      <c r="K197" s="506"/>
      <c r="L197" s="510">
        <v>11</v>
      </c>
      <c r="M197" s="510">
        <v>407</v>
      </c>
      <c r="N197" s="506">
        <v>1</v>
      </c>
      <c r="O197" s="506">
        <v>37</v>
      </c>
      <c r="P197" s="510"/>
      <c r="Q197" s="510"/>
      <c r="R197" s="527"/>
      <c r="S197" s="511"/>
    </row>
    <row r="198" spans="1:19" ht="14.4" customHeight="1" x14ac:dyDescent="0.3">
      <c r="A198" s="505" t="s">
        <v>1653</v>
      </c>
      <c r="B198" s="506" t="s">
        <v>1654</v>
      </c>
      <c r="C198" s="506" t="s">
        <v>447</v>
      </c>
      <c r="D198" s="506" t="s">
        <v>1646</v>
      </c>
      <c r="E198" s="506" t="s">
        <v>1655</v>
      </c>
      <c r="F198" s="506" t="s">
        <v>1676</v>
      </c>
      <c r="G198" s="506" t="s">
        <v>1678</v>
      </c>
      <c r="H198" s="510"/>
      <c r="I198" s="510"/>
      <c r="J198" s="506"/>
      <c r="K198" s="506"/>
      <c r="L198" s="510">
        <v>23</v>
      </c>
      <c r="M198" s="510">
        <v>851</v>
      </c>
      <c r="N198" s="506">
        <v>1</v>
      </c>
      <c r="O198" s="506">
        <v>37</v>
      </c>
      <c r="P198" s="510"/>
      <c r="Q198" s="510"/>
      <c r="R198" s="527"/>
      <c r="S198" s="511"/>
    </row>
    <row r="199" spans="1:19" ht="14.4" customHeight="1" x14ac:dyDescent="0.3">
      <c r="A199" s="505" t="s">
        <v>1653</v>
      </c>
      <c r="B199" s="506" t="s">
        <v>1654</v>
      </c>
      <c r="C199" s="506" t="s">
        <v>447</v>
      </c>
      <c r="D199" s="506" t="s">
        <v>1646</v>
      </c>
      <c r="E199" s="506" t="s">
        <v>1655</v>
      </c>
      <c r="F199" s="506" t="s">
        <v>1679</v>
      </c>
      <c r="G199" s="506" t="s">
        <v>1680</v>
      </c>
      <c r="H199" s="510"/>
      <c r="I199" s="510"/>
      <c r="J199" s="506"/>
      <c r="K199" s="506"/>
      <c r="L199" s="510">
        <v>1</v>
      </c>
      <c r="M199" s="510">
        <v>133</v>
      </c>
      <c r="N199" s="506">
        <v>1</v>
      </c>
      <c r="O199" s="506">
        <v>133</v>
      </c>
      <c r="P199" s="510"/>
      <c r="Q199" s="510"/>
      <c r="R199" s="527"/>
      <c r="S199" s="511"/>
    </row>
    <row r="200" spans="1:19" ht="14.4" customHeight="1" x14ac:dyDescent="0.3">
      <c r="A200" s="505" t="s">
        <v>1653</v>
      </c>
      <c r="B200" s="506" t="s">
        <v>1654</v>
      </c>
      <c r="C200" s="506" t="s">
        <v>447</v>
      </c>
      <c r="D200" s="506" t="s">
        <v>1646</v>
      </c>
      <c r="E200" s="506" t="s">
        <v>1655</v>
      </c>
      <c r="F200" s="506" t="s">
        <v>1679</v>
      </c>
      <c r="G200" s="506" t="s">
        <v>1681</v>
      </c>
      <c r="H200" s="510"/>
      <c r="I200" s="510"/>
      <c r="J200" s="506"/>
      <c r="K200" s="506"/>
      <c r="L200" s="510">
        <v>1</v>
      </c>
      <c r="M200" s="510">
        <v>133</v>
      </c>
      <c r="N200" s="506">
        <v>1</v>
      </c>
      <c r="O200" s="506">
        <v>133</v>
      </c>
      <c r="P200" s="510"/>
      <c r="Q200" s="510"/>
      <c r="R200" s="527"/>
      <c r="S200" s="511"/>
    </row>
    <row r="201" spans="1:19" ht="14.4" customHeight="1" x14ac:dyDescent="0.3">
      <c r="A201" s="505" t="s">
        <v>1653</v>
      </c>
      <c r="B201" s="506" t="s">
        <v>1654</v>
      </c>
      <c r="C201" s="506" t="s">
        <v>447</v>
      </c>
      <c r="D201" s="506" t="s">
        <v>1646</v>
      </c>
      <c r="E201" s="506" t="s">
        <v>1655</v>
      </c>
      <c r="F201" s="506" t="s">
        <v>1682</v>
      </c>
      <c r="G201" s="506" t="s">
        <v>1683</v>
      </c>
      <c r="H201" s="510"/>
      <c r="I201" s="510"/>
      <c r="J201" s="506"/>
      <c r="K201" s="506"/>
      <c r="L201" s="510">
        <v>5</v>
      </c>
      <c r="M201" s="510">
        <v>3505</v>
      </c>
      <c r="N201" s="506">
        <v>1</v>
      </c>
      <c r="O201" s="506">
        <v>701</v>
      </c>
      <c r="P201" s="510"/>
      <c r="Q201" s="510"/>
      <c r="R201" s="527"/>
      <c r="S201" s="511"/>
    </row>
    <row r="202" spans="1:19" ht="14.4" customHeight="1" x14ac:dyDescent="0.3">
      <c r="A202" s="505" t="s">
        <v>1653</v>
      </c>
      <c r="B202" s="506" t="s">
        <v>1654</v>
      </c>
      <c r="C202" s="506" t="s">
        <v>447</v>
      </c>
      <c r="D202" s="506" t="s">
        <v>1646</v>
      </c>
      <c r="E202" s="506" t="s">
        <v>1655</v>
      </c>
      <c r="F202" s="506" t="s">
        <v>1682</v>
      </c>
      <c r="G202" s="506" t="s">
        <v>1684</v>
      </c>
      <c r="H202" s="510"/>
      <c r="I202" s="510"/>
      <c r="J202" s="506"/>
      <c r="K202" s="506"/>
      <c r="L202" s="510">
        <v>8</v>
      </c>
      <c r="M202" s="510">
        <v>5608</v>
      </c>
      <c r="N202" s="506">
        <v>1</v>
      </c>
      <c r="O202" s="506">
        <v>701</v>
      </c>
      <c r="P202" s="510"/>
      <c r="Q202" s="510"/>
      <c r="R202" s="527"/>
      <c r="S202" s="511"/>
    </row>
    <row r="203" spans="1:19" ht="14.4" customHeight="1" x14ac:dyDescent="0.3">
      <c r="A203" s="505" t="s">
        <v>1653</v>
      </c>
      <c r="B203" s="506" t="s">
        <v>1654</v>
      </c>
      <c r="C203" s="506" t="s">
        <v>447</v>
      </c>
      <c r="D203" s="506" t="s">
        <v>1646</v>
      </c>
      <c r="E203" s="506" t="s">
        <v>1655</v>
      </c>
      <c r="F203" s="506" t="s">
        <v>1685</v>
      </c>
      <c r="G203" s="506" t="s">
        <v>1686</v>
      </c>
      <c r="H203" s="510"/>
      <c r="I203" s="510"/>
      <c r="J203" s="506"/>
      <c r="K203" s="506"/>
      <c r="L203" s="510">
        <v>7</v>
      </c>
      <c r="M203" s="510">
        <v>1645</v>
      </c>
      <c r="N203" s="506">
        <v>1</v>
      </c>
      <c r="O203" s="506">
        <v>235</v>
      </c>
      <c r="P203" s="510"/>
      <c r="Q203" s="510"/>
      <c r="R203" s="527"/>
      <c r="S203" s="511"/>
    </row>
    <row r="204" spans="1:19" ht="14.4" customHeight="1" x14ac:dyDescent="0.3">
      <c r="A204" s="505" t="s">
        <v>1653</v>
      </c>
      <c r="B204" s="506" t="s">
        <v>1654</v>
      </c>
      <c r="C204" s="506" t="s">
        <v>447</v>
      </c>
      <c r="D204" s="506" t="s">
        <v>1646</v>
      </c>
      <c r="E204" s="506" t="s">
        <v>1655</v>
      </c>
      <c r="F204" s="506" t="s">
        <v>1685</v>
      </c>
      <c r="G204" s="506" t="s">
        <v>1687</v>
      </c>
      <c r="H204" s="510"/>
      <c r="I204" s="510"/>
      <c r="J204" s="506"/>
      <c r="K204" s="506"/>
      <c r="L204" s="510">
        <v>5</v>
      </c>
      <c r="M204" s="510">
        <v>1175</v>
      </c>
      <c r="N204" s="506">
        <v>1</v>
      </c>
      <c r="O204" s="506">
        <v>235</v>
      </c>
      <c r="P204" s="510"/>
      <c r="Q204" s="510"/>
      <c r="R204" s="527"/>
      <c r="S204" s="511"/>
    </row>
    <row r="205" spans="1:19" ht="14.4" customHeight="1" x14ac:dyDescent="0.3">
      <c r="A205" s="505" t="s">
        <v>1653</v>
      </c>
      <c r="B205" s="506" t="s">
        <v>1654</v>
      </c>
      <c r="C205" s="506" t="s">
        <v>447</v>
      </c>
      <c r="D205" s="506" t="s">
        <v>1646</v>
      </c>
      <c r="E205" s="506" t="s">
        <v>1655</v>
      </c>
      <c r="F205" s="506" t="s">
        <v>1691</v>
      </c>
      <c r="G205" s="506" t="s">
        <v>1692</v>
      </c>
      <c r="H205" s="510"/>
      <c r="I205" s="510"/>
      <c r="J205" s="506"/>
      <c r="K205" s="506"/>
      <c r="L205" s="510">
        <v>20</v>
      </c>
      <c r="M205" s="510">
        <v>4460</v>
      </c>
      <c r="N205" s="506">
        <v>1</v>
      </c>
      <c r="O205" s="506">
        <v>223</v>
      </c>
      <c r="P205" s="510"/>
      <c r="Q205" s="510"/>
      <c r="R205" s="527"/>
      <c r="S205" s="511"/>
    </row>
    <row r="206" spans="1:19" ht="14.4" customHeight="1" x14ac:dyDescent="0.3">
      <c r="A206" s="505" t="s">
        <v>1653</v>
      </c>
      <c r="B206" s="506" t="s">
        <v>1654</v>
      </c>
      <c r="C206" s="506" t="s">
        <v>447</v>
      </c>
      <c r="D206" s="506" t="s">
        <v>1646</v>
      </c>
      <c r="E206" s="506" t="s">
        <v>1655</v>
      </c>
      <c r="F206" s="506" t="s">
        <v>1691</v>
      </c>
      <c r="G206" s="506" t="s">
        <v>1693</v>
      </c>
      <c r="H206" s="510"/>
      <c r="I206" s="510"/>
      <c r="J206" s="506"/>
      <c r="K206" s="506"/>
      <c r="L206" s="510">
        <v>25</v>
      </c>
      <c r="M206" s="510">
        <v>5575</v>
      </c>
      <c r="N206" s="506">
        <v>1</v>
      </c>
      <c r="O206" s="506">
        <v>223</v>
      </c>
      <c r="P206" s="510"/>
      <c r="Q206" s="510"/>
      <c r="R206" s="527"/>
      <c r="S206" s="511"/>
    </row>
    <row r="207" spans="1:19" ht="14.4" customHeight="1" x14ac:dyDescent="0.3">
      <c r="A207" s="505" t="s">
        <v>1653</v>
      </c>
      <c r="B207" s="506" t="s">
        <v>1654</v>
      </c>
      <c r="C207" s="506" t="s">
        <v>447</v>
      </c>
      <c r="D207" s="506" t="s">
        <v>1646</v>
      </c>
      <c r="E207" s="506" t="s">
        <v>1655</v>
      </c>
      <c r="F207" s="506" t="s">
        <v>1694</v>
      </c>
      <c r="G207" s="506" t="s">
        <v>1695</v>
      </c>
      <c r="H207" s="510"/>
      <c r="I207" s="510"/>
      <c r="J207" s="506"/>
      <c r="K207" s="506"/>
      <c r="L207" s="510">
        <v>24</v>
      </c>
      <c r="M207" s="510">
        <v>1848</v>
      </c>
      <c r="N207" s="506">
        <v>1</v>
      </c>
      <c r="O207" s="506">
        <v>77</v>
      </c>
      <c r="P207" s="510"/>
      <c r="Q207" s="510"/>
      <c r="R207" s="527"/>
      <c r="S207" s="511"/>
    </row>
    <row r="208" spans="1:19" ht="14.4" customHeight="1" x14ac:dyDescent="0.3">
      <c r="A208" s="505" t="s">
        <v>1653</v>
      </c>
      <c r="B208" s="506" t="s">
        <v>1654</v>
      </c>
      <c r="C208" s="506" t="s">
        <v>447</v>
      </c>
      <c r="D208" s="506" t="s">
        <v>1646</v>
      </c>
      <c r="E208" s="506" t="s">
        <v>1655</v>
      </c>
      <c r="F208" s="506" t="s">
        <v>1694</v>
      </c>
      <c r="G208" s="506" t="s">
        <v>1696</v>
      </c>
      <c r="H208" s="510"/>
      <c r="I208" s="510"/>
      <c r="J208" s="506"/>
      <c r="K208" s="506"/>
      <c r="L208" s="510">
        <v>15</v>
      </c>
      <c r="M208" s="510">
        <v>1155</v>
      </c>
      <c r="N208" s="506">
        <v>1</v>
      </c>
      <c r="O208" s="506">
        <v>77</v>
      </c>
      <c r="P208" s="510"/>
      <c r="Q208" s="510"/>
      <c r="R208" s="527"/>
      <c r="S208" s="511"/>
    </row>
    <row r="209" spans="1:19" ht="14.4" customHeight="1" x14ac:dyDescent="0.3">
      <c r="A209" s="505" t="s">
        <v>1653</v>
      </c>
      <c r="B209" s="506" t="s">
        <v>1654</v>
      </c>
      <c r="C209" s="506" t="s">
        <v>447</v>
      </c>
      <c r="D209" s="506" t="s">
        <v>486</v>
      </c>
      <c r="E209" s="506" t="s">
        <v>1655</v>
      </c>
      <c r="F209" s="506" t="s">
        <v>1658</v>
      </c>
      <c r="G209" s="506" t="s">
        <v>1659</v>
      </c>
      <c r="H209" s="510">
        <v>2</v>
      </c>
      <c r="I209" s="510">
        <v>74</v>
      </c>
      <c r="J209" s="506"/>
      <c r="K209" s="506">
        <v>37</v>
      </c>
      <c r="L209" s="510"/>
      <c r="M209" s="510"/>
      <c r="N209" s="506"/>
      <c r="O209" s="506"/>
      <c r="P209" s="510"/>
      <c r="Q209" s="510"/>
      <c r="R209" s="527"/>
      <c r="S209" s="511"/>
    </row>
    <row r="210" spans="1:19" ht="14.4" customHeight="1" x14ac:dyDescent="0.3">
      <c r="A210" s="505" t="s">
        <v>1653</v>
      </c>
      <c r="B210" s="506" t="s">
        <v>1654</v>
      </c>
      <c r="C210" s="506" t="s">
        <v>447</v>
      </c>
      <c r="D210" s="506" t="s">
        <v>486</v>
      </c>
      <c r="E210" s="506" t="s">
        <v>1655</v>
      </c>
      <c r="F210" s="506" t="s">
        <v>1658</v>
      </c>
      <c r="G210" s="506" t="s">
        <v>1660</v>
      </c>
      <c r="H210" s="510">
        <v>1</v>
      </c>
      <c r="I210" s="510">
        <v>37</v>
      </c>
      <c r="J210" s="506"/>
      <c r="K210" s="506">
        <v>37</v>
      </c>
      <c r="L210" s="510"/>
      <c r="M210" s="510"/>
      <c r="N210" s="506"/>
      <c r="O210" s="506"/>
      <c r="P210" s="510">
        <v>2</v>
      </c>
      <c r="Q210" s="510">
        <v>74</v>
      </c>
      <c r="R210" s="527"/>
      <c r="S210" s="511">
        <v>37</v>
      </c>
    </row>
    <row r="211" spans="1:19" ht="14.4" customHeight="1" x14ac:dyDescent="0.3">
      <c r="A211" s="505" t="s">
        <v>1653</v>
      </c>
      <c r="B211" s="506" t="s">
        <v>1654</v>
      </c>
      <c r="C211" s="506" t="s">
        <v>447</v>
      </c>
      <c r="D211" s="506" t="s">
        <v>486</v>
      </c>
      <c r="E211" s="506" t="s">
        <v>1655</v>
      </c>
      <c r="F211" s="506" t="s">
        <v>1661</v>
      </c>
      <c r="G211" s="506" t="s">
        <v>1662</v>
      </c>
      <c r="H211" s="510">
        <v>16</v>
      </c>
      <c r="I211" s="510">
        <v>2208</v>
      </c>
      <c r="J211" s="506">
        <v>1.985611510791367</v>
      </c>
      <c r="K211" s="506">
        <v>138</v>
      </c>
      <c r="L211" s="510">
        <v>8</v>
      </c>
      <c r="M211" s="510">
        <v>1112</v>
      </c>
      <c r="N211" s="506">
        <v>1</v>
      </c>
      <c r="O211" s="506">
        <v>139</v>
      </c>
      <c r="P211" s="510">
        <v>4</v>
      </c>
      <c r="Q211" s="510">
        <v>556</v>
      </c>
      <c r="R211" s="527">
        <v>0.5</v>
      </c>
      <c r="S211" s="511">
        <v>139</v>
      </c>
    </row>
    <row r="212" spans="1:19" ht="14.4" customHeight="1" x14ac:dyDescent="0.3">
      <c r="A212" s="505" t="s">
        <v>1653</v>
      </c>
      <c r="B212" s="506" t="s">
        <v>1654</v>
      </c>
      <c r="C212" s="506" t="s">
        <v>447</v>
      </c>
      <c r="D212" s="506" t="s">
        <v>486</v>
      </c>
      <c r="E212" s="506" t="s">
        <v>1655</v>
      </c>
      <c r="F212" s="506" t="s">
        <v>1661</v>
      </c>
      <c r="G212" s="506" t="s">
        <v>1663</v>
      </c>
      <c r="H212" s="510">
        <v>28</v>
      </c>
      <c r="I212" s="510">
        <v>3864</v>
      </c>
      <c r="J212" s="506">
        <v>2.7798561151079135</v>
      </c>
      <c r="K212" s="506">
        <v>138</v>
      </c>
      <c r="L212" s="510">
        <v>10</v>
      </c>
      <c r="M212" s="510">
        <v>1390</v>
      </c>
      <c r="N212" s="506">
        <v>1</v>
      </c>
      <c r="O212" s="506">
        <v>139</v>
      </c>
      <c r="P212" s="510">
        <v>19</v>
      </c>
      <c r="Q212" s="510">
        <v>2641</v>
      </c>
      <c r="R212" s="527">
        <v>1.9</v>
      </c>
      <c r="S212" s="511">
        <v>139</v>
      </c>
    </row>
    <row r="213" spans="1:19" ht="14.4" customHeight="1" x14ac:dyDescent="0.3">
      <c r="A213" s="505" t="s">
        <v>1653</v>
      </c>
      <c r="B213" s="506" t="s">
        <v>1654</v>
      </c>
      <c r="C213" s="506" t="s">
        <v>447</v>
      </c>
      <c r="D213" s="506" t="s">
        <v>486</v>
      </c>
      <c r="E213" s="506" t="s">
        <v>1655</v>
      </c>
      <c r="F213" s="506" t="s">
        <v>1664</v>
      </c>
      <c r="G213" s="506" t="s">
        <v>1665</v>
      </c>
      <c r="H213" s="510">
        <v>16</v>
      </c>
      <c r="I213" s="510">
        <v>29040</v>
      </c>
      <c r="J213" s="506">
        <v>1.998898678414097</v>
      </c>
      <c r="K213" s="506">
        <v>1815</v>
      </c>
      <c r="L213" s="510">
        <v>8</v>
      </c>
      <c r="M213" s="510">
        <v>14528</v>
      </c>
      <c r="N213" s="506">
        <v>1</v>
      </c>
      <c r="O213" s="506">
        <v>1816</v>
      </c>
      <c r="P213" s="510">
        <v>4</v>
      </c>
      <c r="Q213" s="510">
        <v>7276</v>
      </c>
      <c r="R213" s="527">
        <v>0.50082599118942728</v>
      </c>
      <c r="S213" s="511">
        <v>1819</v>
      </c>
    </row>
    <row r="214" spans="1:19" ht="14.4" customHeight="1" x14ac:dyDescent="0.3">
      <c r="A214" s="505" t="s">
        <v>1653</v>
      </c>
      <c r="B214" s="506" t="s">
        <v>1654</v>
      </c>
      <c r="C214" s="506" t="s">
        <v>447</v>
      </c>
      <c r="D214" s="506" t="s">
        <v>486</v>
      </c>
      <c r="E214" s="506" t="s">
        <v>1655</v>
      </c>
      <c r="F214" s="506" t="s">
        <v>1664</v>
      </c>
      <c r="G214" s="506" t="s">
        <v>1666</v>
      </c>
      <c r="H214" s="510">
        <v>28</v>
      </c>
      <c r="I214" s="510">
        <v>50820</v>
      </c>
      <c r="J214" s="506">
        <v>2.5440528634361232</v>
      </c>
      <c r="K214" s="506">
        <v>1815</v>
      </c>
      <c r="L214" s="510">
        <v>11</v>
      </c>
      <c r="M214" s="510">
        <v>19976</v>
      </c>
      <c r="N214" s="506">
        <v>1</v>
      </c>
      <c r="O214" s="506">
        <v>1816</v>
      </c>
      <c r="P214" s="510">
        <v>15</v>
      </c>
      <c r="Q214" s="510">
        <v>27285</v>
      </c>
      <c r="R214" s="527">
        <v>1.3658890668802564</v>
      </c>
      <c r="S214" s="511">
        <v>1819</v>
      </c>
    </row>
    <row r="215" spans="1:19" ht="14.4" customHeight="1" x14ac:dyDescent="0.3">
      <c r="A215" s="505" t="s">
        <v>1653</v>
      </c>
      <c r="B215" s="506" t="s">
        <v>1654</v>
      </c>
      <c r="C215" s="506" t="s">
        <v>447</v>
      </c>
      <c r="D215" s="506" t="s">
        <v>486</v>
      </c>
      <c r="E215" s="506" t="s">
        <v>1655</v>
      </c>
      <c r="F215" s="506" t="s">
        <v>1667</v>
      </c>
      <c r="G215" s="506" t="s">
        <v>1668</v>
      </c>
      <c r="H215" s="510">
        <v>16</v>
      </c>
      <c r="I215" s="510">
        <v>9968</v>
      </c>
      <c r="J215" s="506">
        <v>1.9967948717948718</v>
      </c>
      <c r="K215" s="506">
        <v>623</v>
      </c>
      <c r="L215" s="510">
        <v>8</v>
      </c>
      <c r="M215" s="510">
        <v>4992</v>
      </c>
      <c r="N215" s="506">
        <v>1</v>
      </c>
      <c r="O215" s="506">
        <v>624</v>
      </c>
      <c r="P215" s="510">
        <v>4</v>
      </c>
      <c r="Q215" s="510">
        <v>2500</v>
      </c>
      <c r="R215" s="527">
        <v>0.50080128205128205</v>
      </c>
      <c r="S215" s="511">
        <v>625</v>
      </c>
    </row>
    <row r="216" spans="1:19" ht="14.4" customHeight="1" x14ac:dyDescent="0.3">
      <c r="A216" s="505" t="s">
        <v>1653</v>
      </c>
      <c r="B216" s="506" t="s">
        <v>1654</v>
      </c>
      <c r="C216" s="506" t="s">
        <v>447</v>
      </c>
      <c r="D216" s="506" t="s">
        <v>486</v>
      </c>
      <c r="E216" s="506" t="s">
        <v>1655</v>
      </c>
      <c r="F216" s="506" t="s">
        <v>1667</v>
      </c>
      <c r="G216" s="506" t="s">
        <v>1669</v>
      </c>
      <c r="H216" s="510">
        <v>26</v>
      </c>
      <c r="I216" s="510">
        <v>16198</v>
      </c>
      <c r="J216" s="506">
        <v>2.5958333333333332</v>
      </c>
      <c r="K216" s="506">
        <v>623</v>
      </c>
      <c r="L216" s="510">
        <v>10</v>
      </c>
      <c r="M216" s="510">
        <v>6240</v>
      </c>
      <c r="N216" s="506">
        <v>1</v>
      </c>
      <c r="O216" s="506">
        <v>624</v>
      </c>
      <c r="P216" s="510">
        <v>19</v>
      </c>
      <c r="Q216" s="510">
        <v>11875</v>
      </c>
      <c r="R216" s="527">
        <v>1.9030448717948718</v>
      </c>
      <c r="S216" s="511">
        <v>625</v>
      </c>
    </row>
    <row r="217" spans="1:19" ht="14.4" customHeight="1" x14ac:dyDescent="0.3">
      <c r="A217" s="505" t="s">
        <v>1653</v>
      </c>
      <c r="B217" s="506" t="s">
        <v>1654</v>
      </c>
      <c r="C217" s="506" t="s">
        <v>447</v>
      </c>
      <c r="D217" s="506" t="s">
        <v>486</v>
      </c>
      <c r="E217" s="506" t="s">
        <v>1655</v>
      </c>
      <c r="F217" s="506" t="s">
        <v>1670</v>
      </c>
      <c r="G217" s="506" t="s">
        <v>1671</v>
      </c>
      <c r="H217" s="510">
        <v>7</v>
      </c>
      <c r="I217" s="510">
        <v>3283</v>
      </c>
      <c r="J217" s="506">
        <v>1.3970212765957446</v>
      </c>
      <c r="K217" s="506">
        <v>469</v>
      </c>
      <c r="L217" s="510">
        <v>5</v>
      </c>
      <c r="M217" s="510">
        <v>2350</v>
      </c>
      <c r="N217" s="506">
        <v>1</v>
      </c>
      <c r="O217" s="506">
        <v>470</v>
      </c>
      <c r="P217" s="510">
        <v>2</v>
      </c>
      <c r="Q217" s="510">
        <v>942</v>
      </c>
      <c r="R217" s="527">
        <v>0.40085106382978725</v>
      </c>
      <c r="S217" s="511">
        <v>471</v>
      </c>
    </row>
    <row r="218" spans="1:19" ht="14.4" customHeight="1" x14ac:dyDescent="0.3">
      <c r="A218" s="505" t="s">
        <v>1653</v>
      </c>
      <c r="B218" s="506" t="s">
        <v>1654</v>
      </c>
      <c r="C218" s="506" t="s">
        <v>447</v>
      </c>
      <c r="D218" s="506" t="s">
        <v>486</v>
      </c>
      <c r="E218" s="506" t="s">
        <v>1655</v>
      </c>
      <c r="F218" s="506" t="s">
        <v>1670</v>
      </c>
      <c r="G218" s="506" t="s">
        <v>1672</v>
      </c>
      <c r="H218" s="510">
        <v>5</v>
      </c>
      <c r="I218" s="510">
        <v>2345</v>
      </c>
      <c r="J218" s="506">
        <v>0.62367021276595747</v>
      </c>
      <c r="K218" s="506">
        <v>469</v>
      </c>
      <c r="L218" s="510">
        <v>8</v>
      </c>
      <c r="M218" s="510">
        <v>3760</v>
      </c>
      <c r="N218" s="506">
        <v>1</v>
      </c>
      <c r="O218" s="506">
        <v>470</v>
      </c>
      <c r="P218" s="510">
        <v>7</v>
      </c>
      <c r="Q218" s="510">
        <v>3297</v>
      </c>
      <c r="R218" s="527">
        <v>0.87686170212765957</v>
      </c>
      <c r="S218" s="511">
        <v>471</v>
      </c>
    </row>
    <row r="219" spans="1:19" ht="14.4" customHeight="1" x14ac:dyDescent="0.3">
      <c r="A219" s="505" t="s">
        <v>1653</v>
      </c>
      <c r="B219" s="506" t="s">
        <v>1654</v>
      </c>
      <c r="C219" s="506" t="s">
        <v>447</v>
      </c>
      <c r="D219" s="506" t="s">
        <v>486</v>
      </c>
      <c r="E219" s="506" t="s">
        <v>1655</v>
      </c>
      <c r="F219" s="506" t="s">
        <v>1673</v>
      </c>
      <c r="G219" s="506" t="s">
        <v>1674</v>
      </c>
      <c r="H219" s="510">
        <v>53</v>
      </c>
      <c r="I219" s="510">
        <v>1766.6499999999999</v>
      </c>
      <c r="J219" s="506">
        <v>2.6499617501912489</v>
      </c>
      <c r="K219" s="506">
        <v>33.333018867924523</v>
      </c>
      <c r="L219" s="510">
        <v>20</v>
      </c>
      <c r="M219" s="510">
        <v>666.67</v>
      </c>
      <c r="N219" s="506">
        <v>1</v>
      </c>
      <c r="O219" s="506">
        <v>33.333500000000001</v>
      </c>
      <c r="P219" s="510">
        <v>35</v>
      </c>
      <c r="Q219" s="510">
        <v>1166.67</v>
      </c>
      <c r="R219" s="527">
        <v>1.74999625001875</v>
      </c>
      <c r="S219" s="511">
        <v>33.333428571428577</v>
      </c>
    </row>
    <row r="220" spans="1:19" ht="14.4" customHeight="1" x14ac:dyDescent="0.3">
      <c r="A220" s="505" t="s">
        <v>1653</v>
      </c>
      <c r="B220" s="506" t="s">
        <v>1654</v>
      </c>
      <c r="C220" s="506" t="s">
        <v>447</v>
      </c>
      <c r="D220" s="506" t="s">
        <v>486</v>
      </c>
      <c r="E220" s="506" t="s">
        <v>1655</v>
      </c>
      <c r="F220" s="506" t="s">
        <v>1673</v>
      </c>
      <c r="G220" s="506" t="s">
        <v>1675</v>
      </c>
      <c r="H220" s="510">
        <v>6</v>
      </c>
      <c r="I220" s="510">
        <v>199.97999999999996</v>
      </c>
      <c r="J220" s="506">
        <v>2.9995500224988745</v>
      </c>
      <c r="K220" s="506">
        <v>33.329999999999991</v>
      </c>
      <c r="L220" s="510">
        <v>2</v>
      </c>
      <c r="M220" s="510">
        <v>66.67</v>
      </c>
      <c r="N220" s="506">
        <v>1</v>
      </c>
      <c r="O220" s="506">
        <v>33.335000000000001</v>
      </c>
      <c r="P220" s="510">
        <v>1</v>
      </c>
      <c r="Q220" s="510">
        <v>33.33</v>
      </c>
      <c r="R220" s="527">
        <v>0.49992500374981247</v>
      </c>
      <c r="S220" s="511">
        <v>33.33</v>
      </c>
    </row>
    <row r="221" spans="1:19" ht="14.4" customHeight="1" x14ac:dyDescent="0.3">
      <c r="A221" s="505" t="s">
        <v>1653</v>
      </c>
      <c r="B221" s="506" t="s">
        <v>1654</v>
      </c>
      <c r="C221" s="506" t="s">
        <v>447</v>
      </c>
      <c r="D221" s="506" t="s">
        <v>486</v>
      </c>
      <c r="E221" s="506" t="s">
        <v>1655</v>
      </c>
      <c r="F221" s="506" t="s">
        <v>1676</v>
      </c>
      <c r="G221" s="506" t="s">
        <v>1678</v>
      </c>
      <c r="H221" s="510">
        <v>2</v>
      </c>
      <c r="I221" s="510">
        <v>74</v>
      </c>
      <c r="J221" s="506"/>
      <c r="K221" s="506">
        <v>37</v>
      </c>
      <c r="L221" s="510"/>
      <c r="M221" s="510"/>
      <c r="N221" s="506"/>
      <c r="O221" s="506"/>
      <c r="P221" s="510"/>
      <c r="Q221" s="510"/>
      <c r="R221" s="527"/>
      <c r="S221" s="511"/>
    </row>
    <row r="222" spans="1:19" ht="14.4" customHeight="1" x14ac:dyDescent="0.3">
      <c r="A222" s="505" t="s">
        <v>1653</v>
      </c>
      <c r="B222" s="506" t="s">
        <v>1654</v>
      </c>
      <c r="C222" s="506" t="s">
        <v>447</v>
      </c>
      <c r="D222" s="506" t="s">
        <v>486</v>
      </c>
      <c r="E222" s="506" t="s">
        <v>1655</v>
      </c>
      <c r="F222" s="506" t="s">
        <v>1682</v>
      </c>
      <c r="G222" s="506" t="s">
        <v>1683</v>
      </c>
      <c r="H222" s="510">
        <v>10</v>
      </c>
      <c r="I222" s="510">
        <v>7010</v>
      </c>
      <c r="J222" s="506">
        <v>3.3333333333333335</v>
      </c>
      <c r="K222" s="506">
        <v>701</v>
      </c>
      <c r="L222" s="510">
        <v>3</v>
      </c>
      <c r="M222" s="510">
        <v>2103</v>
      </c>
      <c r="N222" s="506">
        <v>1</v>
      </c>
      <c r="O222" s="506">
        <v>701</v>
      </c>
      <c r="P222" s="510">
        <v>3</v>
      </c>
      <c r="Q222" s="510">
        <v>2106</v>
      </c>
      <c r="R222" s="527">
        <v>1.0014265335235377</v>
      </c>
      <c r="S222" s="511">
        <v>702</v>
      </c>
    </row>
    <row r="223" spans="1:19" ht="14.4" customHeight="1" x14ac:dyDescent="0.3">
      <c r="A223" s="505" t="s">
        <v>1653</v>
      </c>
      <c r="B223" s="506" t="s">
        <v>1654</v>
      </c>
      <c r="C223" s="506" t="s">
        <v>447</v>
      </c>
      <c r="D223" s="506" t="s">
        <v>486</v>
      </c>
      <c r="E223" s="506" t="s">
        <v>1655</v>
      </c>
      <c r="F223" s="506" t="s">
        <v>1682</v>
      </c>
      <c r="G223" s="506" t="s">
        <v>1684</v>
      </c>
      <c r="H223" s="510">
        <v>23</v>
      </c>
      <c r="I223" s="510">
        <v>16123</v>
      </c>
      <c r="J223" s="506">
        <v>4.5999999999999996</v>
      </c>
      <c r="K223" s="506">
        <v>701</v>
      </c>
      <c r="L223" s="510">
        <v>5</v>
      </c>
      <c r="M223" s="510">
        <v>3505</v>
      </c>
      <c r="N223" s="506">
        <v>1</v>
      </c>
      <c r="O223" s="506">
        <v>701</v>
      </c>
      <c r="P223" s="510">
        <v>14</v>
      </c>
      <c r="Q223" s="510">
        <v>9828</v>
      </c>
      <c r="R223" s="527">
        <v>2.8039942938659057</v>
      </c>
      <c r="S223" s="511">
        <v>702</v>
      </c>
    </row>
    <row r="224" spans="1:19" ht="14.4" customHeight="1" x14ac:dyDescent="0.3">
      <c r="A224" s="505" t="s">
        <v>1653</v>
      </c>
      <c r="B224" s="506" t="s">
        <v>1654</v>
      </c>
      <c r="C224" s="506" t="s">
        <v>447</v>
      </c>
      <c r="D224" s="506" t="s">
        <v>486</v>
      </c>
      <c r="E224" s="506" t="s">
        <v>1655</v>
      </c>
      <c r="F224" s="506" t="s">
        <v>1685</v>
      </c>
      <c r="G224" s="506" t="s">
        <v>1686</v>
      </c>
      <c r="H224" s="510">
        <v>17</v>
      </c>
      <c r="I224" s="510">
        <v>3995</v>
      </c>
      <c r="J224" s="506">
        <v>5.666666666666667</v>
      </c>
      <c r="K224" s="506">
        <v>235</v>
      </c>
      <c r="L224" s="510">
        <v>3</v>
      </c>
      <c r="M224" s="510">
        <v>705</v>
      </c>
      <c r="N224" s="506">
        <v>1</v>
      </c>
      <c r="O224" s="506">
        <v>235</v>
      </c>
      <c r="P224" s="510">
        <v>3</v>
      </c>
      <c r="Q224" s="510">
        <v>708</v>
      </c>
      <c r="R224" s="527">
        <v>1.0042553191489361</v>
      </c>
      <c r="S224" s="511">
        <v>236</v>
      </c>
    </row>
    <row r="225" spans="1:19" ht="14.4" customHeight="1" x14ac:dyDescent="0.3">
      <c r="A225" s="505" t="s">
        <v>1653</v>
      </c>
      <c r="B225" s="506" t="s">
        <v>1654</v>
      </c>
      <c r="C225" s="506" t="s">
        <v>447</v>
      </c>
      <c r="D225" s="506" t="s">
        <v>486</v>
      </c>
      <c r="E225" s="506" t="s">
        <v>1655</v>
      </c>
      <c r="F225" s="506" t="s">
        <v>1685</v>
      </c>
      <c r="G225" s="506" t="s">
        <v>1687</v>
      </c>
      <c r="H225" s="510">
        <v>7</v>
      </c>
      <c r="I225" s="510">
        <v>1645</v>
      </c>
      <c r="J225" s="506">
        <v>7</v>
      </c>
      <c r="K225" s="506">
        <v>235</v>
      </c>
      <c r="L225" s="510">
        <v>1</v>
      </c>
      <c r="M225" s="510">
        <v>235</v>
      </c>
      <c r="N225" s="506">
        <v>1</v>
      </c>
      <c r="O225" s="506">
        <v>235</v>
      </c>
      <c r="P225" s="510">
        <v>15</v>
      </c>
      <c r="Q225" s="510">
        <v>3540</v>
      </c>
      <c r="R225" s="527">
        <v>15.063829787234043</v>
      </c>
      <c r="S225" s="511">
        <v>236</v>
      </c>
    </row>
    <row r="226" spans="1:19" ht="14.4" customHeight="1" x14ac:dyDescent="0.3">
      <c r="A226" s="505" t="s">
        <v>1653</v>
      </c>
      <c r="B226" s="506" t="s">
        <v>1654</v>
      </c>
      <c r="C226" s="506" t="s">
        <v>447</v>
      </c>
      <c r="D226" s="506" t="s">
        <v>486</v>
      </c>
      <c r="E226" s="506" t="s">
        <v>1655</v>
      </c>
      <c r="F226" s="506" t="s">
        <v>1688</v>
      </c>
      <c r="G226" s="506" t="s">
        <v>1689</v>
      </c>
      <c r="H226" s="510"/>
      <c r="I226" s="510"/>
      <c r="J226" s="506"/>
      <c r="K226" s="506"/>
      <c r="L226" s="510"/>
      <c r="M226" s="510"/>
      <c r="N226" s="506"/>
      <c r="O226" s="506"/>
      <c r="P226" s="510">
        <v>1</v>
      </c>
      <c r="Q226" s="510">
        <v>74</v>
      </c>
      <c r="R226" s="527"/>
      <c r="S226" s="511">
        <v>74</v>
      </c>
    </row>
    <row r="227" spans="1:19" ht="14.4" customHeight="1" x14ac:dyDescent="0.3">
      <c r="A227" s="505" t="s">
        <v>1653</v>
      </c>
      <c r="B227" s="506" t="s">
        <v>1654</v>
      </c>
      <c r="C227" s="506" t="s">
        <v>447</v>
      </c>
      <c r="D227" s="506" t="s">
        <v>486</v>
      </c>
      <c r="E227" s="506" t="s">
        <v>1655</v>
      </c>
      <c r="F227" s="506" t="s">
        <v>1688</v>
      </c>
      <c r="G227" s="506" t="s">
        <v>1690</v>
      </c>
      <c r="H227" s="510">
        <v>1</v>
      </c>
      <c r="I227" s="510">
        <v>74</v>
      </c>
      <c r="J227" s="506"/>
      <c r="K227" s="506">
        <v>74</v>
      </c>
      <c r="L227" s="510"/>
      <c r="M227" s="510"/>
      <c r="N227" s="506"/>
      <c r="O227" s="506"/>
      <c r="P227" s="510"/>
      <c r="Q227" s="510"/>
      <c r="R227" s="527"/>
      <c r="S227" s="511"/>
    </row>
    <row r="228" spans="1:19" ht="14.4" customHeight="1" x14ac:dyDescent="0.3">
      <c r="A228" s="505" t="s">
        <v>1653</v>
      </c>
      <c r="B228" s="506" t="s">
        <v>1654</v>
      </c>
      <c r="C228" s="506" t="s">
        <v>447</v>
      </c>
      <c r="D228" s="506" t="s">
        <v>486</v>
      </c>
      <c r="E228" s="506" t="s">
        <v>1655</v>
      </c>
      <c r="F228" s="506" t="s">
        <v>1691</v>
      </c>
      <c r="G228" s="506" t="s">
        <v>1692</v>
      </c>
      <c r="H228" s="510">
        <v>32</v>
      </c>
      <c r="I228" s="510">
        <v>7104</v>
      </c>
      <c r="J228" s="506">
        <v>2.8960456583774969</v>
      </c>
      <c r="K228" s="506">
        <v>222</v>
      </c>
      <c r="L228" s="510">
        <v>11</v>
      </c>
      <c r="M228" s="510">
        <v>2453</v>
      </c>
      <c r="N228" s="506">
        <v>1</v>
      </c>
      <c r="O228" s="506">
        <v>223</v>
      </c>
      <c r="P228" s="510">
        <v>8</v>
      </c>
      <c r="Q228" s="510">
        <v>1784</v>
      </c>
      <c r="R228" s="527">
        <v>0.72727272727272729</v>
      </c>
      <c r="S228" s="511">
        <v>223</v>
      </c>
    </row>
    <row r="229" spans="1:19" ht="14.4" customHeight="1" x14ac:dyDescent="0.3">
      <c r="A229" s="505" t="s">
        <v>1653</v>
      </c>
      <c r="B229" s="506" t="s">
        <v>1654</v>
      </c>
      <c r="C229" s="506" t="s">
        <v>447</v>
      </c>
      <c r="D229" s="506" t="s">
        <v>486</v>
      </c>
      <c r="E229" s="506" t="s">
        <v>1655</v>
      </c>
      <c r="F229" s="506" t="s">
        <v>1691</v>
      </c>
      <c r="G229" s="506" t="s">
        <v>1693</v>
      </c>
      <c r="H229" s="510">
        <v>35</v>
      </c>
      <c r="I229" s="510">
        <v>7770</v>
      </c>
      <c r="J229" s="506">
        <v>2.4887892376681613</v>
      </c>
      <c r="K229" s="506">
        <v>222</v>
      </c>
      <c r="L229" s="510">
        <v>14</v>
      </c>
      <c r="M229" s="510">
        <v>3122</v>
      </c>
      <c r="N229" s="506">
        <v>1</v>
      </c>
      <c r="O229" s="506">
        <v>223</v>
      </c>
      <c r="P229" s="510">
        <v>36</v>
      </c>
      <c r="Q229" s="510">
        <v>8028</v>
      </c>
      <c r="R229" s="527">
        <v>2.5714285714285716</v>
      </c>
      <c r="S229" s="511">
        <v>223</v>
      </c>
    </row>
    <row r="230" spans="1:19" ht="14.4" customHeight="1" x14ac:dyDescent="0.3">
      <c r="A230" s="505" t="s">
        <v>1653</v>
      </c>
      <c r="B230" s="506" t="s">
        <v>1654</v>
      </c>
      <c r="C230" s="506" t="s">
        <v>447</v>
      </c>
      <c r="D230" s="506" t="s">
        <v>486</v>
      </c>
      <c r="E230" s="506" t="s">
        <v>1655</v>
      </c>
      <c r="F230" s="506" t="s">
        <v>1694</v>
      </c>
      <c r="G230" s="506" t="s">
        <v>1695</v>
      </c>
      <c r="H230" s="510">
        <v>111</v>
      </c>
      <c r="I230" s="510">
        <v>8547</v>
      </c>
      <c r="J230" s="506">
        <v>2.1764705882352939</v>
      </c>
      <c r="K230" s="506">
        <v>77</v>
      </c>
      <c r="L230" s="510">
        <v>51</v>
      </c>
      <c r="M230" s="510">
        <v>3927</v>
      </c>
      <c r="N230" s="506">
        <v>1</v>
      </c>
      <c r="O230" s="506">
        <v>77</v>
      </c>
      <c r="P230" s="510">
        <v>57</v>
      </c>
      <c r="Q230" s="510">
        <v>4389</v>
      </c>
      <c r="R230" s="527">
        <v>1.1176470588235294</v>
      </c>
      <c r="S230" s="511">
        <v>77</v>
      </c>
    </row>
    <row r="231" spans="1:19" ht="14.4" customHeight="1" x14ac:dyDescent="0.3">
      <c r="A231" s="505" t="s">
        <v>1653</v>
      </c>
      <c r="B231" s="506" t="s">
        <v>1654</v>
      </c>
      <c r="C231" s="506" t="s">
        <v>447</v>
      </c>
      <c r="D231" s="506" t="s">
        <v>486</v>
      </c>
      <c r="E231" s="506" t="s">
        <v>1655</v>
      </c>
      <c r="F231" s="506" t="s">
        <v>1694</v>
      </c>
      <c r="G231" s="506" t="s">
        <v>1696</v>
      </c>
      <c r="H231" s="510">
        <v>18</v>
      </c>
      <c r="I231" s="510">
        <v>1386</v>
      </c>
      <c r="J231" s="506">
        <v>3</v>
      </c>
      <c r="K231" s="506">
        <v>77</v>
      </c>
      <c r="L231" s="510">
        <v>6</v>
      </c>
      <c r="M231" s="510">
        <v>462</v>
      </c>
      <c r="N231" s="506">
        <v>1</v>
      </c>
      <c r="O231" s="506">
        <v>77</v>
      </c>
      <c r="P231" s="510">
        <v>12</v>
      </c>
      <c r="Q231" s="510">
        <v>924</v>
      </c>
      <c r="R231" s="527">
        <v>2</v>
      </c>
      <c r="S231" s="511">
        <v>77</v>
      </c>
    </row>
    <row r="232" spans="1:19" ht="14.4" customHeight="1" x14ac:dyDescent="0.3">
      <c r="A232" s="505" t="s">
        <v>1653</v>
      </c>
      <c r="B232" s="506" t="s">
        <v>1654</v>
      </c>
      <c r="C232" s="506" t="s">
        <v>447</v>
      </c>
      <c r="D232" s="506" t="s">
        <v>487</v>
      </c>
      <c r="E232" s="506" t="s">
        <v>1655</v>
      </c>
      <c r="F232" s="506" t="s">
        <v>1658</v>
      </c>
      <c r="G232" s="506" t="s">
        <v>1659</v>
      </c>
      <c r="H232" s="510"/>
      <c r="I232" s="510"/>
      <c r="J232" s="506"/>
      <c r="K232" s="506"/>
      <c r="L232" s="510"/>
      <c r="M232" s="510"/>
      <c r="N232" s="506"/>
      <c r="O232" s="506"/>
      <c r="P232" s="510">
        <v>71</v>
      </c>
      <c r="Q232" s="510">
        <v>2627</v>
      </c>
      <c r="R232" s="527"/>
      <c r="S232" s="511">
        <v>37</v>
      </c>
    </row>
    <row r="233" spans="1:19" ht="14.4" customHeight="1" x14ac:dyDescent="0.3">
      <c r="A233" s="505" t="s">
        <v>1653</v>
      </c>
      <c r="B233" s="506" t="s">
        <v>1654</v>
      </c>
      <c r="C233" s="506" t="s">
        <v>447</v>
      </c>
      <c r="D233" s="506" t="s">
        <v>487</v>
      </c>
      <c r="E233" s="506" t="s">
        <v>1655</v>
      </c>
      <c r="F233" s="506" t="s">
        <v>1658</v>
      </c>
      <c r="G233" s="506" t="s">
        <v>1660</v>
      </c>
      <c r="H233" s="510"/>
      <c r="I233" s="510"/>
      <c r="J233" s="506"/>
      <c r="K233" s="506"/>
      <c r="L233" s="510"/>
      <c r="M233" s="510"/>
      <c r="N233" s="506"/>
      <c r="O233" s="506"/>
      <c r="P233" s="510">
        <v>5</v>
      </c>
      <c r="Q233" s="510">
        <v>185</v>
      </c>
      <c r="R233" s="527"/>
      <c r="S233" s="511">
        <v>37</v>
      </c>
    </row>
    <row r="234" spans="1:19" ht="14.4" customHeight="1" x14ac:dyDescent="0.3">
      <c r="A234" s="505" t="s">
        <v>1653</v>
      </c>
      <c r="B234" s="506" t="s">
        <v>1654</v>
      </c>
      <c r="C234" s="506" t="s">
        <v>447</v>
      </c>
      <c r="D234" s="506" t="s">
        <v>487</v>
      </c>
      <c r="E234" s="506" t="s">
        <v>1655</v>
      </c>
      <c r="F234" s="506" t="s">
        <v>1661</v>
      </c>
      <c r="G234" s="506" t="s">
        <v>1662</v>
      </c>
      <c r="H234" s="510"/>
      <c r="I234" s="510"/>
      <c r="J234" s="506"/>
      <c r="K234" s="506"/>
      <c r="L234" s="510"/>
      <c r="M234" s="510"/>
      <c r="N234" s="506"/>
      <c r="O234" s="506"/>
      <c r="P234" s="510">
        <v>22</v>
      </c>
      <c r="Q234" s="510">
        <v>3058</v>
      </c>
      <c r="R234" s="527"/>
      <c r="S234" s="511">
        <v>139</v>
      </c>
    </row>
    <row r="235" spans="1:19" ht="14.4" customHeight="1" x14ac:dyDescent="0.3">
      <c r="A235" s="505" t="s">
        <v>1653</v>
      </c>
      <c r="B235" s="506" t="s">
        <v>1654</v>
      </c>
      <c r="C235" s="506" t="s">
        <v>447</v>
      </c>
      <c r="D235" s="506" t="s">
        <v>487</v>
      </c>
      <c r="E235" s="506" t="s">
        <v>1655</v>
      </c>
      <c r="F235" s="506" t="s">
        <v>1661</v>
      </c>
      <c r="G235" s="506" t="s">
        <v>1663</v>
      </c>
      <c r="H235" s="510"/>
      <c r="I235" s="510"/>
      <c r="J235" s="506"/>
      <c r="K235" s="506"/>
      <c r="L235" s="510"/>
      <c r="M235" s="510"/>
      <c r="N235" s="506"/>
      <c r="O235" s="506"/>
      <c r="P235" s="510">
        <v>1</v>
      </c>
      <c r="Q235" s="510">
        <v>139</v>
      </c>
      <c r="R235" s="527"/>
      <c r="S235" s="511">
        <v>139</v>
      </c>
    </row>
    <row r="236" spans="1:19" ht="14.4" customHeight="1" x14ac:dyDescent="0.3">
      <c r="A236" s="505" t="s">
        <v>1653</v>
      </c>
      <c r="B236" s="506" t="s">
        <v>1654</v>
      </c>
      <c r="C236" s="506" t="s">
        <v>447</v>
      </c>
      <c r="D236" s="506" t="s">
        <v>487</v>
      </c>
      <c r="E236" s="506" t="s">
        <v>1655</v>
      </c>
      <c r="F236" s="506" t="s">
        <v>1664</v>
      </c>
      <c r="G236" s="506" t="s">
        <v>1665</v>
      </c>
      <c r="H236" s="510"/>
      <c r="I236" s="510"/>
      <c r="J236" s="506"/>
      <c r="K236" s="506"/>
      <c r="L236" s="510"/>
      <c r="M236" s="510"/>
      <c r="N236" s="506"/>
      <c r="O236" s="506"/>
      <c r="P236" s="510">
        <v>16</v>
      </c>
      <c r="Q236" s="510">
        <v>29104</v>
      </c>
      <c r="R236" s="527"/>
      <c r="S236" s="511">
        <v>1819</v>
      </c>
    </row>
    <row r="237" spans="1:19" ht="14.4" customHeight="1" x14ac:dyDescent="0.3">
      <c r="A237" s="505" t="s">
        <v>1653</v>
      </c>
      <c r="B237" s="506" t="s">
        <v>1654</v>
      </c>
      <c r="C237" s="506" t="s">
        <v>447</v>
      </c>
      <c r="D237" s="506" t="s">
        <v>487</v>
      </c>
      <c r="E237" s="506" t="s">
        <v>1655</v>
      </c>
      <c r="F237" s="506" t="s">
        <v>1664</v>
      </c>
      <c r="G237" s="506" t="s">
        <v>1666</v>
      </c>
      <c r="H237" s="510"/>
      <c r="I237" s="510"/>
      <c r="J237" s="506"/>
      <c r="K237" s="506"/>
      <c r="L237" s="510"/>
      <c r="M237" s="510"/>
      <c r="N237" s="506"/>
      <c r="O237" s="506"/>
      <c r="P237" s="510">
        <v>1</v>
      </c>
      <c r="Q237" s="510">
        <v>1819</v>
      </c>
      <c r="R237" s="527"/>
      <c r="S237" s="511">
        <v>1819</v>
      </c>
    </row>
    <row r="238" spans="1:19" ht="14.4" customHeight="1" x14ac:dyDescent="0.3">
      <c r="A238" s="505" t="s">
        <v>1653</v>
      </c>
      <c r="B238" s="506" t="s">
        <v>1654</v>
      </c>
      <c r="C238" s="506" t="s">
        <v>447</v>
      </c>
      <c r="D238" s="506" t="s">
        <v>487</v>
      </c>
      <c r="E238" s="506" t="s">
        <v>1655</v>
      </c>
      <c r="F238" s="506" t="s">
        <v>1667</v>
      </c>
      <c r="G238" s="506" t="s">
        <v>1668</v>
      </c>
      <c r="H238" s="510"/>
      <c r="I238" s="510"/>
      <c r="J238" s="506"/>
      <c r="K238" s="506"/>
      <c r="L238" s="510"/>
      <c r="M238" s="510"/>
      <c r="N238" s="506"/>
      <c r="O238" s="506"/>
      <c r="P238" s="510">
        <v>21</v>
      </c>
      <c r="Q238" s="510">
        <v>13125</v>
      </c>
      <c r="R238" s="527"/>
      <c r="S238" s="511">
        <v>625</v>
      </c>
    </row>
    <row r="239" spans="1:19" ht="14.4" customHeight="1" x14ac:dyDescent="0.3">
      <c r="A239" s="505" t="s">
        <v>1653</v>
      </c>
      <c r="B239" s="506" t="s">
        <v>1654</v>
      </c>
      <c r="C239" s="506" t="s">
        <v>447</v>
      </c>
      <c r="D239" s="506" t="s">
        <v>487</v>
      </c>
      <c r="E239" s="506" t="s">
        <v>1655</v>
      </c>
      <c r="F239" s="506" t="s">
        <v>1667</v>
      </c>
      <c r="G239" s="506" t="s">
        <v>1669</v>
      </c>
      <c r="H239" s="510"/>
      <c r="I239" s="510"/>
      <c r="J239" s="506"/>
      <c r="K239" s="506"/>
      <c r="L239" s="510"/>
      <c r="M239" s="510"/>
      <c r="N239" s="506"/>
      <c r="O239" s="506"/>
      <c r="P239" s="510">
        <v>1</v>
      </c>
      <c r="Q239" s="510">
        <v>625</v>
      </c>
      <c r="R239" s="527"/>
      <c r="S239" s="511">
        <v>625</v>
      </c>
    </row>
    <row r="240" spans="1:19" ht="14.4" customHeight="1" x14ac:dyDescent="0.3">
      <c r="A240" s="505" t="s">
        <v>1653</v>
      </c>
      <c r="B240" s="506" t="s">
        <v>1654</v>
      </c>
      <c r="C240" s="506" t="s">
        <v>447</v>
      </c>
      <c r="D240" s="506" t="s">
        <v>487</v>
      </c>
      <c r="E240" s="506" t="s">
        <v>1655</v>
      </c>
      <c r="F240" s="506" t="s">
        <v>1670</v>
      </c>
      <c r="G240" s="506" t="s">
        <v>1671</v>
      </c>
      <c r="H240" s="510"/>
      <c r="I240" s="510"/>
      <c r="J240" s="506"/>
      <c r="K240" s="506"/>
      <c r="L240" s="510"/>
      <c r="M240" s="510"/>
      <c r="N240" s="506"/>
      <c r="O240" s="506"/>
      <c r="P240" s="510">
        <v>19</v>
      </c>
      <c r="Q240" s="510">
        <v>8949</v>
      </c>
      <c r="R240" s="527"/>
      <c r="S240" s="511">
        <v>471</v>
      </c>
    </row>
    <row r="241" spans="1:19" ht="14.4" customHeight="1" x14ac:dyDescent="0.3">
      <c r="A241" s="505" t="s">
        <v>1653</v>
      </c>
      <c r="B241" s="506" t="s">
        <v>1654</v>
      </c>
      <c r="C241" s="506" t="s">
        <v>447</v>
      </c>
      <c r="D241" s="506" t="s">
        <v>487</v>
      </c>
      <c r="E241" s="506" t="s">
        <v>1655</v>
      </c>
      <c r="F241" s="506" t="s">
        <v>1670</v>
      </c>
      <c r="G241" s="506" t="s">
        <v>1672</v>
      </c>
      <c r="H241" s="510"/>
      <c r="I241" s="510"/>
      <c r="J241" s="506"/>
      <c r="K241" s="506"/>
      <c r="L241" s="510"/>
      <c r="M241" s="510"/>
      <c r="N241" s="506"/>
      <c r="O241" s="506"/>
      <c r="P241" s="510">
        <v>2</v>
      </c>
      <c r="Q241" s="510">
        <v>942</v>
      </c>
      <c r="R241" s="527"/>
      <c r="S241" s="511">
        <v>471</v>
      </c>
    </row>
    <row r="242" spans="1:19" ht="14.4" customHeight="1" x14ac:dyDescent="0.3">
      <c r="A242" s="505" t="s">
        <v>1653</v>
      </c>
      <c r="B242" s="506" t="s">
        <v>1654</v>
      </c>
      <c r="C242" s="506" t="s">
        <v>447</v>
      </c>
      <c r="D242" s="506" t="s">
        <v>487</v>
      </c>
      <c r="E242" s="506" t="s">
        <v>1655</v>
      </c>
      <c r="F242" s="506" t="s">
        <v>1673</v>
      </c>
      <c r="G242" s="506" t="s">
        <v>1674</v>
      </c>
      <c r="H242" s="510"/>
      <c r="I242" s="510"/>
      <c r="J242" s="506"/>
      <c r="K242" s="506"/>
      <c r="L242" s="510"/>
      <c r="M242" s="510"/>
      <c r="N242" s="506"/>
      <c r="O242" s="506"/>
      <c r="P242" s="510">
        <v>124</v>
      </c>
      <c r="Q242" s="510">
        <v>4133.32</v>
      </c>
      <c r="R242" s="527"/>
      <c r="S242" s="511">
        <v>33.333225806451608</v>
      </c>
    </row>
    <row r="243" spans="1:19" ht="14.4" customHeight="1" x14ac:dyDescent="0.3">
      <c r="A243" s="505" t="s">
        <v>1653</v>
      </c>
      <c r="B243" s="506" t="s">
        <v>1654</v>
      </c>
      <c r="C243" s="506" t="s">
        <v>447</v>
      </c>
      <c r="D243" s="506" t="s">
        <v>487</v>
      </c>
      <c r="E243" s="506" t="s">
        <v>1655</v>
      </c>
      <c r="F243" s="506" t="s">
        <v>1676</v>
      </c>
      <c r="G243" s="506" t="s">
        <v>1677</v>
      </c>
      <c r="H243" s="510"/>
      <c r="I243" s="510"/>
      <c r="J243" s="506"/>
      <c r="K243" s="506"/>
      <c r="L243" s="510"/>
      <c r="M243" s="510"/>
      <c r="N243" s="506"/>
      <c r="O243" s="506"/>
      <c r="P243" s="510">
        <v>46</v>
      </c>
      <c r="Q243" s="510">
        <v>1702</v>
      </c>
      <c r="R243" s="527"/>
      <c r="S243" s="511">
        <v>37</v>
      </c>
    </row>
    <row r="244" spans="1:19" ht="14.4" customHeight="1" x14ac:dyDescent="0.3">
      <c r="A244" s="505" t="s">
        <v>1653</v>
      </c>
      <c r="B244" s="506" t="s">
        <v>1654</v>
      </c>
      <c r="C244" s="506" t="s">
        <v>447</v>
      </c>
      <c r="D244" s="506" t="s">
        <v>487</v>
      </c>
      <c r="E244" s="506" t="s">
        <v>1655</v>
      </c>
      <c r="F244" s="506" t="s">
        <v>1676</v>
      </c>
      <c r="G244" s="506" t="s">
        <v>1678</v>
      </c>
      <c r="H244" s="510"/>
      <c r="I244" s="510"/>
      <c r="J244" s="506"/>
      <c r="K244" s="506"/>
      <c r="L244" s="510"/>
      <c r="M244" s="510"/>
      <c r="N244" s="506"/>
      <c r="O244" s="506"/>
      <c r="P244" s="510">
        <v>1</v>
      </c>
      <c r="Q244" s="510">
        <v>37</v>
      </c>
      <c r="R244" s="527"/>
      <c r="S244" s="511">
        <v>37</v>
      </c>
    </row>
    <row r="245" spans="1:19" ht="14.4" customHeight="1" x14ac:dyDescent="0.3">
      <c r="A245" s="505" t="s">
        <v>1653</v>
      </c>
      <c r="B245" s="506" t="s">
        <v>1654</v>
      </c>
      <c r="C245" s="506" t="s">
        <v>447</v>
      </c>
      <c r="D245" s="506" t="s">
        <v>487</v>
      </c>
      <c r="E245" s="506" t="s">
        <v>1655</v>
      </c>
      <c r="F245" s="506" t="s">
        <v>1679</v>
      </c>
      <c r="G245" s="506" t="s">
        <v>1680</v>
      </c>
      <c r="H245" s="510"/>
      <c r="I245" s="510"/>
      <c r="J245" s="506"/>
      <c r="K245" s="506"/>
      <c r="L245" s="510"/>
      <c r="M245" s="510"/>
      <c r="N245" s="506"/>
      <c r="O245" s="506"/>
      <c r="P245" s="510">
        <v>13</v>
      </c>
      <c r="Q245" s="510">
        <v>1729</v>
      </c>
      <c r="R245" s="527"/>
      <c r="S245" s="511">
        <v>133</v>
      </c>
    </row>
    <row r="246" spans="1:19" ht="14.4" customHeight="1" x14ac:dyDescent="0.3">
      <c r="A246" s="505" t="s">
        <v>1653</v>
      </c>
      <c r="B246" s="506" t="s">
        <v>1654</v>
      </c>
      <c r="C246" s="506" t="s">
        <v>447</v>
      </c>
      <c r="D246" s="506" t="s">
        <v>487</v>
      </c>
      <c r="E246" s="506" t="s">
        <v>1655</v>
      </c>
      <c r="F246" s="506" t="s">
        <v>1679</v>
      </c>
      <c r="G246" s="506" t="s">
        <v>1681</v>
      </c>
      <c r="H246" s="510"/>
      <c r="I246" s="510"/>
      <c r="J246" s="506"/>
      <c r="K246" s="506"/>
      <c r="L246" s="510"/>
      <c r="M246" s="510"/>
      <c r="N246" s="506"/>
      <c r="O246" s="506"/>
      <c r="P246" s="510">
        <v>1</v>
      </c>
      <c r="Q246" s="510">
        <v>133</v>
      </c>
      <c r="R246" s="527"/>
      <c r="S246" s="511">
        <v>133</v>
      </c>
    </row>
    <row r="247" spans="1:19" ht="14.4" customHeight="1" x14ac:dyDescent="0.3">
      <c r="A247" s="505" t="s">
        <v>1653</v>
      </c>
      <c r="B247" s="506" t="s">
        <v>1654</v>
      </c>
      <c r="C247" s="506" t="s">
        <v>447</v>
      </c>
      <c r="D247" s="506" t="s">
        <v>487</v>
      </c>
      <c r="E247" s="506" t="s">
        <v>1655</v>
      </c>
      <c r="F247" s="506" t="s">
        <v>1682</v>
      </c>
      <c r="G247" s="506" t="s">
        <v>1683</v>
      </c>
      <c r="H247" s="510"/>
      <c r="I247" s="510"/>
      <c r="J247" s="506"/>
      <c r="K247" s="506"/>
      <c r="L247" s="510"/>
      <c r="M247" s="510"/>
      <c r="N247" s="506"/>
      <c r="O247" s="506"/>
      <c r="P247" s="510">
        <v>23</v>
      </c>
      <c r="Q247" s="510">
        <v>16146</v>
      </c>
      <c r="R247" s="527"/>
      <c r="S247" s="511">
        <v>702</v>
      </c>
    </row>
    <row r="248" spans="1:19" ht="14.4" customHeight="1" x14ac:dyDescent="0.3">
      <c r="A248" s="505" t="s">
        <v>1653</v>
      </c>
      <c r="B248" s="506" t="s">
        <v>1654</v>
      </c>
      <c r="C248" s="506" t="s">
        <v>447</v>
      </c>
      <c r="D248" s="506" t="s">
        <v>487</v>
      </c>
      <c r="E248" s="506" t="s">
        <v>1655</v>
      </c>
      <c r="F248" s="506" t="s">
        <v>1682</v>
      </c>
      <c r="G248" s="506" t="s">
        <v>1684</v>
      </c>
      <c r="H248" s="510"/>
      <c r="I248" s="510"/>
      <c r="J248" s="506"/>
      <c r="K248" s="506"/>
      <c r="L248" s="510"/>
      <c r="M248" s="510"/>
      <c r="N248" s="506"/>
      <c r="O248" s="506"/>
      <c r="P248" s="510">
        <v>2</v>
      </c>
      <c r="Q248" s="510">
        <v>1404</v>
      </c>
      <c r="R248" s="527"/>
      <c r="S248" s="511">
        <v>702</v>
      </c>
    </row>
    <row r="249" spans="1:19" ht="14.4" customHeight="1" x14ac:dyDescent="0.3">
      <c r="A249" s="505" t="s">
        <v>1653</v>
      </c>
      <c r="B249" s="506" t="s">
        <v>1654</v>
      </c>
      <c r="C249" s="506" t="s">
        <v>447</v>
      </c>
      <c r="D249" s="506" t="s">
        <v>487</v>
      </c>
      <c r="E249" s="506" t="s">
        <v>1655</v>
      </c>
      <c r="F249" s="506" t="s">
        <v>1685</v>
      </c>
      <c r="G249" s="506" t="s">
        <v>1686</v>
      </c>
      <c r="H249" s="510"/>
      <c r="I249" s="510"/>
      <c r="J249" s="506"/>
      <c r="K249" s="506"/>
      <c r="L249" s="510"/>
      <c r="M249" s="510"/>
      <c r="N249" s="506"/>
      <c r="O249" s="506"/>
      <c r="P249" s="510">
        <v>72</v>
      </c>
      <c r="Q249" s="510">
        <v>16992</v>
      </c>
      <c r="R249" s="527"/>
      <c r="S249" s="511">
        <v>236</v>
      </c>
    </row>
    <row r="250" spans="1:19" ht="14.4" customHeight="1" x14ac:dyDescent="0.3">
      <c r="A250" s="505" t="s">
        <v>1653</v>
      </c>
      <c r="B250" s="506" t="s">
        <v>1654</v>
      </c>
      <c r="C250" s="506" t="s">
        <v>447</v>
      </c>
      <c r="D250" s="506" t="s">
        <v>487</v>
      </c>
      <c r="E250" s="506" t="s">
        <v>1655</v>
      </c>
      <c r="F250" s="506" t="s">
        <v>1685</v>
      </c>
      <c r="G250" s="506" t="s">
        <v>1687</v>
      </c>
      <c r="H250" s="510"/>
      <c r="I250" s="510"/>
      <c r="J250" s="506"/>
      <c r="K250" s="506"/>
      <c r="L250" s="510"/>
      <c r="M250" s="510"/>
      <c r="N250" s="506"/>
      <c r="O250" s="506"/>
      <c r="P250" s="510">
        <v>10</v>
      </c>
      <c r="Q250" s="510">
        <v>2360</v>
      </c>
      <c r="R250" s="527"/>
      <c r="S250" s="511">
        <v>236</v>
      </c>
    </row>
    <row r="251" spans="1:19" ht="14.4" customHeight="1" x14ac:dyDescent="0.3">
      <c r="A251" s="505" t="s">
        <v>1653</v>
      </c>
      <c r="B251" s="506" t="s">
        <v>1654</v>
      </c>
      <c r="C251" s="506" t="s">
        <v>447</v>
      </c>
      <c r="D251" s="506" t="s">
        <v>487</v>
      </c>
      <c r="E251" s="506" t="s">
        <v>1655</v>
      </c>
      <c r="F251" s="506" t="s">
        <v>1688</v>
      </c>
      <c r="G251" s="506" t="s">
        <v>1689</v>
      </c>
      <c r="H251" s="510"/>
      <c r="I251" s="510"/>
      <c r="J251" s="506"/>
      <c r="K251" s="506"/>
      <c r="L251" s="510"/>
      <c r="M251" s="510"/>
      <c r="N251" s="506"/>
      <c r="O251" s="506"/>
      <c r="P251" s="510">
        <v>9</v>
      </c>
      <c r="Q251" s="510">
        <v>666</v>
      </c>
      <c r="R251" s="527"/>
      <c r="S251" s="511">
        <v>74</v>
      </c>
    </row>
    <row r="252" spans="1:19" ht="14.4" customHeight="1" x14ac:dyDescent="0.3">
      <c r="A252" s="505" t="s">
        <v>1653</v>
      </c>
      <c r="B252" s="506" t="s">
        <v>1654</v>
      </c>
      <c r="C252" s="506" t="s">
        <v>447</v>
      </c>
      <c r="D252" s="506" t="s">
        <v>487</v>
      </c>
      <c r="E252" s="506" t="s">
        <v>1655</v>
      </c>
      <c r="F252" s="506" t="s">
        <v>1691</v>
      </c>
      <c r="G252" s="506" t="s">
        <v>1692</v>
      </c>
      <c r="H252" s="510"/>
      <c r="I252" s="510"/>
      <c r="J252" s="506"/>
      <c r="K252" s="506"/>
      <c r="L252" s="510"/>
      <c r="M252" s="510"/>
      <c r="N252" s="506"/>
      <c r="O252" s="506"/>
      <c r="P252" s="510">
        <v>115</v>
      </c>
      <c r="Q252" s="510">
        <v>25645</v>
      </c>
      <c r="R252" s="527"/>
      <c r="S252" s="511">
        <v>223</v>
      </c>
    </row>
    <row r="253" spans="1:19" ht="14.4" customHeight="1" x14ac:dyDescent="0.3">
      <c r="A253" s="505" t="s">
        <v>1653</v>
      </c>
      <c r="B253" s="506" t="s">
        <v>1654</v>
      </c>
      <c r="C253" s="506" t="s">
        <v>447</v>
      </c>
      <c r="D253" s="506" t="s">
        <v>487</v>
      </c>
      <c r="E253" s="506" t="s">
        <v>1655</v>
      </c>
      <c r="F253" s="506" t="s">
        <v>1691</v>
      </c>
      <c r="G253" s="506" t="s">
        <v>1693</v>
      </c>
      <c r="H253" s="510"/>
      <c r="I253" s="510"/>
      <c r="J253" s="506"/>
      <c r="K253" s="506"/>
      <c r="L253" s="510"/>
      <c r="M253" s="510"/>
      <c r="N253" s="506"/>
      <c r="O253" s="506"/>
      <c r="P253" s="510">
        <v>14</v>
      </c>
      <c r="Q253" s="510">
        <v>3122</v>
      </c>
      <c r="R253" s="527"/>
      <c r="S253" s="511">
        <v>223</v>
      </c>
    </row>
    <row r="254" spans="1:19" ht="14.4" customHeight="1" x14ac:dyDescent="0.3">
      <c r="A254" s="505" t="s">
        <v>1653</v>
      </c>
      <c r="B254" s="506" t="s">
        <v>1654</v>
      </c>
      <c r="C254" s="506" t="s">
        <v>447</v>
      </c>
      <c r="D254" s="506" t="s">
        <v>487</v>
      </c>
      <c r="E254" s="506" t="s">
        <v>1655</v>
      </c>
      <c r="F254" s="506" t="s">
        <v>1694</v>
      </c>
      <c r="G254" s="506" t="s">
        <v>1695</v>
      </c>
      <c r="H254" s="510"/>
      <c r="I254" s="510"/>
      <c r="J254" s="506"/>
      <c r="K254" s="506"/>
      <c r="L254" s="510"/>
      <c r="M254" s="510"/>
      <c r="N254" s="506"/>
      <c r="O254" s="506"/>
      <c r="P254" s="510">
        <v>120</v>
      </c>
      <c r="Q254" s="510">
        <v>9240</v>
      </c>
      <c r="R254" s="527"/>
      <c r="S254" s="511">
        <v>77</v>
      </c>
    </row>
    <row r="255" spans="1:19" ht="14.4" customHeight="1" x14ac:dyDescent="0.3">
      <c r="A255" s="505" t="s">
        <v>1653</v>
      </c>
      <c r="B255" s="506" t="s">
        <v>1654</v>
      </c>
      <c r="C255" s="506" t="s">
        <v>447</v>
      </c>
      <c r="D255" s="506" t="s">
        <v>487</v>
      </c>
      <c r="E255" s="506" t="s">
        <v>1655</v>
      </c>
      <c r="F255" s="506" t="s">
        <v>1697</v>
      </c>
      <c r="G255" s="506" t="s">
        <v>1698</v>
      </c>
      <c r="H255" s="510"/>
      <c r="I255" s="510"/>
      <c r="J255" s="506"/>
      <c r="K255" s="506"/>
      <c r="L255" s="510"/>
      <c r="M255" s="510"/>
      <c r="N255" s="506"/>
      <c r="O255" s="506"/>
      <c r="P255" s="510">
        <v>25</v>
      </c>
      <c r="Q255" s="510">
        <v>1475</v>
      </c>
      <c r="R255" s="527"/>
      <c r="S255" s="511">
        <v>59</v>
      </c>
    </row>
    <row r="256" spans="1:19" ht="14.4" customHeight="1" x14ac:dyDescent="0.3">
      <c r="A256" s="505" t="s">
        <v>1653</v>
      </c>
      <c r="B256" s="506" t="s">
        <v>1654</v>
      </c>
      <c r="C256" s="506" t="s">
        <v>447</v>
      </c>
      <c r="D256" s="506" t="s">
        <v>487</v>
      </c>
      <c r="E256" s="506" t="s">
        <v>1655</v>
      </c>
      <c r="F256" s="506" t="s">
        <v>1697</v>
      </c>
      <c r="G256" s="506" t="s">
        <v>1699</v>
      </c>
      <c r="H256" s="510"/>
      <c r="I256" s="510"/>
      <c r="J256" s="506"/>
      <c r="K256" s="506"/>
      <c r="L256" s="510"/>
      <c r="M256" s="510"/>
      <c r="N256" s="506"/>
      <c r="O256" s="506"/>
      <c r="P256" s="510">
        <v>2</v>
      </c>
      <c r="Q256" s="510">
        <v>118</v>
      </c>
      <c r="R256" s="527"/>
      <c r="S256" s="511">
        <v>59</v>
      </c>
    </row>
    <row r="257" spans="1:19" ht="14.4" customHeight="1" x14ac:dyDescent="0.3">
      <c r="A257" s="505" t="s">
        <v>1653</v>
      </c>
      <c r="B257" s="506" t="s">
        <v>1654</v>
      </c>
      <c r="C257" s="506" t="s">
        <v>447</v>
      </c>
      <c r="D257" s="506" t="s">
        <v>1647</v>
      </c>
      <c r="E257" s="506" t="s">
        <v>1655</v>
      </c>
      <c r="F257" s="506" t="s">
        <v>1658</v>
      </c>
      <c r="G257" s="506" t="s">
        <v>1660</v>
      </c>
      <c r="H257" s="510">
        <v>3</v>
      </c>
      <c r="I257" s="510">
        <v>111</v>
      </c>
      <c r="J257" s="506"/>
      <c r="K257" s="506">
        <v>37</v>
      </c>
      <c r="L257" s="510"/>
      <c r="M257" s="510"/>
      <c r="N257" s="506"/>
      <c r="O257" s="506"/>
      <c r="P257" s="510"/>
      <c r="Q257" s="510"/>
      <c r="R257" s="527"/>
      <c r="S257" s="511"/>
    </row>
    <row r="258" spans="1:19" ht="14.4" customHeight="1" x14ac:dyDescent="0.3">
      <c r="A258" s="505" t="s">
        <v>1653</v>
      </c>
      <c r="B258" s="506" t="s">
        <v>1654</v>
      </c>
      <c r="C258" s="506" t="s">
        <v>447</v>
      </c>
      <c r="D258" s="506" t="s">
        <v>1647</v>
      </c>
      <c r="E258" s="506" t="s">
        <v>1655</v>
      </c>
      <c r="F258" s="506" t="s">
        <v>1667</v>
      </c>
      <c r="G258" s="506" t="s">
        <v>1668</v>
      </c>
      <c r="H258" s="510">
        <v>1</v>
      </c>
      <c r="I258" s="510">
        <v>623</v>
      </c>
      <c r="J258" s="506"/>
      <c r="K258" s="506">
        <v>623</v>
      </c>
      <c r="L258" s="510"/>
      <c r="M258" s="510"/>
      <c r="N258" s="506"/>
      <c r="O258" s="506"/>
      <c r="P258" s="510"/>
      <c r="Q258" s="510"/>
      <c r="R258" s="527"/>
      <c r="S258" s="511"/>
    </row>
    <row r="259" spans="1:19" ht="14.4" customHeight="1" x14ac:dyDescent="0.3">
      <c r="A259" s="505" t="s">
        <v>1653</v>
      </c>
      <c r="B259" s="506" t="s">
        <v>1654</v>
      </c>
      <c r="C259" s="506" t="s">
        <v>447</v>
      </c>
      <c r="D259" s="506" t="s">
        <v>1647</v>
      </c>
      <c r="E259" s="506" t="s">
        <v>1655</v>
      </c>
      <c r="F259" s="506" t="s">
        <v>1670</v>
      </c>
      <c r="G259" s="506" t="s">
        <v>1671</v>
      </c>
      <c r="H259" s="510">
        <v>1</v>
      </c>
      <c r="I259" s="510">
        <v>469</v>
      </c>
      <c r="J259" s="506"/>
      <c r="K259" s="506">
        <v>469</v>
      </c>
      <c r="L259" s="510"/>
      <c r="M259" s="510"/>
      <c r="N259" s="506"/>
      <c r="O259" s="506"/>
      <c r="P259" s="510"/>
      <c r="Q259" s="510"/>
      <c r="R259" s="527"/>
      <c r="S259" s="511"/>
    </row>
    <row r="260" spans="1:19" ht="14.4" customHeight="1" x14ac:dyDescent="0.3">
      <c r="A260" s="505" t="s">
        <v>1653</v>
      </c>
      <c r="B260" s="506" t="s">
        <v>1654</v>
      </c>
      <c r="C260" s="506" t="s">
        <v>447</v>
      </c>
      <c r="D260" s="506" t="s">
        <v>1647</v>
      </c>
      <c r="E260" s="506" t="s">
        <v>1655</v>
      </c>
      <c r="F260" s="506" t="s">
        <v>1673</v>
      </c>
      <c r="G260" s="506" t="s">
        <v>1674</v>
      </c>
      <c r="H260" s="510">
        <v>1</v>
      </c>
      <c r="I260" s="510">
        <v>33.33</v>
      </c>
      <c r="J260" s="506"/>
      <c r="K260" s="506">
        <v>33.33</v>
      </c>
      <c r="L260" s="510"/>
      <c r="M260" s="510"/>
      <c r="N260" s="506"/>
      <c r="O260" s="506"/>
      <c r="P260" s="510"/>
      <c r="Q260" s="510"/>
      <c r="R260" s="527"/>
      <c r="S260" s="511"/>
    </row>
    <row r="261" spans="1:19" ht="14.4" customHeight="1" x14ac:dyDescent="0.3">
      <c r="A261" s="505" t="s">
        <v>1653</v>
      </c>
      <c r="B261" s="506" t="s">
        <v>1654</v>
      </c>
      <c r="C261" s="506" t="s">
        <v>447</v>
      </c>
      <c r="D261" s="506" t="s">
        <v>1647</v>
      </c>
      <c r="E261" s="506" t="s">
        <v>1655</v>
      </c>
      <c r="F261" s="506" t="s">
        <v>1673</v>
      </c>
      <c r="G261" s="506" t="s">
        <v>1675</v>
      </c>
      <c r="H261" s="510">
        <v>1</v>
      </c>
      <c r="I261" s="510">
        <v>33.33</v>
      </c>
      <c r="J261" s="506"/>
      <c r="K261" s="506">
        <v>33.33</v>
      </c>
      <c r="L261" s="510"/>
      <c r="M261" s="510"/>
      <c r="N261" s="506"/>
      <c r="O261" s="506"/>
      <c r="P261" s="510"/>
      <c r="Q261" s="510"/>
      <c r="R261" s="527"/>
      <c r="S261" s="511"/>
    </row>
    <row r="262" spans="1:19" ht="14.4" customHeight="1" x14ac:dyDescent="0.3">
      <c r="A262" s="505" t="s">
        <v>1653</v>
      </c>
      <c r="B262" s="506" t="s">
        <v>1654</v>
      </c>
      <c r="C262" s="506" t="s">
        <v>447</v>
      </c>
      <c r="D262" s="506" t="s">
        <v>1647</v>
      </c>
      <c r="E262" s="506" t="s">
        <v>1655</v>
      </c>
      <c r="F262" s="506" t="s">
        <v>1676</v>
      </c>
      <c r="G262" s="506" t="s">
        <v>1678</v>
      </c>
      <c r="H262" s="510">
        <v>1</v>
      </c>
      <c r="I262" s="510">
        <v>37</v>
      </c>
      <c r="J262" s="506"/>
      <c r="K262" s="506">
        <v>37</v>
      </c>
      <c r="L262" s="510"/>
      <c r="M262" s="510"/>
      <c r="N262" s="506"/>
      <c r="O262" s="506"/>
      <c r="P262" s="510"/>
      <c r="Q262" s="510"/>
      <c r="R262" s="527"/>
      <c r="S262" s="511"/>
    </row>
    <row r="263" spans="1:19" ht="14.4" customHeight="1" x14ac:dyDescent="0.3">
      <c r="A263" s="505" t="s">
        <v>1653</v>
      </c>
      <c r="B263" s="506" t="s">
        <v>1654</v>
      </c>
      <c r="C263" s="506" t="s">
        <v>447</v>
      </c>
      <c r="D263" s="506" t="s">
        <v>1647</v>
      </c>
      <c r="E263" s="506" t="s">
        <v>1655</v>
      </c>
      <c r="F263" s="506" t="s">
        <v>1679</v>
      </c>
      <c r="G263" s="506" t="s">
        <v>1680</v>
      </c>
      <c r="H263" s="510">
        <v>1</v>
      </c>
      <c r="I263" s="510">
        <v>133</v>
      </c>
      <c r="J263" s="506"/>
      <c r="K263" s="506">
        <v>133</v>
      </c>
      <c r="L263" s="510"/>
      <c r="M263" s="510"/>
      <c r="N263" s="506"/>
      <c r="O263" s="506"/>
      <c r="P263" s="510"/>
      <c r="Q263" s="510"/>
      <c r="R263" s="527"/>
      <c r="S263" s="511"/>
    </row>
    <row r="264" spans="1:19" ht="14.4" customHeight="1" x14ac:dyDescent="0.3">
      <c r="A264" s="505" t="s">
        <v>1653</v>
      </c>
      <c r="B264" s="506" t="s">
        <v>1654</v>
      </c>
      <c r="C264" s="506" t="s">
        <v>447</v>
      </c>
      <c r="D264" s="506" t="s">
        <v>1647</v>
      </c>
      <c r="E264" s="506" t="s">
        <v>1655</v>
      </c>
      <c r="F264" s="506" t="s">
        <v>1679</v>
      </c>
      <c r="G264" s="506" t="s">
        <v>1681</v>
      </c>
      <c r="H264" s="510">
        <v>1</v>
      </c>
      <c r="I264" s="510">
        <v>133</v>
      </c>
      <c r="J264" s="506"/>
      <c r="K264" s="506">
        <v>133</v>
      </c>
      <c r="L264" s="510"/>
      <c r="M264" s="510"/>
      <c r="N264" s="506"/>
      <c r="O264" s="506"/>
      <c r="P264" s="510"/>
      <c r="Q264" s="510"/>
      <c r="R264" s="527"/>
      <c r="S264" s="511"/>
    </row>
    <row r="265" spans="1:19" ht="14.4" customHeight="1" x14ac:dyDescent="0.3">
      <c r="A265" s="505" t="s">
        <v>1653</v>
      </c>
      <c r="B265" s="506" t="s">
        <v>1654</v>
      </c>
      <c r="C265" s="506" t="s">
        <v>447</v>
      </c>
      <c r="D265" s="506" t="s">
        <v>1647</v>
      </c>
      <c r="E265" s="506" t="s">
        <v>1655</v>
      </c>
      <c r="F265" s="506" t="s">
        <v>1685</v>
      </c>
      <c r="G265" s="506" t="s">
        <v>1687</v>
      </c>
      <c r="H265" s="510">
        <v>3</v>
      </c>
      <c r="I265" s="510">
        <v>705</v>
      </c>
      <c r="J265" s="506"/>
      <c r="K265" s="506">
        <v>235</v>
      </c>
      <c r="L265" s="510"/>
      <c r="M265" s="510"/>
      <c r="N265" s="506"/>
      <c r="O265" s="506"/>
      <c r="P265" s="510"/>
      <c r="Q265" s="510"/>
      <c r="R265" s="527"/>
      <c r="S265" s="511"/>
    </row>
    <row r="266" spans="1:19" ht="14.4" customHeight="1" x14ac:dyDescent="0.3">
      <c r="A266" s="505" t="s">
        <v>1653</v>
      </c>
      <c r="B266" s="506" t="s">
        <v>1654</v>
      </c>
      <c r="C266" s="506" t="s">
        <v>447</v>
      </c>
      <c r="D266" s="506" t="s">
        <v>1649</v>
      </c>
      <c r="E266" s="506" t="s">
        <v>1655</v>
      </c>
      <c r="F266" s="506" t="s">
        <v>1656</v>
      </c>
      <c r="G266" s="506" t="s">
        <v>1657</v>
      </c>
      <c r="H266" s="510"/>
      <c r="I266" s="510"/>
      <c r="J266" s="506"/>
      <c r="K266" s="506"/>
      <c r="L266" s="510">
        <v>1</v>
      </c>
      <c r="M266" s="510">
        <v>66</v>
      </c>
      <c r="N266" s="506">
        <v>1</v>
      </c>
      <c r="O266" s="506">
        <v>66</v>
      </c>
      <c r="P266" s="510"/>
      <c r="Q266" s="510"/>
      <c r="R266" s="527"/>
      <c r="S266" s="511"/>
    </row>
    <row r="267" spans="1:19" ht="14.4" customHeight="1" x14ac:dyDescent="0.3">
      <c r="A267" s="505" t="s">
        <v>1653</v>
      </c>
      <c r="B267" s="506" t="s">
        <v>1654</v>
      </c>
      <c r="C267" s="506" t="s">
        <v>447</v>
      </c>
      <c r="D267" s="506" t="s">
        <v>1649</v>
      </c>
      <c r="E267" s="506" t="s">
        <v>1655</v>
      </c>
      <c r="F267" s="506" t="s">
        <v>1658</v>
      </c>
      <c r="G267" s="506" t="s">
        <v>1659</v>
      </c>
      <c r="H267" s="510">
        <v>1</v>
      </c>
      <c r="I267" s="510">
        <v>37</v>
      </c>
      <c r="J267" s="506">
        <v>0.5</v>
      </c>
      <c r="K267" s="506">
        <v>37</v>
      </c>
      <c r="L267" s="510">
        <v>2</v>
      </c>
      <c r="M267" s="510">
        <v>74</v>
      </c>
      <c r="N267" s="506">
        <v>1</v>
      </c>
      <c r="O267" s="506">
        <v>37</v>
      </c>
      <c r="P267" s="510"/>
      <c r="Q267" s="510"/>
      <c r="R267" s="527"/>
      <c r="S267" s="511"/>
    </row>
    <row r="268" spans="1:19" ht="14.4" customHeight="1" x14ac:dyDescent="0.3">
      <c r="A268" s="505" t="s">
        <v>1653</v>
      </c>
      <c r="B268" s="506" t="s">
        <v>1654</v>
      </c>
      <c r="C268" s="506" t="s">
        <v>447</v>
      </c>
      <c r="D268" s="506" t="s">
        <v>1649</v>
      </c>
      <c r="E268" s="506" t="s">
        <v>1655</v>
      </c>
      <c r="F268" s="506" t="s">
        <v>1658</v>
      </c>
      <c r="G268" s="506" t="s">
        <v>1660</v>
      </c>
      <c r="H268" s="510">
        <v>1</v>
      </c>
      <c r="I268" s="510">
        <v>37</v>
      </c>
      <c r="J268" s="506"/>
      <c r="K268" s="506">
        <v>37</v>
      </c>
      <c r="L268" s="510"/>
      <c r="M268" s="510"/>
      <c r="N268" s="506"/>
      <c r="O268" s="506"/>
      <c r="P268" s="510"/>
      <c r="Q268" s="510"/>
      <c r="R268" s="527"/>
      <c r="S268" s="511"/>
    </row>
    <row r="269" spans="1:19" ht="14.4" customHeight="1" x14ac:dyDescent="0.3">
      <c r="A269" s="505" t="s">
        <v>1653</v>
      </c>
      <c r="B269" s="506" t="s">
        <v>1654</v>
      </c>
      <c r="C269" s="506" t="s">
        <v>447</v>
      </c>
      <c r="D269" s="506" t="s">
        <v>1649</v>
      </c>
      <c r="E269" s="506" t="s">
        <v>1655</v>
      </c>
      <c r="F269" s="506" t="s">
        <v>1661</v>
      </c>
      <c r="G269" s="506" t="s">
        <v>1662</v>
      </c>
      <c r="H269" s="510"/>
      <c r="I269" s="510"/>
      <c r="J269" s="506"/>
      <c r="K269" s="506"/>
      <c r="L269" s="510">
        <v>4</v>
      </c>
      <c r="M269" s="510">
        <v>556</v>
      </c>
      <c r="N269" s="506">
        <v>1</v>
      </c>
      <c r="O269" s="506">
        <v>139</v>
      </c>
      <c r="P269" s="510"/>
      <c r="Q269" s="510"/>
      <c r="R269" s="527"/>
      <c r="S269" s="511"/>
    </row>
    <row r="270" spans="1:19" ht="14.4" customHeight="1" x14ac:dyDescent="0.3">
      <c r="A270" s="505" t="s">
        <v>1653</v>
      </c>
      <c r="B270" s="506" t="s">
        <v>1654</v>
      </c>
      <c r="C270" s="506" t="s">
        <v>447</v>
      </c>
      <c r="D270" s="506" t="s">
        <v>1649</v>
      </c>
      <c r="E270" s="506" t="s">
        <v>1655</v>
      </c>
      <c r="F270" s="506" t="s">
        <v>1664</v>
      </c>
      <c r="G270" s="506" t="s">
        <v>1665</v>
      </c>
      <c r="H270" s="510"/>
      <c r="I270" s="510"/>
      <c r="J270" s="506"/>
      <c r="K270" s="506"/>
      <c r="L270" s="510">
        <v>4</v>
      </c>
      <c r="M270" s="510">
        <v>7264</v>
      </c>
      <c r="N270" s="506">
        <v>1</v>
      </c>
      <c r="O270" s="506">
        <v>1816</v>
      </c>
      <c r="P270" s="510"/>
      <c r="Q270" s="510"/>
      <c r="R270" s="527"/>
      <c r="S270" s="511"/>
    </row>
    <row r="271" spans="1:19" ht="14.4" customHeight="1" x14ac:dyDescent="0.3">
      <c r="A271" s="505" t="s">
        <v>1653</v>
      </c>
      <c r="B271" s="506" t="s">
        <v>1654</v>
      </c>
      <c r="C271" s="506" t="s">
        <v>447</v>
      </c>
      <c r="D271" s="506" t="s">
        <v>1649</v>
      </c>
      <c r="E271" s="506" t="s">
        <v>1655</v>
      </c>
      <c r="F271" s="506" t="s">
        <v>1667</v>
      </c>
      <c r="G271" s="506" t="s">
        <v>1668</v>
      </c>
      <c r="H271" s="510"/>
      <c r="I271" s="510"/>
      <c r="J271" s="506"/>
      <c r="K271" s="506"/>
      <c r="L271" s="510">
        <v>4</v>
      </c>
      <c r="M271" s="510">
        <v>2496</v>
      </c>
      <c r="N271" s="506">
        <v>1</v>
      </c>
      <c r="O271" s="506">
        <v>624</v>
      </c>
      <c r="P271" s="510"/>
      <c r="Q271" s="510"/>
      <c r="R271" s="527"/>
      <c r="S271" s="511"/>
    </row>
    <row r="272" spans="1:19" ht="14.4" customHeight="1" x14ac:dyDescent="0.3">
      <c r="A272" s="505" t="s">
        <v>1653</v>
      </c>
      <c r="B272" s="506" t="s">
        <v>1654</v>
      </c>
      <c r="C272" s="506" t="s">
        <v>447</v>
      </c>
      <c r="D272" s="506" t="s">
        <v>1649</v>
      </c>
      <c r="E272" s="506" t="s">
        <v>1655</v>
      </c>
      <c r="F272" s="506" t="s">
        <v>1670</v>
      </c>
      <c r="G272" s="506" t="s">
        <v>1671</v>
      </c>
      <c r="H272" s="510"/>
      <c r="I272" s="510"/>
      <c r="J272" s="506"/>
      <c r="K272" s="506"/>
      <c r="L272" s="510">
        <v>2</v>
      </c>
      <c r="M272" s="510">
        <v>940</v>
      </c>
      <c r="N272" s="506">
        <v>1</v>
      </c>
      <c r="O272" s="506">
        <v>470</v>
      </c>
      <c r="P272" s="510"/>
      <c r="Q272" s="510"/>
      <c r="R272" s="527"/>
      <c r="S272" s="511"/>
    </row>
    <row r="273" spans="1:19" ht="14.4" customHeight="1" x14ac:dyDescent="0.3">
      <c r="A273" s="505" t="s">
        <v>1653</v>
      </c>
      <c r="B273" s="506" t="s">
        <v>1654</v>
      </c>
      <c r="C273" s="506" t="s">
        <v>447</v>
      </c>
      <c r="D273" s="506" t="s">
        <v>1649</v>
      </c>
      <c r="E273" s="506" t="s">
        <v>1655</v>
      </c>
      <c r="F273" s="506" t="s">
        <v>1673</v>
      </c>
      <c r="G273" s="506" t="s">
        <v>1674</v>
      </c>
      <c r="H273" s="510">
        <v>6</v>
      </c>
      <c r="I273" s="510">
        <v>200</v>
      </c>
      <c r="J273" s="506">
        <v>1.1999760004799902</v>
      </c>
      <c r="K273" s="506">
        <v>33.333333333333336</v>
      </c>
      <c r="L273" s="510">
        <v>5</v>
      </c>
      <c r="M273" s="510">
        <v>166.67000000000002</v>
      </c>
      <c r="N273" s="506">
        <v>1</v>
      </c>
      <c r="O273" s="506">
        <v>33.334000000000003</v>
      </c>
      <c r="P273" s="510"/>
      <c r="Q273" s="510"/>
      <c r="R273" s="527"/>
      <c r="S273" s="511"/>
    </row>
    <row r="274" spans="1:19" ht="14.4" customHeight="1" x14ac:dyDescent="0.3">
      <c r="A274" s="505" t="s">
        <v>1653</v>
      </c>
      <c r="B274" s="506" t="s">
        <v>1654</v>
      </c>
      <c r="C274" s="506" t="s">
        <v>447</v>
      </c>
      <c r="D274" s="506" t="s">
        <v>1649</v>
      </c>
      <c r="E274" s="506" t="s">
        <v>1655</v>
      </c>
      <c r="F274" s="506" t="s">
        <v>1673</v>
      </c>
      <c r="G274" s="506" t="s">
        <v>1675</v>
      </c>
      <c r="H274" s="510">
        <v>1</v>
      </c>
      <c r="I274" s="510">
        <v>33.33</v>
      </c>
      <c r="J274" s="506"/>
      <c r="K274" s="506">
        <v>33.33</v>
      </c>
      <c r="L274" s="510"/>
      <c r="M274" s="510"/>
      <c r="N274" s="506"/>
      <c r="O274" s="506"/>
      <c r="P274" s="510"/>
      <c r="Q274" s="510"/>
      <c r="R274" s="527"/>
      <c r="S274" s="511"/>
    </row>
    <row r="275" spans="1:19" ht="14.4" customHeight="1" x14ac:dyDescent="0.3">
      <c r="A275" s="505" t="s">
        <v>1653</v>
      </c>
      <c r="B275" s="506" t="s">
        <v>1654</v>
      </c>
      <c r="C275" s="506" t="s">
        <v>447</v>
      </c>
      <c r="D275" s="506" t="s">
        <v>1649</v>
      </c>
      <c r="E275" s="506" t="s">
        <v>1655</v>
      </c>
      <c r="F275" s="506" t="s">
        <v>1676</v>
      </c>
      <c r="G275" s="506" t="s">
        <v>1677</v>
      </c>
      <c r="H275" s="510">
        <v>6</v>
      </c>
      <c r="I275" s="510">
        <v>222</v>
      </c>
      <c r="J275" s="506">
        <v>1.2</v>
      </c>
      <c r="K275" s="506">
        <v>37</v>
      </c>
      <c r="L275" s="510">
        <v>5</v>
      </c>
      <c r="M275" s="510">
        <v>185</v>
      </c>
      <c r="N275" s="506">
        <v>1</v>
      </c>
      <c r="O275" s="506">
        <v>37</v>
      </c>
      <c r="P275" s="510"/>
      <c r="Q275" s="510"/>
      <c r="R275" s="527"/>
      <c r="S275" s="511"/>
    </row>
    <row r="276" spans="1:19" ht="14.4" customHeight="1" x14ac:dyDescent="0.3">
      <c r="A276" s="505" t="s">
        <v>1653</v>
      </c>
      <c r="B276" s="506" t="s">
        <v>1654</v>
      </c>
      <c r="C276" s="506" t="s">
        <v>447</v>
      </c>
      <c r="D276" s="506" t="s">
        <v>1649</v>
      </c>
      <c r="E276" s="506" t="s">
        <v>1655</v>
      </c>
      <c r="F276" s="506" t="s">
        <v>1676</v>
      </c>
      <c r="G276" s="506" t="s">
        <v>1678</v>
      </c>
      <c r="H276" s="510">
        <v>3</v>
      </c>
      <c r="I276" s="510">
        <v>111</v>
      </c>
      <c r="J276" s="506">
        <v>1.5</v>
      </c>
      <c r="K276" s="506">
        <v>37</v>
      </c>
      <c r="L276" s="510">
        <v>2</v>
      </c>
      <c r="M276" s="510">
        <v>74</v>
      </c>
      <c r="N276" s="506">
        <v>1</v>
      </c>
      <c r="O276" s="506">
        <v>37</v>
      </c>
      <c r="P276" s="510"/>
      <c r="Q276" s="510"/>
      <c r="R276" s="527"/>
      <c r="S276" s="511"/>
    </row>
    <row r="277" spans="1:19" ht="14.4" customHeight="1" x14ac:dyDescent="0.3">
      <c r="A277" s="505" t="s">
        <v>1653</v>
      </c>
      <c r="B277" s="506" t="s">
        <v>1654</v>
      </c>
      <c r="C277" s="506" t="s">
        <v>447</v>
      </c>
      <c r="D277" s="506" t="s">
        <v>1649</v>
      </c>
      <c r="E277" s="506" t="s">
        <v>1655</v>
      </c>
      <c r="F277" s="506" t="s">
        <v>1682</v>
      </c>
      <c r="G277" s="506" t="s">
        <v>1683</v>
      </c>
      <c r="H277" s="510">
        <v>2</v>
      </c>
      <c r="I277" s="510">
        <v>1402</v>
      </c>
      <c r="J277" s="506">
        <v>1</v>
      </c>
      <c r="K277" s="506">
        <v>701</v>
      </c>
      <c r="L277" s="510">
        <v>2</v>
      </c>
      <c r="M277" s="510">
        <v>1402</v>
      </c>
      <c r="N277" s="506">
        <v>1</v>
      </c>
      <c r="O277" s="506">
        <v>701</v>
      </c>
      <c r="P277" s="510"/>
      <c r="Q277" s="510"/>
      <c r="R277" s="527"/>
      <c r="S277" s="511"/>
    </row>
    <row r="278" spans="1:19" ht="14.4" customHeight="1" x14ac:dyDescent="0.3">
      <c r="A278" s="505" t="s">
        <v>1653</v>
      </c>
      <c r="B278" s="506" t="s">
        <v>1654</v>
      </c>
      <c r="C278" s="506" t="s">
        <v>447</v>
      </c>
      <c r="D278" s="506" t="s">
        <v>1649</v>
      </c>
      <c r="E278" s="506" t="s">
        <v>1655</v>
      </c>
      <c r="F278" s="506" t="s">
        <v>1682</v>
      </c>
      <c r="G278" s="506" t="s">
        <v>1684</v>
      </c>
      <c r="H278" s="510">
        <v>1</v>
      </c>
      <c r="I278" s="510">
        <v>701</v>
      </c>
      <c r="J278" s="506"/>
      <c r="K278" s="506">
        <v>701</v>
      </c>
      <c r="L278" s="510"/>
      <c r="M278" s="510"/>
      <c r="N278" s="506"/>
      <c r="O278" s="506"/>
      <c r="P278" s="510"/>
      <c r="Q278" s="510"/>
      <c r="R278" s="527"/>
      <c r="S278" s="511"/>
    </row>
    <row r="279" spans="1:19" ht="14.4" customHeight="1" x14ac:dyDescent="0.3">
      <c r="A279" s="505" t="s">
        <v>1653</v>
      </c>
      <c r="B279" s="506" t="s">
        <v>1654</v>
      </c>
      <c r="C279" s="506" t="s">
        <v>447</v>
      </c>
      <c r="D279" s="506" t="s">
        <v>1649</v>
      </c>
      <c r="E279" s="506" t="s">
        <v>1655</v>
      </c>
      <c r="F279" s="506" t="s">
        <v>1685</v>
      </c>
      <c r="G279" s="506" t="s">
        <v>1686</v>
      </c>
      <c r="H279" s="510">
        <v>4</v>
      </c>
      <c r="I279" s="510">
        <v>940</v>
      </c>
      <c r="J279" s="506"/>
      <c r="K279" s="506">
        <v>235</v>
      </c>
      <c r="L279" s="510"/>
      <c r="M279" s="510"/>
      <c r="N279" s="506"/>
      <c r="O279" s="506"/>
      <c r="P279" s="510"/>
      <c r="Q279" s="510"/>
      <c r="R279" s="527"/>
      <c r="S279" s="511"/>
    </row>
    <row r="280" spans="1:19" ht="14.4" customHeight="1" x14ac:dyDescent="0.3">
      <c r="A280" s="505" t="s">
        <v>1653</v>
      </c>
      <c r="B280" s="506" t="s">
        <v>1654</v>
      </c>
      <c r="C280" s="506" t="s">
        <v>447</v>
      </c>
      <c r="D280" s="506" t="s">
        <v>1649</v>
      </c>
      <c r="E280" s="506" t="s">
        <v>1655</v>
      </c>
      <c r="F280" s="506" t="s">
        <v>1685</v>
      </c>
      <c r="G280" s="506" t="s">
        <v>1687</v>
      </c>
      <c r="H280" s="510">
        <v>5</v>
      </c>
      <c r="I280" s="510">
        <v>1175</v>
      </c>
      <c r="J280" s="506">
        <v>5</v>
      </c>
      <c r="K280" s="506">
        <v>235</v>
      </c>
      <c r="L280" s="510">
        <v>1</v>
      </c>
      <c r="M280" s="510">
        <v>235</v>
      </c>
      <c r="N280" s="506">
        <v>1</v>
      </c>
      <c r="O280" s="506">
        <v>235</v>
      </c>
      <c r="P280" s="510"/>
      <c r="Q280" s="510"/>
      <c r="R280" s="527"/>
      <c r="S280" s="511"/>
    </row>
    <row r="281" spans="1:19" ht="14.4" customHeight="1" x14ac:dyDescent="0.3">
      <c r="A281" s="505" t="s">
        <v>1653</v>
      </c>
      <c r="B281" s="506" t="s">
        <v>1654</v>
      </c>
      <c r="C281" s="506" t="s">
        <v>447</v>
      </c>
      <c r="D281" s="506" t="s">
        <v>1649</v>
      </c>
      <c r="E281" s="506" t="s">
        <v>1655</v>
      </c>
      <c r="F281" s="506" t="s">
        <v>1688</v>
      </c>
      <c r="G281" s="506" t="s">
        <v>1689</v>
      </c>
      <c r="H281" s="510">
        <v>1</v>
      </c>
      <c r="I281" s="510">
        <v>74</v>
      </c>
      <c r="J281" s="506"/>
      <c r="K281" s="506">
        <v>74</v>
      </c>
      <c r="L281" s="510"/>
      <c r="M281" s="510"/>
      <c r="N281" s="506"/>
      <c r="O281" s="506"/>
      <c r="P281" s="510"/>
      <c r="Q281" s="510"/>
      <c r="R281" s="527"/>
      <c r="S281" s="511"/>
    </row>
    <row r="282" spans="1:19" ht="14.4" customHeight="1" x14ac:dyDescent="0.3">
      <c r="A282" s="505" t="s">
        <v>1653</v>
      </c>
      <c r="B282" s="506" t="s">
        <v>1654</v>
      </c>
      <c r="C282" s="506" t="s">
        <v>447</v>
      </c>
      <c r="D282" s="506" t="s">
        <v>1649</v>
      </c>
      <c r="E282" s="506" t="s">
        <v>1655</v>
      </c>
      <c r="F282" s="506" t="s">
        <v>1688</v>
      </c>
      <c r="G282" s="506" t="s">
        <v>1690</v>
      </c>
      <c r="H282" s="510">
        <v>1</v>
      </c>
      <c r="I282" s="510">
        <v>74</v>
      </c>
      <c r="J282" s="506"/>
      <c r="K282" s="506">
        <v>74</v>
      </c>
      <c r="L282" s="510"/>
      <c r="M282" s="510"/>
      <c r="N282" s="506"/>
      <c r="O282" s="506"/>
      <c r="P282" s="510"/>
      <c r="Q282" s="510"/>
      <c r="R282" s="527"/>
      <c r="S282" s="511"/>
    </row>
    <row r="283" spans="1:19" ht="14.4" customHeight="1" x14ac:dyDescent="0.3">
      <c r="A283" s="505" t="s">
        <v>1653</v>
      </c>
      <c r="B283" s="506" t="s">
        <v>1654</v>
      </c>
      <c r="C283" s="506" t="s">
        <v>447</v>
      </c>
      <c r="D283" s="506" t="s">
        <v>1649</v>
      </c>
      <c r="E283" s="506" t="s">
        <v>1655</v>
      </c>
      <c r="F283" s="506" t="s">
        <v>1691</v>
      </c>
      <c r="G283" s="506" t="s">
        <v>1692</v>
      </c>
      <c r="H283" s="510">
        <v>3</v>
      </c>
      <c r="I283" s="510">
        <v>666</v>
      </c>
      <c r="J283" s="506">
        <v>0.74663677130044848</v>
      </c>
      <c r="K283" s="506">
        <v>222</v>
      </c>
      <c r="L283" s="510">
        <v>4</v>
      </c>
      <c r="M283" s="510">
        <v>892</v>
      </c>
      <c r="N283" s="506">
        <v>1</v>
      </c>
      <c r="O283" s="506">
        <v>223</v>
      </c>
      <c r="P283" s="510"/>
      <c r="Q283" s="510"/>
      <c r="R283" s="527"/>
      <c r="S283" s="511"/>
    </row>
    <row r="284" spans="1:19" ht="14.4" customHeight="1" x14ac:dyDescent="0.3">
      <c r="A284" s="505" t="s">
        <v>1653</v>
      </c>
      <c r="B284" s="506" t="s">
        <v>1654</v>
      </c>
      <c r="C284" s="506" t="s">
        <v>447</v>
      </c>
      <c r="D284" s="506" t="s">
        <v>1649</v>
      </c>
      <c r="E284" s="506" t="s">
        <v>1655</v>
      </c>
      <c r="F284" s="506" t="s">
        <v>1691</v>
      </c>
      <c r="G284" s="506" t="s">
        <v>1693</v>
      </c>
      <c r="H284" s="510">
        <v>5</v>
      </c>
      <c r="I284" s="510">
        <v>1110</v>
      </c>
      <c r="J284" s="506">
        <v>4.9775784753363226</v>
      </c>
      <c r="K284" s="506">
        <v>222</v>
      </c>
      <c r="L284" s="510">
        <v>1</v>
      </c>
      <c r="M284" s="510">
        <v>223</v>
      </c>
      <c r="N284" s="506">
        <v>1</v>
      </c>
      <c r="O284" s="506">
        <v>223</v>
      </c>
      <c r="P284" s="510"/>
      <c r="Q284" s="510"/>
      <c r="R284" s="527"/>
      <c r="S284" s="511"/>
    </row>
    <row r="285" spans="1:19" ht="14.4" customHeight="1" x14ac:dyDescent="0.3">
      <c r="A285" s="505" t="s">
        <v>1653</v>
      </c>
      <c r="B285" s="506" t="s">
        <v>1654</v>
      </c>
      <c r="C285" s="506" t="s">
        <v>447</v>
      </c>
      <c r="D285" s="506" t="s">
        <v>1649</v>
      </c>
      <c r="E285" s="506" t="s">
        <v>1655</v>
      </c>
      <c r="F285" s="506" t="s">
        <v>1694</v>
      </c>
      <c r="G285" s="506" t="s">
        <v>1695</v>
      </c>
      <c r="H285" s="510"/>
      <c r="I285" s="510"/>
      <c r="J285" s="506"/>
      <c r="K285" s="506"/>
      <c r="L285" s="510">
        <v>12</v>
      </c>
      <c r="M285" s="510">
        <v>924</v>
      </c>
      <c r="N285" s="506">
        <v>1</v>
      </c>
      <c r="O285" s="506">
        <v>77</v>
      </c>
      <c r="P285" s="510"/>
      <c r="Q285" s="510"/>
      <c r="R285" s="527"/>
      <c r="S285" s="511"/>
    </row>
    <row r="286" spans="1:19" ht="14.4" customHeight="1" x14ac:dyDescent="0.3">
      <c r="A286" s="505" t="s">
        <v>1653</v>
      </c>
      <c r="B286" s="506" t="s">
        <v>1654</v>
      </c>
      <c r="C286" s="506" t="s">
        <v>447</v>
      </c>
      <c r="D286" s="506" t="s">
        <v>1649</v>
      </c>
      <c r="E286" s="506" t="s">
        <v>1655</v>
      </c>
      <c r="F286" s="506" t="s">
        <v>1697</v>
      </c>
      <c r="G286" s="506" t="s">
        <v>1698</v>
      </c>
      <c r="H286" s="510">
        <v>6</v>
      </c>
      <c r="I286" s="510">
        <v>354</v>
      </c>
      <c r="J286" s="506">
        <v>1</v>
      </c>
      <c r="K286" s="506">
        <v>59</v>
      </c>
      <c r="L286" s="510">
        <v>6</v>
      </c>
      <c r="M286" s="510">
        <v>354</v>
      </c>
      <c r="N286" s="506">
        <v>1</v>
      </c>
      <c r="O286" s="506">
        <v>59</v>
      </c>
      <c r="P286" s="510"/>
      <c r="Q286" s="510"/>
      <c r="R286" s="527"/>
      <c r="S286" s="511"/>
    </row>
    <row r="287" spans="1:19" ht="14.4" customHeight="1" x14ac:dyDescent="0.3">
      <c r="A287" s="505" t="s">
        <v>1653</v>
      </c>
      <c r="B287" s="506" t="s">
        <v>1654</v>
      </c>
      <c r="C287" s="506" t="s">
        <v>447</v>
      </c>
      <c r="D287" s="506" t="s">
        <v>1649</v>
      </c>
      <c r="E287" s="506" t="s">
        <v>1655</v>
      </c>
      <c r="F287" s="506" t="s">
        <v>1697</v>
      </c>
      <c r="G287" s="506" t="s">
        <v>1699</v>
      </c>
      <c r="H287" s="510">
        <v>3</v>
      </c>
      <c r="I287" s="510">
        <v>177</v>
      </c>
      <c r="J287" s="506">
        <v>3</v>
      </c>
      <c r="K287" s="506">
        <v>59</v>
      </c>
      <c r="L287" s="510">
        <v>1</v>
      </c>
      <c r="M287" s="510">
        <v>59</v>
      </c>
      <c r="N287" s="506">
        <v>1</v>
      </c>
      <c r="O287" s="506">
        <v>59</v>
      </c>
      <c r="P287" s="510"/>
      <c r="Q287" s="510"/>
      <c r="R287" s="527"/>
      <c r="S287" s="511"/>
    </row>
    <row r="288" spans="1:19" ht="14.4" customHeight="1" x14ac:dyDescent="0.3">
      <c r="A288" s="505" t="s">
        <v>1653</v>
      </c>
      <c r="B288" s="506" t="s">
        <v>1654</v>
      </c>
      <c r="C288" s="506" t="s">
        <v>447</v>
      </c>
      <c r="D288" s="506" t="s">
        <v>1650</v>
      </c>
      <c r="E288" s="506" t="s">
        <v>1655</v>
      </c>
      <c r="F288" s="506" t="s">
        <v>1658</v>
      </c>
      <c r="G288" s="506" t="s">
        <v>1660</v>
      </c>
      <c r="H288" s="510">
        <v>4</v>
      </c>
      <c r="I288" s="510">
        <v>148</v>
      </c>
      <c r="J288" s="506"/>
      <c r="K288" s="506">
        <v>37</v>
      </c>
      <c r="L288" s="510"/>
      <c r="M288" s="510"/>
      <c r="N288" s="506"/>
      <c r="O288" s="506"/>
      <c r="P288" s="510"/>
      <c r="Q288" s="510"/>
      <c r="R288" s="527"/>
      <c r="S288" s="511"/>
    </row>
    <row r="289" spans="1:19" ht="14.4" customHeight="1" x14ac:dyDescent="0.3">
      <c r="A289" s="505" t="s">
        <v>1653</v>
      </c>
      <c r="B289" s="506" t="s">
        <v>1654</v>
      </c>
      <c r="C289" s="506" t="s">
        <v>447</v>
      </c>
      <c r="D289" s="506" t="s">
        <v>1650</v>
      </c>
      <c r="E289" s="506" t="s">
        <v>1655</v>
      </c>
      <c r="F289" s="506" t="s">
        <v>1661</v>
      </c>
      <c r="G289" s="506" t="s">
        <v>1662</v>
      </c>
      <c r="H289" s="510">
        <v>1</v>
      </c>
      <c r="I289" s="510">
        <v>138</v>
      </c>
      <c r="J289" s="506"/>
      <c r="K289" s="506">
        <v>138</v>
      </c>
      <c r="L289" s="510"/>
      <c r="M289" s="510"/>
      <c r="N289" s="506"/>
      <c r="O289" s="506"/>
      <c r="P289" s="510"/>
      <c r="Q289" s="510"/>
      <c r="R289" s="527"/>
      <c r="S289" s="511"/>
    </row>
    <row r="290" spans="1:19" ht="14.4" customHeight="1" x14ac:dyDescent="0.3">
      <c r="A290" s="505" t="s">
        <v>1653</v>
      </c>
      <c r="B290" s="506" t="s">
        <v>1654</v>
      </c>
      <c r="C290" s="506" t="s">
        <v>447</v>
      </c>
      <c r="D290" s="506" t="s">
        <v>1650</v>
      </c>
      <c r="E290" s="506" t="s">
        <v>1655</v>
      </c>
      <c r="F290" s="506" t="s">
        <v>1661</v>
      </c>
      <c r="G290" s="506" t="s">
        <v>1663</v>
      </c>
      <c r="H290" s="510">
        <v>3</v>
      </c>
      <c r="I290" s="510">
        <v>414</v>
      </c>
      <c r="J290" s="506"/>
      <c r="K290" s="506">
        <v>138</v>
      </c>
      <c r="L290" s="510"/>
      <c r="M290" s="510"/>
      <c r="N290" s="506"/>
      <c r="O290" s="506"/>
      <c r="P290" s="510"/>
      <c r="Q290" s="510"/>
      <c r="R290" s="527"/>
      <c r="S290" s="511"/>
    </row>
    <row r="291" spans="1:19" ht="14.4" customHeight="1" x14ac:dyDescent="0.3">
      <c r="A291" s="505" t="s">
        <v>1653</v>
      </c>
      <c r="B291" s="506" t="s">
        <v>1654</v>
      </c>
      <c r="C291" s="506" t="s">
        <v>447</v>
      </c>
      <c r="D291" s="506" t="s">
        <v>1650</v>
      </c>
      <c r="E291" s="506" t="s">
        <v>1655</v>
      </c>
      <c r="F291" s="506" t="s">
        <v>1664</v>
      </c>
      <c r="G291" s="506" t="s">
        <v>1666</v>
      </c>
      <c r="H291" s="510">
        <v>2</v>
      </c>
      <c r="I291" s="510">
        <v>3630</v>
      </c>
      <c r="J291" s="506"/>
      <c r="K291" s="506">
        <v>1815</v>
      </c>
      <c r="L291" s="510"/>
      <c r="M291" s="510"/>
      <c r="N291" s="506"/>
      <c r="O291" s="506"/>
      <c r="P291" s="510"/>
      <c r="Q291" s="510"/>
      <c r="R291" s="527"/>
      <c r="S291" s="511"/>
    </row>
    <row r="292" spans="1:19" ht="14.4" customHeight="1" x14ac:dyDescent="0.3">
      <c r="A292" s="505" t="s">
        <v>1653</v>
      </c>
      <c r="B292" s="506" t="s">
        <v>1654</v>
      </c>
      <c r="C292" s="506" t="s">
        <v>447</v>
      </c>
      <c r="D292" s="506" t="s">
        <v>1650</v>
      </c>
      <c r="E292" s="506" t="s">
        <v>1655</v>
      </c>
      <c r="F292" s="506" t="s">
        <v>1667</v>
      </c>
      <c r="G292" s="506" t="s">
        <v>1669</v>
      </c>
      <c r="H292" s="510">
        <v>3</v>
      </c>
      <c r="I292" s="510">
        <v>1869</v>
      </c>
      <c r="J292" s="506"/>
      <c r="K292" s="506">
        <v>623</v>
      </c>
      <c r="L292" s="510"/>
      <c r="M292" s="510"/>
      <c r="N292" s="506"/>
      <c r="O292" s="506"/>
      <c r="P292" s="510"/>
      <c r="Q292" s="510"/>
      <c r="R292" s="527"/>
      <c r="S292" s="511"/>
    </row>
    <row r="293" spans="1:19" ht="14.4" customHeight="1" x14ac:dyDescent="0.3">
      <c r="A293" s="505" t="s">
        <v>1653</v>
      </c>
      <c r="B293" s="506" t="s">
        <v>1654</v>
      </c>
      <c r="C293" s="506" t="s">
        <v>447</v>
      </c>
      <c r="D293" s="506" t="s">
        <v>1650</v>
      </c>
      <c r="E293" s="506" t="s">
        <v>1655</v>
      </c>
      <c r="F293" s="506" t="s">
        <v>1670</v>
      </c>
      <c r="G293" s="506" t="s">
        <v>1671</v>
      </c>
      <c r="H293" s="510">
        <v>5</v>
      </c>
      <c r="I293" s="510">
        <v>2345</v>
      </c>
      <c r="J293" s="506"/>
      <c r="K293" s="506">
        <v>469</v>
      </c>
      <c r="L293" s="510"/>
      <c r="M293" s="510"/>
      <c r="N293" s="506"/>
      <c r="O293" s="506"/>
      <c r="P293" s="510"/>
      <c r="Q293" s="510"/>
      <c r="R293" s="527"/>
      <c r="S293" s="511"/>
    </row>
    <row r="294" spans="1:19" ht="14.4" customHeight="1" x14ac:dyDescent="0.3">
      <c r="A294" s="505" t="s">
        <v>1653</v>
      </c>
      <c r="B294" s="506" t="s">
        <v>1654</v>
      </c>
      <c r="C294" s="506" t="s">
        <v>447</v>
      </c>
      <c r="D294" s="506" t="s">
        <v>1650</v>
      </c>
      <c r="E294" s="506" t="s">
        <v>1655</v>
      </c>
      <c r="F294" s="506" t="s">
        <v>1670</v>
      </c>
      <c r="G294" s="506" t="s">
        <v>1672</v>
      </c>
      <c r="H294" s="510">
        <v>1</v>
      </c>
      <c r="I294" s="510">
        <v>469</v>
      </c>
      <c r="J294" s="506"/>
      <c r="K294" s="506">
        <v>469</v>
      </c>
      <c r="L294" s="510"/>
      <c r="M294" s="510"/>
      <c r="N294" s="506"/>
      <c r="O294" s="506"/>
      <c r="P294" s="510"/>
      <c r="Q294" s="510"/>
      <c r="R294" s="527"/>
      <c r="S294" s="511"/>
    </row>
    <row r="295" spans="1:19" ht="14.4" customHeight="1" x14ac:dyDescent="0.3">
      <c r="A295" s="505" t="s">
        <v>1653</v>
      </c>
      <c r="B295" s="506" t="s">
        <v>1654</v>
      </c>
      <c r="C295" s="506" t="s">
        <v>447</v>
      </c>
      <c r="D295" s="506" t="s">
        <v>1650</v>
      </c>
      <c r="E295" s="506" t="s">
        <v>1655</v>
      </c>
      <c r="F295" s="506" t="s">
        <v>1673</v>
      </c>
      <c r="G295" s="506" t="s">
        <v>1674</v>
      </c>
      <c r="H295" s="510">
        <v>13</v>
      </c>
      <c r="I295" s="510">
        <v>433.34000000000003</v>
      </c>
      <c r="J295" s="506"/>
      <c r="K295" s="506">
        <v>33.333846153846153</v>
      </c>
      <c r="L295" s="510"/>
      <c r="M295" s="510"/>
      <c r="N295" s="506"/>
      <c r="O295" s="506"/>
      <c r="P295" s="510"/>
      <c r="Q295" s="510"/>
      <c r="R295" s="527"/>
      <c r="S295" s="511"/>
    </row>
    <row r="296" spans="1:19" ht="14.4" customHeight="1" x14ac:dyDescent="0.3">
      <c r="A296" s="505" t="s">
        <v>1653</v>
      </c>
      <c r="B296" s="506" t="s">
        <v>1654</v>
      </c>
      <c r="C296" s="506" t="s">
        <v>447</v>
      </c>
      <c r="D296" s="506" t="s">
        <v>1650</v>
      </c>
      <c r="E296" s="506" t="s">
        <v>1655</v>
      </c>
      <c r="F296" s="506" t="s">
        <v>1673</v>
      </c>
      <c r="G296" s="506" t="s">
        <v>1675</v>
      </c>
      <c r="H296" s="510">
        <v>1</v>
      </c>
      <c r="I296" s="510">
        <v>33.33</v>
      </c>
      <c r="J296" s="506"/>
      <c r="K296" s="506">
        <v>33.33</v>
      </c>
      <c r="L296" s="510"/>
      <c r="M296" s="510"/>
      <c r="N296" s="506"/>
      <c r="O296" s="506"/>
      <c r="P296" s="510"/>
      <c r="Q296" s="510"/>
      <c r="R296" s="527"/>
      <c r="S296" s="511"/>
    </row>
    <row r="297" spans="1:19" ht="14.4" customHeight="1" x14ac:dyDescent="0.3">
      <c r="A297" s="505" t="s">
        <v>1653</v>
      </c>
      <c r="B297" s="506" t="s">
        <v>1654</v>
      </c>
      <c r="C297" s="506" t="s">
        <v>447</v>
      </c>
      <c r="D297" s="506" t="s">
        <v>1650</v>
      </c>
      <c r="E297" s="506" t="s">
        <v>1655</v>
      </c>
      <c r="F297" s="506" t="s">
        <v>1676</v>
      </c>
      <c r="G297" s="506" t="s">
        <v>1677</v>
      </c>
      <c r="H297" s="510">
        <v>1</v>
      </c>
      <c r="I297" s="510">
        <v>37</v>
      </c>
      <c r="J297" s="506"/>
      <c r="K297" s="506">
        <v>37</v>
      </c>
      <c r="L297" s="510"/>
      <c r="M297" s="510"/>
      <c r="N297" s="506"/>
      <c r="O297" s="506"/>
      <c r="P297" s="510"/>
      <c r="Q297" s="510"/>
      <c r="R297" s="527"/>
      <c r="S297" s="511"/>
    </row>
    <row r="298" spans="1:19" ht="14.4" customHeight="1" x14ac:dyDescent="0.3">
      <c r="A298" s="505" t="s">
        <v>1653</v>
      </c>
      <c r="B298" s="506" t="s">
        <v>1654</v>
      </c>
      <c r="C298" s="506" t="s">
        <v>447</v>
      </c>
      <c r="D298" s="506" t="s">
        <v>1650</v>
      </c>
      <c r="E298" s="506" t="s">
        <v>1655</v>
      </c>
      <c r="F298" s="506" t="s">
        <v>1679</v>
      </c>
      <c r="G298" s="506" t="s">
        <v>1680</v>
      </c>
      <c r="H298" s="510">
        <v>5</v>
      </c>
      <c r="I298" s="510">
        <v>665</v>
      </c>
      <c r="J298" s="506"/>
      <c r="K298" s="506">
        <v>133</v>
      </c>
      <c r="L298" s="510"/>
      <c r="M298" s="510"/>
      <c r="N298" s="506"/>
      <c r="O298" s="506"/>
      <c r="P298" s="510"/>
      <c r="Q298" s="510"/>
      <c r="R298" s="527"/>
      <c r="S298" s="511"/>
    </row>
    <row r="299" spans="1:19" ht="14.4" customHeight="1" x14ac:dyDescent="0.3">
      <c r="A299" s="505" t="s">
        <v>1653</v>
      </c>
      <c r="B299" s="506" t="s">
        <v>1654</v>
      </c>
      <c r="C299" s="506" t="s">
        <v>447</v>
      </c>
      <c r="D299" s="506" t="s">
        <v>1650</v>
      </c>
      <c r="E299" s="506" t="s">
        <v>1655</v>
      </c>
      <c r="F299" s="506" t="s">
        <v>1679</v>
      </c>
      <c r="G299" s="506" t="s">
        <v>1681</v>
      </c>
      <c r="H299" s="510">
        <v>1</v>
      </c>
      <c r="I299" s="510">
        <v>133</v>
      </c>
      <c r="J299" s="506"/>
      <c r="K299" s="506">
        <v>133</v>
      </c>
      <c r="L299" s="510"/>
      <c r="M299" s="510"/>
      <c r="N299" s="506"/>
      <c r="O299" s="506"/>
      <c r="P299" s="510"/>
      <c r="Q299" s="510"/>
      <c r="R299" s="527"/>
      <c r="S299" s="511"/>
    </row>
    <row r="300" spans="1:19" ht="14.4" customHeight="1" x14ac:dyDescent="0.3">
      <c r="A300" s="505" t="s">
        <v>1653</v>
      </c>
      <c r="B300" s="506" t="s">
        <v>1654</v>
      </c>
      <c r="C300" s="506" t="s">
        <v>447</v>
      </c>
      <c r="D300" s="506" t="s">
        <v>1650</v>
      </c>
      <c r="E300" s="506" t="s">
        <v>1655</v>
      </c>
      <c r="F300" s="506" t="s">
        <v>1682</v>
      </c>
      <c r="G300" s="506" t="s">
        <v>1683</v>
      </c>
      <c r="H300" s="510">
        <v>1</v>
      </c>
      <c r="I300" s="510">
        <v>701</v>
      </c>
      <c r="J300" s="506"/>
      <c r="K300" s="506">
        <v>701</v>
      </c>
      <c r="L300" s="510"/>
      <c r="M300" s="510"/>
      <c r="N300" s="506"/>
      <c r="O300" s="506"/>
      <c r="P300" s="510"/>
      <c r="Q300" s="510"/>
      <c r="R300" s="527"/>
      <c r="S300" s="511"/>
    </row>
    <row r="301" spans="1:19" ht="14.4" customHeight="1" x14ac:dyDescent="0.3">
      <c r="A301" s="505" t="s">
        <v>1653</v>
      </c>
      <c r="B301" s="506" t="s">
        <v>1654</v>
      </c>
      <c r="C301" s="506" t="s">
        <v>447</v>
      </c>
      <c r="D301" s="506" t="s">
        <v>1650</v>
      </c>
      <c r="E301" s="506" t="s">
        <v>1655</v>
      </c>
      <c r="F301" s="506" t="s">
        <v>1682</v>
      </c>
      <c r="G301" s="506" t="s">
        <v>1684</v>
      </c>
      <c r="H301" s="510">
        <v>3</v>
      </c>
      <c r="I301" s="510">
        <v>2103</v>
      </c>
      <c r="J301" s="506"/>
      <c r="K301" s="506">
        <v>701</v>
      </c>
      <c r="L301" s="510"/>
      <c r="M301" s="510"/>
      <c r="N301" s="506"/>
      <c r="O301" s="506"/>
      <c r="P301" s="510"/>
      <c r="Q301" s="510"/>
      <c r="R301" s="527"/>
      <c r="S301" s="511"/>
    </row>
    <row r="302" spans="1:19" ht="14.4" customHeight="1" x14ac:dyDescent="0.3">
      <c r="A302" s="505" t="s">
        <v>1653</v>
      </c>
      <c r="B302" s="506" t="s">
        <v>1654</v>
      </c>
      <c r="C302" s="506" t="s">
        <v>447</v>
      </c>
      <c r="D302" s="506" t="s">
        <v>1650</v>
      </c>
      <c r="E302" s="506" t="s">
        <v>1655</v>
      </c>
      <c r="F302" s="506" t="s">
        <v>1685</v>
      </c>
      <c r="G302" s="506" t="s">
        <v>1686</v>
      </c>
      <c r="H302" s="510">
        <v>4</v>
      </c>
      <c r="I302" s="510">
        <v>940</v>
      </c>
      <c r="J302" s="506"/>
      <c r="K302" s="506">
        <v>235</v>
      </c>
      <c r="L302" s="510"/>
      <c r="M302" s="510"/>
      <c r="N302" s="506"/>
      <c r="O302" s="506"/>
      <c r="P302" s="510"/>
      <c r="Q302" s="510"/>
      <c r="R302" s="527"/>
      <c r="S302" s="511"/>
    </row>
    <row r="303" spans="1:19" ht="14.4" customHeight="1" x14ac:dyDescent="0.3">
      <c r="A303" s="505" t="s">
        <v>1653</v>
      </c>
      <c r="B303" s="506" t="s">
        <v>1654</v>
      </c>
      <c r="C303" s="506" t="s">
        <v>447</v>
      </c>
      <c r="D303" s="506" t="s">
        <v>1650</v>
      </c>
      <c r="E303" s="506" t="s">
        <v>1655</v>
      </c>
      <c r="F303" s="506" t="s">
        <v>1691</v>
      </c>
      <c r="G303" s="506" t="s">
        <v>1692</v>
      </c>
      <c r="H303" s="510">
        <v>9</v>
      </c>
      <c r="I303" s="510">
        <v>1998</v>
      </c>
      <c r="J303" s="506"/>
      <c r="K303" s="506">
        <v>222</v>
      </c>
      <c r="L303" s="510"/>
      <c r="M303" s="510"/>
      <c r="N303" s="506"/>
      <c r="O303" s="506"/>
      <c r="P303" s="510"/>
      <c r="Q303" s="510"/>
      <c r="R303" s="527"/>
      <c r="S303" s="511"/>
    </row>
    <row r="304" spans="1:19" ht="14.4" customHeight="1" x14ac:dyDescent="0.3">
      <c r="A304" s="505" t="s">
        <v>1653</v>
      </c>
      <c r="B304" s="506" t="s">
        <v>1654</v>
      </c>
      <c r="C304" s="506" t="s">
        <v>447</v>
      </c>
      <c r="D304" s="506" t="s">
        <v>1650</v>
      </c>
      <c r="E304" s="506" t="s">
        <v>1655</v>
      </c>
      <c r="F304" s="506" t="s">
        <v>1691</v>
      </c>
      <c r="G304" s="506" t="s">
        <v>1693</v>
      </c>
      <c r="H304" s="510">
        <v>4</v>
      </c>
      <c r="I304" s="510">
        <v>888</v>
      </c>
      <c r="J304" s="506"/>
      <c r="K304" s="506">
        <v>222</v>
      </c>
      <c r="L304" s="510"/>
      <c r="M304" s="510"/>
      <c r="N304" s="506"/>
      <c r="O304" s="506"/>
      <c r="P304" s="510"/>
      <c r="Q304" s="510"/>
      <c r="R304" s="527"/>
      <c r="S304" s="511"/>
    </row>
    <row r="305" spans="1:19" ht="14.4" customHeight="1" x14ac:dyDescent="0.3">
      <c r="A305" s="505" t="s">
        <v>1653</v>
      </c>
      <c r="B305" s="506" t="s">
        <v>1654</v>
      </c>
      <c r="C305" s="506" t="s">
        <v>447</v>
      </c>
      <c r="D305" s="506" t="s">
        <v>1650</v>
      </c>
      <c r="E305" s="506" t="s">
        <v>1655</v>
      </c>
      <c r="F305" s="506" t="s">
        <v>1694</v>
      </c>
      <c r="G305" s="506" t="s">
        <v>1695</v>
      </c>
      <c r="H305" s="510">
        <v>16</v>
      </c>
      <c r="I305" s="510">
        <v>1232</v>
      </c>
      <c r="J305" s="506"/>
      <c r="K305" s="506">
        <v>77</v>
      </c>
      <c r="L305" s="510"/>
      <c r="M305" s="510"/>
      <c r="N305" s="506"/>
      <c r="O305" s="506"/>
      <c r="P305" s="510"/>
      <c r="Q305" s="510"/>
      <c r="R305" s="527"/>
      <c r="S305" s="511"/>
    </row>
    <row r="306" spans="1:19" ht="14.4" customHeight="1" x14ac:dyDescent="0.3">
      <c r="A306" s="505" t="s">
        <v>1653</v>
      </c>
      <c r="B306" s="506" t="s">
        <v>1654</v>
      </c>
      <c r="C306" s="506" t="s">
        <v>447</v>
      </c>
      <c r="D306" s="506" t="s">
        <v>1650</v>
      </c>
      <c r="E306" s="506" t="s">
        <v>1655</v>
      </c>
      <c r="F306" s="506" t="s">
        <v>1694</v>
      </c>
      <c r="G306" s="506" t="s">
        <v>1696</v>
      </c>
      <c r="H306" s="510">
        <v>3</v>
      </c>
      <c r="I306" s="510">
        <v>231</v>
      </c>
      <c r="J306" s="506"/>
      <c r="K306" s="506">
        <v>77</v>
      </c>
      <c r="L306" s="510"/>
      <c r="M306" s="510"/>
      <c r="N306" s="506"/>
      <c r="O306" s="506"/>
      <c r="P306" s="510"/>
      <c r="Q306" s="510"/>
      <c r="R306" s="527"/>
      <c r="S306" s="511"/>
    </row>
    <row r="307" spans="1:19" ht="14.4" customHeight="1" x14ac:dyDescent="0.3">
      <c r="A307" s="505" t="s">
        <v>1653</v>
      </c>
      <c r="B307" s="506" t="s">
        <v>1654</v>
      </c>
      <c r="C307" s="506" t="s">
        <v>447</v>
      </c>
      <c r="D307" s="506" t="s">
        <v>1640</v>
      </c>
      <c r="E307" s="506" t="s">
        <v>1655</v>
      </c>
      <c r="F307" s="506" t="s">
        <v>1658</v>
      </c>
      <c r="G307" s="506" t="s">
        <v>1659</v>
      </c>
      <c r="H307" s="510"/>
      <c r="I307" s="510"/>
      <c r="J307" s="506"/>
      <c r="K307" s="506"/>
      <c r="L307" s="510"/>
      <c r="M307" s="510"/>
      <c r="N307" s="506"/>
      <c r="O307" s="506"/>
      <c r="P307" s="510">
        <v>1</v>
      </c>
      <c r="Q307" s="510">
        <v>37</v>
      </c>
      <c r="R307" s="527"/>
      <c r="S307" s="511">
        <v>37</v>
      </c>
    </row>
    <row r="308" spans="1:19" ht="14.4" customHeight="1" x14ac:dyDescent="0.3">
      <c r="A308" s="505" t="s">
        <v>1653</v>
      </c>
      <c r="B308" s="506" t="s">
        <v>1654</v>
      </c>
      <c r="C308" s="506" t="s">
        <v>447</v>
      </c>
      <c r="D308" s="506" t="s">
        <v>1640</v>
      </c>
      <c r="E308" s="506" t="s">
        <v>1655</v>
      </c>
      <c r="F308" s="506" t="s">
        <v>1658</v>
      </c>
      <c r="G308" s="506" t="s">
        <v>1660</v>
      </c>
      <c r="H308" s="510"/>
      <c r="I308" s="510"/>
      <c r="J308" s="506"/>
      <c r="K308" s="506"/>
      <c r="L308" s="510"/>
      <c r="M308" s="510"/>
      <c r="N308" s="506"/>
      <c r="O308" s="506"/>
      <c r="P308" s="510">
        <v>2</v>
      </c>
      <c r="Q308" s="510">
        <v>74</v>
      </c>
      <c r="R308" s="527"/>
      <c r="S308" s="511">
        <v>37</v>
      </c>
    </row>
    <row r="309" spans="1:19" ht="14.4" customHeight="1" x14ac:dyDescent="0.3">
      <c r="A309" s="505" t="s">
        <v>1653</v>
      </c>
      <c r="B309" s="506" t="s">
        <v>1654</v>
      </c>
      <c r="C309" s="506" t="s">
        <v>447</v>
      </c>
      <c r="D309" s="506" t="s">
        <v>1640</v>
      </c>
      <c r="E309" s="506" t="s">
        <v>1655</v>
      </c>
      <c r="F309" s="506" t="s">
        <v>1673</v>
      </c>
      <c r="G309" s="506" t="s">
        <v>1675</v>
      </c>
      <c r="H309" s="510"/>
      <c r="I309" s="510"/>
      <c r="J309" s="506"/>
      <c r="K309" s="506"/>
      <c r="L309" s="510"/>
      <c r="M309" s="510"/>
      <c r="N309" s="506"/>
      <c r="O309" s="506"/>
      <c r="P309" s="510">
        <v>1</v>
      </c>
      <c r="Q309" s="510">
        <v>33.33</v>
      </c>
      <c r="R309" s="527"/>
      <c r="S309" s="511">
        <v>33.33</v>
      </c>
    </row>
    <row r="310" spans="1:19" ht="14.4" customHeight="1" x14ac:dyDescent="0.3">
      <c r="A310" s="505" t="s">
        <v>1653</v>
      </c>
      <c r="B310" s="506" t="s">
        <v>1654</v>
      </c>
      <c r="C310" s="506" t="s">
        <v>447</v>
      </c>
      <c r="D310" s="506" t="s">
        <v>1640</v>
      </c>
      <c r="E310" s="506" t="s">
        <v>1655</v>
      </c>
      <c r="F310" s="506" t="s">
        <v>1676</v>
      </c>
      <c r="G310" s="506" t="s">
        <v>1677</v>
      </c>
      <c r="H310" s="510"/>
      <c r="I310" s="510"/>
      <c r="J310" s="506"/>
      <c r="K310" s="506"/>
      <c r="L310" s="510"/>
      <c r="M310" s="510"/>
      <c r="N310" s="506"/>
      <c r="O310" s="506"/>
      <c r="P310" s="510">
        <v>1</v>
      </c>
      <c r="Q310" s="510">
        <v>37</v>
      </c>
      <c r="R310" s="527"/>
      <c r="S310" s="511">
        <v>37</v>
      </c>
    </row>
    <row r="311" spans="1:19" ht="14.4" customHeight="1" x14ac:dyDescent="0.3">
      <c r="A311" s="505" t="s">
        <v>1653</v>
      </c>
      <c r="B311" s="506" t="s">
        <v>1654</v>
      </c>
      <c r="C311" s="506" t="s">
        <v>447</v>
      </c>
      <c r="D311" s="506" t="s">
        <v>1640</v>
      </c>
      <c r="E311" s="506" t="s">
        <v>1655</v>
      </c>
      <c r="F311" s="506" t="s">
        <v>1676</v>
      </c>
      <c r="G311" s="506" t="s">
        <v>1678</v>
      </c>
      <c r="H311" s="510"/>
      <c r="I311" s="510"/>
      <c r="J311" s="506"/>
      <c r="K311" s="506"/>
      <c r="L311" s="510"/>
      <c r="M311" s="510"/>
      <c r="N311" s="506"/>
      <c r="O311" s="506"/>
      <c r="P311" s="510">
        <v>1</v>
      </c>
      <c r="Q311" s="510">
        <v>37</v>
      </c>
      <c r="R311" s="527"/>
      <c r="S311" s="511">
        <v>37</v>
      </c>
    </row>
    <row r="312" spans="1:19" ht="14.4" customHeight="1" x14ac:dyDescent="0.3">
      <c r="A312" s="505" t="s">
        <v>1653</v>
      </c>
      <c r="B312" s="506" t="s">
        <v>1654</v>
      </c>
      <c r="C312" s="506" t="s">
        <v>447</v>
      </c>
      <c r="D312" s="506" t="s">
        <v>1640</v>
      </c>
      <c r="E312" s="506" t="s">
        <v>1655</v>
      </c>
      <c r="F312" s="506" t="s">
        <v>1682</v>
      </c>
      <c r="G312" s="506" t="s">
        <v>1683</v>
      </c>
      <c r="H312" s="510"/>
      <c r="I312" s="510"/>
      <c r="J312" s="506"/>
      <c r="K312" s="506"/>
      <c r="L312" s="510"/>
      <c r="M312" s="510"/>
      <c r="N312" s="506"/>
      <c r="O312" s="506"/>
      <c r="P312" s="510">
        <v>1</v>
      </c>
      <c r="Q312" s="510">
        <v>702</v>
      </c>
      <c r="R312" s="527"/>
      <c r="S312" s="511">
        <v>702</v>
      </c>
    </row>
    <row r="313" spans="1:19" ht="14.4" customHeight="1" x14ac:dyDescent="0.3">
      <c r="A313" s="505" t="s">
        <v>1653</v>
      </c>
      <c r="B313" s="506" t="s">
        <v>1654</v>
      </c>
      <c r="C313" s="506" t="s">
        <v>447</v>
      </c>
      <c r="D313" s="506" t="s">
        <v>1640</v>
      </c>
      <c r="E313" s="506" t="s">
        <v>1655</v>
      </c>
      <c r="F313" s="506" t="s">
        <v>1685</v>
      </c>
      <c r="G313" s="506" t="s">
        <v>1687</v>
      </c>
      <c r="H313" s="510"/>
      <c r="I313" s="510"/>
      <c r="J313" s="506"/>
      <c r="K313" s="506"/>
      <c r="L313" s="510"/>
      <c r="M313" s="510"/>
      <c r="N313" s="506"/>
      <c r="O313" s="506"/>
      <c r="P313" s="510">
        <v>1</v>
      </c>
      <c r="Q313" s="510">
        <v>236</v>
      </c>
      <c r="R313" s="527"/>
      <c r="S313" s="511">
        <v>236</v>
      </c>
    </row>
    <row r="314" spans="1:19" ht="14.4" customHeight="1" x14ac:dyDescent="0.3">
      <c r="A314" s="505" t="s">
        <v>1653</v>
      </c>
      <c r="B314" s="506" t="s">
        <v>1654</v>
      </c>
      <c r="C314" s="506" t="s">
        <v>447</v>
      </c>
      <c r="D314" s="506" t="s">
        <v>1640</v>
      </c>
      <c r="E314" s="506" t="s">
        <v>1655</v>
      </c>
      <c r="F314" s="506" t="s">
        <v>1691</v>
      </c>
      <c r="G314" s="506" t="s">
        <v>1692</v>
      </c>
      <c r="H314" s="510"/>
      <c r="I314" s="510"/>
      <c r="J314" s="506"/>
      <c r="K314" s="506"/>
      <c r="L314" s="510"/>
      <c r="M314" s="510"/>
      <c r="N314" s="506"/>
      <c r="O314" s="506"/>
      <c r="P314" s="510">
        <v>1</v>
      </c>
      <c r="Q314" s="510">
        <v>223</v>
      </c>
      <c r="R314" s="527"/>
      <c r="S314" s="511">
        <v>223</v>
      </c>
    </row>
    <row r="315" spans="1:19" ht="14.4" customHeight="1" x14ac:dyDescent="0.3">
      <c r="A315" s="505" t="s">
        <v>1653</v>
      </c>
      <c r="B315" s="506" t="s">
        <v>1654</v>
      </c>
      <c r="C315" s="506" t="s">
        <v>447</v>
      </c>
      <c r="D315" s="506" t="s">
        <v>1640</v>
      </c>
      <c r="E315" s="506" t="s">
        <v>1655</v>
      </c>
      <c r="F315" s="506" t="s">
        <v>1691</v>
      </c>
      <c r="G315" s="506" t="s">
        <v>1693</v>
      </c>
      <c r="H315" s="510"/>
      <c r="I315" s="510"/>
      <c r="J315" s="506"/>
      <c r="K315" s="506"/>
      <c r="L315" s="510"/>
      <c r="M315" s="510"/>
      <c r="N315" s="506"/>
      <c r="O315" s="506"/>
      <c r="P315" s="510">
        <v>1</v>
      </c>
      <c r="Q315" s="510">
        <v>223</v>
      </c>
      <c r="R315" s="527"/>
      <c r="S315" s="511">
        <v>223</v>
      </c>
    </row>
    <row r="316" spans="1:19" ht="14.4" customHeight="1" x14ac:dyDescent="0.3">
      <c r="A316" s="505" t="s">
        <v>1653</v>
      </c>
      <c r="B316" s="506" t="s">
        <v>1654</v>
      </c>
      <c r="C316" s="506" t="s">
        <v>447</v>
      </c>
      <c r="D316" s="506" t="s">
        <v>1640</v>
      </c>
      <c r="E316" s="506" t="s">
        <v>1655</v>
      </c>
      <c r="F316" s="506" t="s">
        <v>1697</v>
      </c>
      <c r="G316" s="506" t="s">
        <v>1699</v>
      </c>
      <c r="H316" s="510"/>
      <c r="I316" s="510"/>
      <c r="J316" s="506"/>
      <c r="K316" s="506"/>
      <c r="L316" s="510"/>
      <c r="M316" s="510"/>
      <c r="N316" s="506"/>
      <c r="O316" s="506"/>
      <c r="P316" s="510">
        <v>1</v>
      </c>
      <c r="Q316" s="510">
        <v>59</v>
      </c>
      <c r="R316" s="527"/>
      <c r="S316" s="511">
        <v>59</v>
      </c>
    </row>
    <row r="317" spans="1:19" ht="14.4" customHeight="1" x14ac:dyDescent="0.3">
      <c r="A317" s="505" t="s">
        <v>1653</v>
      </c>
      <c r="B317" s="506" t="s">
        <v>1654</v>
      </c>
      <c r="C317" s="506" t="s">
        <v>447</v>
      </c>
      <c r="D317" s="506" t="s">
        <v>484</v>
      </c>
      <c r="E317" s="506" t="s">
        <v>1655</v>
      </c>
      <c r="F317" s="506" t="s">
        <v>1658</v>
      </c>
      <c r="G317" s="506" t="s">
        <v>1659</v>
      </c>
      <c r="H317" s="510"/>
      <c r="I317" s="510"/>
      <c r="J317" s="506"/>
      <c r="K317" s="506"/>
      <c r="L317" s="510"/>
      <c r="M317" s="510"/>
      <c r="N317" s="506"/>
      <c r="O317" s="506"/>
      <c r="P317" s="510">
        <v>20</v>
      </c>
      <c r="Q317" s="510">
        <v>740</v>
      </c>
      <c r="R317" s="527"/>
      <c r="S317" s="511">
        <v>37</v>
      </c>
    </row>
    <row r="318" spans="1:19" ht="14.4" customHeight="1" x14ac:dyDescent="0.3">
      <c r="A318" s="505" t="s">
        <v>1653</v>
      </c>
      <c r="B318" s="506" t="s">
        <v>1654</v>
      </c>
      <c r="C318" s="506" t="s">
        <v>447</v>
      </c>
      <c r="D318" s="506" t="s">
        <v>484</v>
      </c>
      <c r="E318" s="506" t="s">
        <v>1655</v>
      </c>
      <c r="F318" s="506" t="s">
        <v>1658</v>
      </c>
      <c r="G318" s="506" t="s">
        <v>1660</v>
      </c>
      <c r="H318" s="510"/>
      <c r="I318" s="510"/>
      <c r="J318" s="506"/>
      <c r="K318" s="506"/>
      <c r="L318" s="510"/>
      <c r="M318" s="510"/>
      <c r="N318" s="506"/>
      <c r="O318" s="506"/>
      <c r="P318" s="510">
        <v>19</v>
      </c>
      <c r="Q318" s="510">
        <v>703</v>
      </c>
      <c r="R318" s="527"/>
      <c r="S318" s="511">
        <v>37</v>
      </c>
    </row>
    <row r="319" spans="1:19" ht="14.4" customHeight="1" x14ac:dyDescent="0.3">
      <c r="A319" s="505" t="s">
        <v>1653</v>
      </c>
      <c r="B319" s="506" t="s">
        <v>1654</v>
      </c>
      <c r="C319" s="506" t="s">
        <v>447</v>
      </c>
      <c r="D319" s="506" t="s">
        <v>484</v>
      </c>
      <c r="E319" s="506" t="s">
        <v>1655</v>
      </c>
      <c r="F319" s="506" t="s">
        <v>1661</v>
      </c>
      <c r="G319" s="506" t="s">
        <v>1662</v>
      </c>
      <c r="H319" s="510"/>
      <c r="I319" s="510"/>
      <c r="J319" s="506"/>
      <c r="K319" s="506"/>
      <c r="L319" s="510"/>
      <c r="M319" s="510"/>
      <c r="N319" s="506"/>
      <c r="O319" s="506"/>
      <c r="P319" s="510">
        <v>1</v>
      </c>
      <c r="Q319" s="510">
        <v>139</v>
      </c>
      <c r="R319" s="527"/>
      <c r="S319" s="511">
        <v>139</v>
      </c>
    </row>
    <row r="320" spans="1:19" ht="14.4" customHeight="1" x14ac:dyDescent="0.3">
      <c r="A320" s="505" t="s">
        <v>1653</v>
      </c>
      <c r="B320" s="506" t="s">
        <v>1654</v>
      </c>
      <c r="C320" s="506" t="s">
        <v>447</v>
      </c>
      <c r="D320" s="506" t="s">
        <v>484</v>
      </c>
      <c r="E320" s="506" t="s">
        <v>1655</v>
      </c>
      <c r="F320" s="506" t="s">
        <v>1661</v>
      </c>
      <c r="G320" s="506" t="s">
        <v>1663</v>
      </c>
      <c r="H320" s="510"/>
      <c r="I320" s="510"/>
      <c r="J320" s="506"/>
      <c r="K320" s="506"/>
      <c r="L320" s="510"/>
      <c r="M320" s="510"/>
      <c r="N320" s="506"/>
      <c r="O320" s="506"/>
      <c r="P320" s="510">
        <v>5</v>
      </c>
      <c r="Q320" s="510">
        <v>695</v>
      </c>
      <c r="R320" s="527"/>
      <c r="S320" s="511">
        <v>139</v>
      </c>
    </row>
    <row r="321" spans="1:19" ht="14.4" customHeight="1" x14ac:dyDescent="0.3">
      <c r="A321" s="505" t="s">
        <v>1653</v>
      </c>
      <c r="B321" s="506" t="s">
        <v>1654</v>
      </c>
      <c r="C321" s="506" t="s">
        <v>447</v>
      </c>
      <c r="D321" s="506" t="s">
        <v>484</v>
      </c>
      <c r="E321" s="506" t="s">
        <v>1655</v>
      </c>
      <c r="F321" s="506" t="s">
        <v>1664</v>
      </c>
      <c r="G321" s="506" t="s">
        <v>1665</v>
      </c>
      <c r="H321" s="510"/>
      <c r="I321" s="510"/>
      <c r="J321" s="506"/>
      <c r="K321" s="506"/>
      <c r="L321" s="510"/>
      <c r="M321" s="510"/>
      <c r="N321" s="506"/>
      <c r="O321" s="506"/>
      <c r="P321" s="510">
        <v>1</v>
      </c>
      <c r="Q321" s="510">
        <v>1819</v>
      </c>
      <c r="R321" s="527"/>
      <c r="S321" s="511">
        <v>1819</v>
      </c>
    </row>
    <row r="322" spans="1:19" ht="14.4" customHeight="1" x14ac:dyDescent="0.3">
      <c r="A322" s="505" t="s">
        <v>1653</v>
      </c>
      <c r="B322" s="506" t="s">
        <v>1654</v>
      </c>
      <c r="C322" s="506" t="s">
        <v>447</v>
      </c>
      <c r="D322" s="506" t="s">
        <v>484</v>
      </c>
      <c r="E322" s="506" t="s">
        <v>1655</v>
      </c>
      <c r="F322" s="506" t="s">
        <v>1664</v>
      </c>
      <c r="G322" s="506" t="s">
        <v>1666</v>
      </c>
      <c r="H322" s="510"/>
      <c r="I322" s="510"/>
      <c r="J322" s="506"/>
      <c r="K322" s="506"/>
      <c r="L322" s="510"/>
      <c r="M322" s="510"/>
      <c r="N322" s="506"/>
      <c r="O322" s="506"/>
      <c r="P322" s="510">
        <v>4</v>
      </c>
      <c r="Q322" s="510">
        <v>7276</v>
      </c>
      <c r="R322" s="527"/>
      <c r="S322" s="511">
        <v>1819</v>
      </c>
    </row>
    <row r="323" spans="1:19" ht="14.4" customHeight="1" x14ac:dyDescent="0.3">
      <c r="A323" s="505" t="s">
        <v>1653</v>
      </c>
      <c r="B323" s="506" t="s">
        <v>1654</v>
      </c>
      <c r="C323" s="506" t="s">
        <v>447</v>
      </c>
      <c r="D323" s="506" t="s">
        <v>484</v>
      </c>
      <c r="E323" s="506" t="s">
        <v>1655</v>
      </c>
      <c r="F323" s="506" t="s">
        <v>1667</v>
      </c>
      <c r="G323" s="506" t="s">
        <v>1668</v>
      </c>
      <c r="H323" s="510"/>
      <c r="I323" s="510"/>
      <c r="J323" s="506"/>
      <c r="K323" s="506"/>
      <c r="L323" s="510"/>
      <c r="M323" s="510"/>
      <c r="N323" s="506"/>
      <c r="O323" s="506"/>
      <c r="P323" s="510">
        <v>1</v>
      </c>
      <c r="Q323" s="510">
        <v>625</v>
      </c>
      <c r="R323" s="527"/>
      <c r="S323" s="511">
        <v>625</v>
      </c>
    </row>
    <row r="324" spans="1:19" ht="14.4" customHeight="1" x14ac:dyDescent="0.3">
      <c r="A324" s="505" t="s">
        <v>1653</v>
      </c>
      <c r="B324" s="506" t="s">
        <v>1654</v>
      </c>
      <c r="C324" s="506" t="s">
        <v>447</v>
      </c>
      <c r="D324" s="506" t="s">
        <v>484</v>
      </c>
      <c r="E324" s="506" t="s">
        <v>1655</v>
      </c>
      <c r="F324" s="506" t="s">
        <v>1667</v>
      </c>
      <c r="G324" s="506" t="s">
        <v>1669</v>
      </c>
      <c r="H324" s="510"/>
      <c r="I324" s="510"/>
      <c r="J324" s="506"/>
      <c r="K324" s="506"/>
      <c r="L324" s="510"/>
      <c r="M324" s="510"/>
      <c r="N324" s="506"/>
      <c r="O324" s="506"/>
      <c r="P324" s="510">
        <v>5</v>
      </c>
      <c r="Q324" s="510">
        <v>3125</v>
      </c>
      <c r="R324" s="527"/>
      <c r="S324" s="511">
        <v>625</v>
      </c>
    </row>
    <row r="325" spans="1:19" ht="14.4" customHeight="1" x14ac:dyDescent="0.3">
      <c r="A325" s="505" t="s">
        <v>1653</v>
      </c>
      <c r="B325" s="506" t="s">
        <v>1654</v>
      </c>
      <c r="C325" s="506" t="s">
        <v>447</v>
      </c>
      <c r="D325" s="506" t="s">
        <v>484</v>
      </c>
      <c r="E325" s="506" t="s">
        <v>1655</v>
      </c>
      <c r="F325" s="506" t="s">
        <v>1670</v>
      </c>
      <c r="G325" s="506" t="s">
        <v>1671</v>
      </c>
      <c r="H325" s="510"/>
      <c r="I325" s="510"/>
      <c r="J325" s="506"/>
      <c r="K325" s="506"/>
      <c r="L325" s="510"/>
      <c r="M325" s="510"/>
      <c r="N325" s="506"/>
      <c r="O325" s="506"/>
      <c r="P325" s="510">
        <v>1</v>
      </c>
      <c r="Q325" s="510">
        <v>471</v>
      </c>
      <c r="R325" s="527"/>
      <c r="S325" s="511">
        <v>471</v>
      </c>
    </row>
    <row r="326" spans="1:19" ht="14.4" customHeight="1" x14ac:dyDescent="0.3">
      <c r="A326" s="505" t="s">
        <v>1653</v>
      </c>
      <c r="B326" s="506" t="s">
        <v>1654</v>
      </c>
      <c r="C326" s="506" t="s">
        <v>447</v>
      </c>
      <c r="D326" s="506" t="s">
        <v>484</v>
      </c>
      <c r="E326" s="506" t="s">
        <v>1655</v>
      </c>
      <c r="F326" s="506" t="s">
        <v>1673</v>
      </c>
      <c r="G326" s="506" t="s">
        <v>1674</v>
      </c>
      <c r="H326" s="510"/>
      <c r="I326" s="510"/>
      <c r="J326" s="506"/>
      <c r="K326" s="506"/>
      <c r="L326" s="510"/>
      <c r="M326" s="510"/>
      <c r="N326" s="506"/>
      <c r="O326" s="506"/>
      <c r="P326" s="510">
        <v>10</v>
      </c>
      <c r="Q326" s="510">
        <v>333.34000000000003</v>
      </c>
      <c r="R326" s="527"/>
      <c r="S326" s="511">
        <v>33.334000000000003</v>
      </c>
    </row>
    <row r="327" spans="1:19" ht="14.4" customHeight="1" x14ac:dyDescent="0.3">
      <c r="A327" s="505" t="s">
        <v>1653</v>
      </c>
      <c r="B327" s="506" t="s">
        <v>1654</v>
      </c>
      <c r="C327" s="506" t="s">
        <v>447</v>
      </c>
      <c r="D327" s="506" t="s">
        <v>484</v>
      </c>
      <c r="E327" s="506" t="s">
        <v>1655</v>
      </c>
      <c r="F327" s="506" t="s">
        <v>1673</v>
      </c>
      <c r="G327" s="506" t="s">
        <v>1675</v>
      </c>
      <c r="H327" s="510"/>
      <c r="I327" s="510"/>
      <c r="J327" s="506"/>
      <c r="K327" s="506"/>
      <c r="L327" s="510"/>
      <c r="M327" s="510"/>
      <c r="N327" s="506"/>
      <c r="O327" s="506"/>
      <c r="P327" s="510">
        <v>1</v>
      </c>
      <c r="Q327" s="510">
        <v>33.33</v>
      </c>
      <c r="R327" s="527"/>
      <c r="S327" s="511">
        <v>33.33</v>
      </c>
    </row>
    <row r="328" spans="1:19" ht="14.4" customHeight="1" x14ac:dyDescent="0.3">
      <c r="A328" s="505" t="s">
        <v>1653</v>
      </c>
      <c r="B328" s="506" t="s">
        <v>1654</v>
      </c>
      <c r="C328" s="506" t="s">
        <v>447</v>
      </c>
      <c r="D328" s="506" t="s">
        <v>484</v>
      </c>
      <c r="E328" s="506" t="s">
        <v>1655</v>
      </c>
      <c r="F328" s="506" t="s">
        <v>1676</v>
      </c>
      <c r="G328" s="506" t="s">
        <v>1677</v>
      </c>
      <c r="H328" s="510"/>
      <c r="I328" s="510"/>
      <c r="J328" s="506"/>
      <c r="K328" s="506"/>
      <c r="L328" s="510"/>
      <c r="M328" s="510"/>
      <c r="N328" s="506"/>
      <c r="O328" s="506"/>
      <c r="P328" s="510">
        <v>20</v>
      </c>
      <c r="Q328" s="510">
        <v>740</v>
      </c>
      <c r="R328" s="527"/>
      <c r="S328" s="511">
        <v>37</v>
      </c>
    </row>
    <row r="329" spans="1:19" ht="14.4" customHeight="1" x14ac:dyDescent="0.3">
      <c r="A329" s="505" t="s">
        <v>1653</v>
      </c>
      <c r="B329" s="506" t="s">
        <v>1654</v>
      </c>
      <c r="C329" s="506" t="s">
        <v>447</v>
      </c>
      <c r="D329" s="506" t="s">
        <v>484</v>
      </c>
      <c r="E329" s="506" t="s">
        <v>1655</v>
      </c>
      <c r="F329" s="506" t="s">
        <v>1676</v>
      </c>
      <c r="G329" s="506" t="s">
        <v>1678</v>
      </c>
      <c r="H329" s="510"/>
      <c r="I329" s="510"/>
      <c r="J329" s="506"/>
      <c r="K329" s="506"/>
      <c r="L329" s="510"/>
      <c r="M329" s="510"/>
      <c r="N329" s="506"/>
      <c r="O329" s="506"/>
      <c r="P329" s="510">
        <v>16</v>
      </c>
      <c r="Q329" s="510">
        <v>592</v>
      </c>
      <c r="R329" s="527"/>
      <c r="S329" s="511">
        <v>37</v>
      </c>
    </row>
    <row r="330" spans="1:19" ht="14.4" customHeight="1" x14ac:dyDescent="0.3">
      <c r="A330" s="505" t="s">
        <v>1653</v>
      </c>
      <c r="B330" s="506" t="s">
        <v>1654</v>
      </c>
      <c r="C330" s="506" t="s">
        <v>447</v>
      </c>
      <c r="D330" s="506" t="s">
        <v>484</v>
      </c>
      <c r="E330" s="506" t="s">
        <v>1655</v>
      </c>
      <c r="F330" s="506" t="s">
        <v>1682</v>
      </c>
      <c r="G330" s="506" t="s">
        <v>1683</v>
      </c>
      <c r="H330" s="510"/>
      <c r="I330" s="510"/>
      <c r="J330" s="506"/>
      <c r="K330" s="506"/>
      <c r="L330" s="510"/>
      <c r="M330" s="510"/>
      <c r="N330" s="506"/>
      <c r="O330" s="506"/>
      <c r="P330" s="510">
        <v>2</v>
      </c>
      <c r="Q330" s="510">
        <v>1404</v>
      </c>
      <c r="R330" s="527"/>
      <c r="S330" s="511">
        <v>702</v>
      </c>
    </row>
    <row r="331" spans="1:19" ht="14.4" customHeight="1" x14ac:dyDescent="0.3">
      <c r="A331" s="505" t="s">
        <v>1653</v>
      </c>
      <c r="B331" s="506" t="s">
        <v>1654</v>
      </c>
      <c r="C331" s="506" t="s">
        <v>447</v>
      </c>
      <c r="D331" s="506" t="s">
        <v>484</v>
      </c>
      <c r="E331" s="506" t="s">
        <v>1655</v>
      </c>
      <c r="F331" s="506" t="s">
        <v>1682</v>
      </c>
      <c r="G331" s="506" t="s">
        <v>1684</v>
      </c>
      <c r="H331" s="510"/>
      <c r="I331" s="510"/>
      <c r="J331" s="506"/>
      <c r="K331" s="506"/>
      <c r="L331" s="510"/>
      <c r="M331" s="510"/>
      <c r="N331" s="506"/>
      <c r="O331" s="506"/>
      <c r="P331" s="510">
        <v>6</v>
      </c>
      <c r="Q331" s="510">
        <v>4212</v>
      </c>
      <c r="R331" s="527"/>
      <c r="S331" s="511">
        <v>702</v>
      </c>
    </row>
    <row r="332" spans="1:19" ht="14.4" customHeight="1" x14ac:dyDescent="0.3">
      <c r="A332" s="505" t="s">
        <v>1653</v>
      </c>
      <c r="B332" s="506" t="s">
        <v>1654</v>
      </c>
      <c r="C332" s="506" t="s">
        <v>447</v>
      </c>
      <c r="D332" s="506" t="s">
        <v>484</v>
      </c>
      <c r="E332" s="506" t="s">
        <v>1655</v>
      </c>
      <c r="F332" s="506" t="s">
        <v>1685</v>
      </c>
      <c r="G332" s="506" t="s">
        <v>1687</v>
      </c>
      <c r="H332" s="510"/>
      <c r="I332" s="510"/>
      <c r="J332" s="506"/>
      <c r="K332" s="506"/>
      <c r="L332" s="510"/>
      <c r="M332" s="510"/>
      <c r="N332" s="506"/>
      <c r="O332" s="506"/>
      <c r="P332" s="510">
        <v>4</v>
      </c>
      <c r="Q332" s="510">
        <v>944</v>
      </c>
      <c r="R332" s="527"/>
      <c r="S332" s="511">
        <v>236</v>
      </c>
    </row>
    <row r="333" spans="1:19" ht="14.4" customHeight="1" x14ac:dyDescent="0.3">
      <c r="A333" s="505" t="s">
        <v>1653</v>
      </c>
      <c r="B333" s="506" t="s">
        <v>1654</v>
      </c>
      <c r="C333" s="506" t="s">
        <v>447</v>
      </c>
      <c r="D333" s="506" t="s">
        <v>484</v>
      </c>
      <c r="E333" s="506" t="s">
        <v>1655</v>
      </c>
      <c r="F333" s="506" t="s">
        <v>1691</v>
      </c>
      <c r="G333" s="506" t="s">
        <v>1692</v>
      </c>
      <c r="H333" s="510"/>
      <c r="I333" s="510"/>
      <c r="J333" s="506"/>
      <c r="K333" s="506"/>
      <c r="L333" s="510"/>
      <c r="M333" s="510"/>
      <c r="N333" s="506"/>
      <c r="O333" s="506"/>
      <c r="P333" s="510">
        <v>3</v>
      </c>
      <c r="Q333" s="510">
        <v>669</v>
      </c>
      <c r="R333" s="527"/>
      <c r="S333" s="511">
        <v>223</v>
      </c>
    </row>
    <row r="334" spans="1:19" ht="14.4" customHeight="1" x14ac:dyDescent="0.3">
      <c r="A334" s="505" t="s">
        <v>1653</v>
      </c>
      <c r="B334" s="506" t="s">
        <v>1654</v>
      </c>
      <c r="C334" s="506" t="s">
        <v>447</v>
      </c>
      <c r="D334" s="506" t="s">
        <v>484</v>
      </c>
      <c r="E334" s="506" t="s">
        <v>1655</v>
      </c>
      <c r="F334" s="506" t="s">
        <v>1691</v>
      </c>
      <c r="G334" s="506" t="s">
        <v>1693</v>
      </c>
      <c r="H334" s="510"/>
      <c r="I334" s="510"/>
      <c r="J334" s="506"/>
      <c r="K334" s="506"/>
      <c r="L334" s="510"/>
      <c r="M334" s="510"/>
      <c r="N334" s="506"/>
      <c r="O334" s="506"/>
      <c r="P334" s="510">
        <v>10</v>
      </c>
      <c r="Q334" s="510">
        <v>2230</v>
      </c>
      <c r="R334" s="527"/>
      <c r="S334" s="511">
        <v>223</v>
      </c>
    </row>
    <row r="335" spans="1:19" ht="14.4" customHeight="1" x14ac:dyDescent="0.3">
      <c r="A335" s="505" t="s">
        <v>1653</v>
      </c>
      <c r="B335" s="506" t="s">
        <v>1654</v>
      </c>
      <c r="C335" s="506" t="s">
        <v>447</v>
      </c>
      <c r="D335" s="506" t="s">
        <v>484</v>
      </c>
      <c r="E335" s="506" t="s">
        <v>1655</v>
      </c>
      <c r="F335" s="506" t="s">
        <v>1694</v>
      </c>
      <c r="G335" s="506" t="s">
        <v>1695</v>
      </c>
      <c r="H335" s="510"/>
      <c r="I335" s="510"/>
      <c r="J335" s="506"/>
      <c r="K335" s="506"/>
      <c r="L335" s="510"/>
      <c r="M335" s="510"/>
      <c r="N335" s="506"/>
      <c r="O335" s="506"/>
      <c r="P335" s="510">
        <v>3</v>
      </c>
      <c r="Q335" s="510">
        <v>231</v>
      </c>
      <c r="R335" s="527"/>
      <c r="S335" s="511">
        <v>77</v>
      </c>
    </row>
    <row r="336" spans="1:19" ht="14.4" customHeight="1" x14ac:dyDescent="0.3">
      <c r="A336" s="505" t="s">
        <v>1653</v>
      </c>
      <c r="B336" s="506" t="s">
        <v>1654</v>
      </c>
      <c r="C336" s="506" t="s">
        <v>447</v>
      </c>
      <c r="D336" s="506" t="s">
        <v>484</v>
      </c>
      <c r="E336" s="506" t="s">
        <v>1655</v>
      </c>
      <c r="F336" s="506" t="s">
        <v>1694</v>
      </c>
      <c r="G336" s="506" t="s">
        <v>1696</v>
      </c>
      <c r="H336" s="510"/>
      <c r="I336" s="510"/>
      <c r="J336" s="506"/>
      <c r="K336" s="506"/>
      <c r="L336" s="510"/>
      <c r="M336" s="510"/>
      <c r="N336" s="506"/>
      <c r="O336" s="506"/>
      <c r="P336" s="510">
        <v>15</v>
      </c>
      <c r="Q336" s="510">
        <v>1155</v>
      </c>
      <c r="R336" s="527"/>
      <c r="S336" s="511">
        <v>77</v>
      </c>
    </row>
    <row r="337" spans="1:19" ht="14.4" customHeight="1" x14ac:dyDescent="0.3">
      <c r="A337" s="505" t="s">
        <v>1653</v>
      </c>
      <c r="B337" s="506" t="s">
        <v>1654</v>
      </c>
      <c r="C337" s="506" t="s">
        <v>447</v>
      </c>
      <c r="D337" s="506" t="s">
        <v>484</v>
      </c>
      <c r="E337" s="506" t="s">
        <v>1655</v>
      </c>
      <c r="F337" s="506" t="s">
        <v>1697</v>
      </c>
      <c r="G337" s="506" t="s">
        <v>1698</v>
      </c>
      <c r="H337" s="510"/>
      <c r="I337" s="510"/>
      <c r="J337" s="506"/>
      <c r="K337" s="506"/>
      <c r="L337" s="510"/>
      <c r="M337" s="510"/>
      <c r="N337" s="506"/>
      <c r="O337" s="506"/>
      <c r="P337" s="510">
        <v>9</v>
      </c>
      <c r="Q337" s="510">
        <v>531</v>
      </c>
      <c r="R337" s="527"/>
      <c r="S337" s="511">
        <v>59</v>
      </c>
    </row>
    <row r="338" spans="1:19" ht="14.4" customHeight="1" x14ac:dyDescent="0.3">
      <c r="A338" s="505" t="s">
        <v>1653</v>
      </c>
      <c r="B338" s="506" t="s">
        <v>1654</v>
      </c>
      <c r="C338" s="506" t="s">
        <v>447</v>
      </c>
      <c r="D338" s="506" t="s">
        <v>484</v>
      </c>
      <c r="E338" s="506" t="s">
        <v>1655</v>
      </c>
      <c r="F338" s="506" t="s">
        <v>1697</v>
      </c>
      <c r="G338" s="506" t="s">
        <v>1699</v>
      </c>
      <c r="H338" s="510"/>
      <c r="I338" s="510"/>
      <c r="J338" s="506"/>
      <c r="K338" s="506"/>
      <c r="L338" s="510"/>
      <c r="M338" s="510"/>
      <c r="N338" s="506"/>
      <c r="O338" s="506"/>
      <c r="P338" s="510">
        <v>13</v>
      </c>
      <c r="Q338" s="510">
        <v>767</v>
      </c>
      <c r="R338" s="527"/>
      <c r="S338" s="511">
        <v>59</v>
      </c>
    </row>
    <row r="339" spans="1:19" ht="14.4" customHeight="1" x14ac:dyDescent="0.3">
      <c r="A339" s="505" t="s">
        <v>1653</v>
      </c>
      <c r="B339" s="506" t="s">
        <v>1654</v>
      </c>
      <c r="C339" s="506" t="s">
        <v>447</v>
      </c>
      <c r="D339" s="506" t="s">
        <v>1633</v>
      </c>
      <c r="E339" s="506" t="s">
        <v>1655</v>
      </c>
      <c r="F339" s="506" t="s">
        <v>1658</v>
      </c>
      <c r="G339" s="506" t="s">
        <v>1659</v>
      </c>
      <c r="H339" s="510"/>
      <c r="I339" s="510"/>
      <c r="J339" s="506"/>
      <c r="K339" s="506"/>
      <c r="L339" s="510"/>
      <c r="M339" s="510"/>
      <c r="N339" s="506"/>
      <c r="O339" s="506"/>
      <c r="P339" s="510">
        <v>23</v>
      </c>
      <c r="Q339" s="510">
        <v>851</v>
      </c>
      <c r="R339" s="527"/>
      <c r="S339" s="511">
        <v>37</v>
      </c>
    </row>
    <row r="340" spans="1:19" ht="14.4" customHeight="1" x14ac:dyDescent="0.3">
      <c r="A340" s="505" t="s">
        <v>1653</v>
      </c>
      <c r="B340" s="506" t="s">
        <v>1654</v>
      </c>
      <c r="C340" s="506" t="s">
        <v>447</v>
      </c>
      <c r="D340" s="506" t="s">
        <v>1633</v>
      </c>
      <c r="E340" s="506" t="s">
        <v>1655</v>
      </c>
      <c r="F340" s="506" t="s">
        <v>1658</v>
      </c>
      <c r="G340" s="506" t="s">
        <v>1660</v>
      </c>
      <c r="H340" s="510"/>
      <c r="I340" s="510"/>
      <c r="J340" s="506"/>
      <c r="K340" s="506"/>
      <c r="L340" s="510"/>
      <c r="M340" s="510"/>
      <c r="N340" s="506"/>
      <c r="O340" s="506"/>
      <c r="P340" s="510">
        <v>15</v>
      </c>
      <c r="Q340" s="510">
        <v>555</v>
      </c>
      <c r="R340" s="527"/>
      <c r="S340" s="511">
        <v>37</v>
      </c>
    </row>
    <row r="341" spans="1:19" ht="14.4" customHeight="1" x14ac:dyDescent="0.3">
      <c r="A341" s="505" t="s">
        <v>1653</v>
      </c>
      <c r="B341" s="506" t="s">
        <v>1654</v>
      </c>
      <c r="C341" s="506" t="s">
        <v>447</v>
      </c>
      <c r="D341" s="506" t="s">
        <v>1633</v>
      </c>
      <c r="E341" s="506" t="s">
        <v>1655</v>
      </c>
      <c r="F341" s="506" t="s">
        <v>1661</v>
      </c>
      <c r="G341" s="506" t="s">
        <v>1662</v>
      </c>
      <c r="H341" s="510"/>
      <c r="I341" s="510"/>
      <c r="J341" s="506"/>
      <c r="K341" s="506"/>
      <c r="L341" s="510"/>
      <c r="M341" s="510"/>
      <c r="N341" s="506"/>
      <c r="O341" s="506"/>
      <c r="P341" s="510">
        <v>1</v>
      </c>
      <c r="Q341" s="510">
        <v>139</v>
      </c>
      <c r="R341" s="527"/>
      <c r="S341" s="511">
        <v>139</v>
      </c>
    </row>
    <row r="342" spans="1:19" ht="14.4" customHeight="1" x14ac:dyDescent="0.3">
      <c r="A342" s="505" t="s">
        <v>1653</v>
      </c>
      <c r="B342" s="506" t="s">
        <v>1654</v>
      </c>
      <c r="C342" s="506" t="s">
        <v>447</v>
      </c>
      <c r="D342" s="506" t="s">
        <v>1633</v>
      </c>
      <c r="E342" s="506" t="s">
        <v>1655</v>
      </c>
      <c r="F342" s="506" t="s">
        <v>1664</v>
      </c>
      <c r="G342" s="506" t="s">
        <v>1665</v>
      </c>
      <c r="H342" s="510"/>
      <c r="I342" s="510"/>
      <c r="J342" s="506"/>
      <c r="K342" s="506"/>
      <c r="L342" s="510"/>
      <c r="M342" s="510"/>
      <c r="N342" s="506"/>
      <c r="O342" s="506"/>
      <c r="P342" s="510">
        <v>1</v>
      </c>
      <c r="Q342" s="510">
        <v>1819</v>
      </c>
      <c r="R342" s="527"/>
      <c r="S342" s="511">
        <v>1819</v>
      </c>
    </row>
    <row r="343" spans="1:19" ht="14.4" customHeight="1" x14ac:dyDescent="0.3">
      <c r="A343" s="505" t="s">
        <v>1653</v>
      </c>
      <c r="B343" s="506" t="s">
        <v>1654</v>
      </c>
      <c r="C343" s="506" t="s">
        <v>447</v>
      </c>
      <c r="D343" s="506" t="s">
        <v>1633</v>
      </c>
      <c r="E343" s="506" t="s">
        <v>1655</v>
      </c>
      <c r="F343" s="506" t="s">
        <v>1667</v>
      </c>
      <c r="G343" s="506" t="s">
        <v>1668</v>
      </c>
      <c r="H343" s="510"/>
      <c r="I343" s="510"/>
      <c r="J343" s="506"/>
      <c r="K343" s="506"/>
      <c r="L343" s="510"/>
      <c r="M343" s="510"/>
      <c r="N343" s="506"/>
      <c r="O343" s="506"/>
      <c r="P343" s="510">
        <v>1</v>
      </c>
      <c r="Q343" s="510">
        <v>625</v>
      </c>
      <c r="R343" s="527"/>
      <c r="S343" s="511">
        <v>625</v>
      </c>
    </row>
    <row r="344" spans="1:19" ht="14.4" customHeight="1" x14ac:dyDescent="0.3">
      <c r="A344" s="505" t="s">
        <v>1653</v>
      </c>
      <c r="B344" s="506" t="s">
        <v>1654</v>
      </c>
      <c r="C344" s="506" t="s">
        <v>447</v>
      </c>
      <c r="D344" s="506" t="s">
        <v>1633</v>
      </c>
      <c r="E344" s="506" t="s">
        <v>1655</v>
      </c>
      <c r="F344" s="506" t="s">
        <v>1670</v>
      </c>
      <c r="G344" s="506" t="s">
        <v>1671</v>
      </c>
      <c r="H344" s="510"/>
      <c r="I344" s="510"/>
      <c r="J344" s="506"/>
      <c r="K344" s="506"/>
      <c r="L344" s="510"/>
      <c r="M344" s="510"/>
      <c r="N344" s="506"/>
      <c r="O344" s="506"/>
      <c r="P344" s="510">
        <v>1</v>
      </c>
      <c r="Q344" s="510">
        <v>471</v>
      </c>
      <c r="R344" s="527"/>
      <c r="S344" s="511">
        <v>471</v>
      </c>
    </row>
    <row r="345" spans="1:19" ht="14.4" customHeight="1" x14ac:dyDescent="0.3">
      <c r="A345" s="505" t="s">
        <v>1653</v>
      </c>
      <c r="B345" s="506" t="s">
        <v>1654</v>
      </c>
      <c r="C345" s="506" t="s">
        <v>447</v>
      </c>
      <c r="D345" s="506" t="s">
        <v>1633</v>
      </c>
      <c r="E345" s="506" t="s">
        <v>1655</v>
      </c>
      <c r="F345" s="506" t="s">
        <v>1673</v>
      </c>
      <c r="G345" s="506" t="s">
        <v>1674</v>
      </c>
      <c r="H345" s="510"/>
      <c r="I345" s="510"/>
      <c r="J345" s="506"/>
      <c r="K345" s="506"/>
      <c r="L345" s="510"/>
      <c r="M345" s="510"/>
      <c r="N345" s="506"/>
      <c r="O345" s="506"/>
      <c r="P345" s="510">
        <v>1</v>
      </c>
      <c r="Q345" s="510">
        <v>33.33</v>
      </c>
      <c r="R345" s="527"/>
      <c r="S345" s="511">
        <v>33.33</v>
      </c>
    </row>
    <row r="346" spans="1:19" ht="14.4" customHeight="1" x14ac:dyDescent="0.3">
      <c r="A346" s="505" t="s">
        <v>1653</v>
      </c>
      <c r="B346" s="506" t="s">
        <v>1654</v>
      </c>
      <c r="C346" s="506" t="s">
        <v>447</v>
      </c>
      <c r="D346" s="506" t="s">
        <v>1633</v>
      </c>
      <c r="E346" s="506" t="s">
        <v>1655</v>
      </c>
      <c r="F346" s="506" t="s">
        <v>1676</v>
      </c>
      <c r="G346" s="506" t="s">
        <v>1677</v>
      </c>
      <c r="H346" s="510"/>
      <c r="I346" s="510"/>
      <c r="J346" s="506"/>
      <c r="K346" s="506"/>
      <c r="L346" s="510"/>
      <c r="M346" s="510"/>
      <c r="N346" s="506"/>
      <c r="O346" s="506"/>
      <c r="P346" s="510">
        <v>23</v>
      </c>
      <c r="Q346" s="510">
        <v>851</v>
      </c>
      <c r="R346" s="527"/>
      <c r="S346" s="511">
        <v>37</v>
      </c>
    </row>
    <row r="347" spans="1:19" ht="14.4" customHeight="1" x14ac:dyDescent="0.3">
      <c r="A347" s="505" t="s">
        <v>1653</v>
      </c>
      <c r="B347" s="506" t="s">
        <v>1654</v>
      </c>
      <c r="C347" s="506" t="s">
        <v>447</v>
      </c>
      <c r="D347" s="506" t="s">
        <v>1633</v>
      </c>
      <c r="E347" s="506" t="s">
        <v>1655</v>
      </c>
      <c r="F347" s="506" t="s">
        <v>1676</v>
      </c>
      <c r="G347" s="506" t="s">
        <v>1678</v>
      </c>
      <c r="H347" s="510"/>
      <c r="I347" s="510"/>
      <c r="J347" s="506"/>
      <c r="K347" s="506"/>
      <c r="L347" s="510"/>
      <c r="M347" s="510"/>
      <c r="N347" s="506"/>
      <c r="O347" s="506"/>
      <c r="P347" s="510">
        <v>15</v>
      </c>
      <c r="Q347" s="510">
        <v>555</v>
      </c>
      <c r="R347" s="527"/>
      <c r="S347" s="511">
        <v>37</v>
      </c>
    </row>
    <row r="348" spans="1:19" ht="14.4" customHeight="1" x14ac:dyDescent="0.3">
      <c r="A348" s="505" t="s">
        <v>1653</v>
      </c>
      <c r="B348" s="506" t="s">
        <v>1654</v>
      </c>
      <c r="C348" s="506" t="s">
        <v>447</v>
      </c>
      <c r="D348" s="506" t="s">
        <v>1633</v>
      </c>
      <c r="E348" s="506" t="s">
        <v>1655</v>
      </c>
      <c r="F348" s="506" t="s">
        <v>1682</v>
      </c>
      <c r="G348" s="506" t="s">
        <v>1683</v>
      </c>
      <c r="H348" s="510"/>
      <c r="I348" s="510"/>
      <c r="J348" s="506"/>
      <c r="K348" s="506"/>
      <c r="L348" s="510"/>
      <c r="M348" s="510"/>
      <c r="N348" s="506"/>
      <c r="O348" s="506"/>
      <c r="P348" s="510">
        <v>1</v>
      </c>
      <c r="Q348" s="510">
        <v>702</v>
      </c>
      <c r="R348" s="527"/>
      <c r="S348" s="511">
        <v>702</v>
      </c>
    </row>
    <row r="349" spans="1:19" ht="14.4" customHeight="1" x14ac:dyDescent="0.3">
      <c r="A349" s="505" t="s">
        <v>1653</v>
      </c>
      <c r="B349" s="506" t="s">
        <v>1654</v>
      </c>
      <c r="C349" s="506" t="s">
        <v>447</v>
      </c>
      <c r="D349" s="506" t="s">
        <v>1633</v>
      </c>
      <c r="E349" s="506" t="s">
        <v>1655</v>
      </c>
      <c r="F349" s="506" t="s">
        <v>1691</v>
      </c>
      <c r="G349" s="506" t="s">
        <v>1692</v>
      </c>
      <c r="H349" s="510"/>
      <c r="I349" s="510"/>
      <c r="J349" s="506"/>
      <c r="K349" s="506"/>
      <c r="L349" s="510"/>
      <c r="M349" s="510"/>
      <c r="N349" s="506"/>
      <c r="O349" s="506"/>
      <c r="P349" s="510">
        <v>2</v>
      </c>
      <c r="Q349" s="510">
        <v>446</v>
      </c>
      <c r="R349" s="527"/>
      <c r="S349" s="511">
        <v>223</v>
      </c>
    </row>
    <row r="350" spans="1:19" ht="14.4" customHeight="1" x14ac:dyDescent="0.3">
      <c r="A350" s="505" t="s">
        <v>1653</v>
      </c>
      <c r="B350" s="506" t="s">
        <v>1654</v>
      </c>
      <c r="C350" s="506" t="s">
        <v>447</v>
      </c>
      <c r="D350" s="506" t="s">
        <v>1633</v>
      </c>
      <c r="E350" s="506" t="s">
        <v>1655</v>
      </c>
      <c r="F350" s="506" t="s">
        <v>1694</v>
      </c>
      <c r="G350" s="506" t="s">
        <v>1695</v>
      </c>
      <c r="H350" s="510"/>
      <c r="I350" s="510"/>
      <c r="J350" s="506"/>
      <c r="K350" s="506"/>
      <c r="L350" s="510"/>
      <c r="M350" s="510"/>
      <c r="N350" s="506"/>
      <c r="O350" s="506"/>
      <c r="P350" s="510">
        <v>3</v>
      </c>
      <c r="Q350" s="510">
        <v>231</v>
      </c>
      <c r="R350" s="527"/>
      <c r="S350" s="511">
        <v>77</v>
      </c>
    </row>
    <row r="351" spans="1:19" ht="14.4" customHeight="1" x14ac:dyDescent="0.3">
      <c r="A351" s="505" t="s">
        <v>1653</v>
      </c>
      <c r="B351" s="506" t="s">
        <v>1654</v>
      </c>
      <c r="C351" s="506" t="s">
        <v>447</v>
      </c>
      <c r="D351" s="506" t="s">
        <v>1633</v>
      </c>
      <c r="E351" s="506" t="s">
        <v>1655</v>
      </c>
      <c r="F351" s="506" t="s">
        <v>1697</v>
      </c>
      <c r="G351" s="506" t="s">
        <v>1698</v>
      </c>
      <c r="H351" s="510"/>
      <c r="I351" s="510"/>
      <c r="J351" s="506"/>
      <c r="K351" s="506"/>
      <c r="L351" s="510"/>
      <c r="M351" s="510"/>
      <c r="N351" s="506"/>
      <c r="O351" s="506"/>
      <c r="P351" s="510">
        <v>13</v>
      </c>
      <c r="Q351" s="510">
        <v>767</v>
      </c>
      <c r="R351" s="527"/>
      <c r="S351" s="511">
        <v>59</v>
      </c>
    </row>
    <row r="352" spans="1:19" ht="14.4" customHeight="1" x14ac:dyDescent="0.3">
      <c r="A352" s="505" t="s">
        <v>1653</v>
      </c>
      <c r="B352" s="506" t="s">
        <v>1654</v>
      </c>
      <c r="C352" s="506" t="s">
        <v>447</v>
      </c>
      <c r="D352" s="506" t="s">
        <v>1633</v>
      </c>
      <c r="E352" s="506" t="s">
        <v>1655</v>
      </c>
      <c r="F352" s="506" t="s">
        <v>1697</v>
      </c>
      <c r="G352" s="506" t="s">
        <v>1699</v>
      </c>
      <c r="H352" s="510"/>
      <c r="I352" s="510"/>
      <c r="J352" s="506"/>
      <c r="K352" s="506"/>
      <c r="L352" s="510"/>
      <c r="M352" s="510"/>
      <c r="N352" s="506"/>
      <c r="O352" s="506"/>
      <c r="P352" s="510">
        <v>10</v>
      </c>
      <c r="Q352" s="510">
        <v>590</v>
      </c>
      <c r="R352" s="527"/>
      <c r="S352" s="511">
        <v>59</v>
      </c>
    </row>
    <row r="353" spans="1:19" ht="14.4" customHeight="1" x14ac:dyDescent="0.3">
      <c r="A353" s="505" t="s">
        <v>1653</v>
      </c>
      <c r="B353" s="506" t="s">
        <v>1654</v>
      </c>
      <c r="C353" s="506" t="s">
        <v>447</v>
      </c>
      <c r="D353" s="506" t="s">
        <v>483</v>
      </c>
      <c r="E353" s="506" t="s">
        <v>1655</v>
      </c>
      <c r="F353" s="506" t="s">
        <v>1658</v>
      </c>
      <c r="G353" s="506" t="s">
        <v>1660</v>
      </c>
      <c r="H353" s="510"/>
      <c r="I353" s="510"/>
      <c r="J353" s="506"/>
      <c r="K353" s="506"/>
      <c r="L353" s="510"/>
      <c r="M353" s="510"/>
      <c r="N353" s="506"/>
      <c r="O353" s="506"/>
      <c r="P353" s="510">
        <v>25</v>
      </c>
      <c r="Q353" s="510">
        <v>925</v>
      </c>
      <c r="R353" s="527"/>
      <c r="S353" s="511">
        <v>37</v>
      </c>
    </row>
    <row r="354" spans="1:19" ht="14.4" customHeight="1" x14ac:dyDescent="0.3">
      <c r="A354" s="505" t="s">
        <v>1653</v>
      </c>
      <c r="B354" s="506" t="s">
        <v>1654</v>
      </c>
      <c r="C354" s="506" t="s">
        <v>447</v>
      </c>
      <c r="D354" s="506" t="s">
        <v>483</v>
      </c>
      <c r="E354" s="506" t="s">
        <v>1655</v>
      </c>
      <c r="F354" s="506" t="s">
        <v>1661</v>
      </c>
      <c r="G354" s="506" t="s">
        <v>1662</v>
      </c>
      <c r="H354" s="510"/>
      <c r="I354" s="510"/>
      <c r="J354" s="506"/>
      <c r="K354" s="506"/>
      <c r="L354" s="510"/>
      <c r="M354" s="510"/>
      <c r="N354" s="506"/>
      <c r="O354" s="506"/>
      <c r="P354" s="510">
        <v>2</v>
      </c>
      <c r="Q354" s="510">
        <v>278</v>
      </c>
      <c r="R354" s="527"/>
      <c r="S354" s="511">
        <v>139</v>
      </c>
    </row>
    <row r="355" spans="1:19" ht="14.4" customHeight="1" x14ac:dyDescent="0.3">
      <c r="A355" s="505" t="s">
        <v>1653</v>
      </c>
      <c r="B355" s="506" t="s">
        <v>1654</v>
      </c>
      <c r="C355" s="506" t="s">
        <v>447</v>
      </c>
      <c r="D355" s="506" t="s">
        <v>483</v>
      </c>
      <c r="E355" s="506" t="s">
        <v>1655</v>
      </c>
      <c r="F355" s="506" t="s">
        <v>1661</v>
      </c>
      <c r="G355" s="506" t="s">
        <v>1663</v>
      </c>
      <c r="H355" s="510"/>
      <c r="I355" s="510"/>
      <c r="J355" s="506"/>
      <c r="K355" s="506"/>
      <c r="L355" s="510"/>
      <c r="M355" s="510"/>
      <c r="N355" s="506"/>
      <c r="O355" s="506"/>
      <c r="P355" s="510">
        <v>4</v>
      </c>
      <c r="Q355" s="510">
        <v>556</v>
      </c>
      <c r="R355" s="527"/>
      <c r="S355" s="511">
        <v>139</v>
      </c>
    </row>
    <row r="356" spans="1:19" ht="14.4" customHeight="1" x14ac:dyDescent="0.3">
      <c r="A356" s="505" t="s">
        <v>1653</v>
      </c>
      <c r="B356" s="506" t="s">
        <v>1654</v>
      </c>
      <c r="C356" s="506" t="s">
        <v>447</v>
      </c>
      <c r="D356" s="506" t="s">
        <v>483</v>
      </c>
      <c r="E356" s="506" t="s">
        <v>1655</v>
      </c>
      <c r="F356" s="506" t="s">
        <v>1664</v>
      </c>
      <c r="G356" s="506" t="s">
        <v>1665</v>
      </c>
      <c r="H356" s="510"/>
      <c r="I356" s="510"/>
      <c r="J356" s="506"/>
      <c r="K356" s="506"/>
      <c r="L356" s="510"/>
      <c r="M356" s="510"/>
      <c r="N356" s="506"/>
      <c r="O356" s="506"/>
      <c r="P356" s="510">
        <v>1</v>
      </c>
      <c r="Q356" s="510">
        <v>1819</v>
      </c>
      <c r="R356" s="527"/>
      <c r="S356" s="511">
        <v>1819</v>
      </c>
    </row>
    <row r="357" spans="1:19" ht="14.4" customHeight="1" x14ac:dyDescent="0.3">
      <c r="A357" s="505" t="s">
        <v>1653</v>
      </c>
      <c r="B357" s="506" t="s">
        <v>1654</v>
      </c>
      <c r="C357" s="506" t="s">
        <v>447</v>
      </c>
      <c r="D357" s="506" t="s">
        <v>483</v>
      </c>
      <c r="E357" s="506" t="s">
        <v>1655</v>
      </c>
      <c r="F357" s="506" t="s">
        <v>1664</v>
      </c>
      <c r="G357" s="506" t="s">
        <v>1666</v>
      </c>
      <c r="H357" s="510"/>
      <c r="I357" s="510"/>
      <c r="J357" s="506"/>
      <c r="K357" s="506"/>
      <c r="L357" s="510"/>
      <c r="M357" s="510"/>
      <c r="N357" s="506"/>
      <c r="O357" s="506"/>
      <c r="P357" s="510">
        <v>10</v>
      </c>
      <c r="Q357" s="510">
        <v>18190</v>
      </c>
      <c r="R357" s="527"/>
      <c r="S357" s="511">
        <v>1819</v>
      </c>
    </row>
    <row r="358" spans="1:19" ht="14.4" customHeight="1" x14ac:dyDescent="0.3">
      <c r="A358" s="505" t="s">
        <v>1653</v>
      </c>
      <c r="B358" s="506" t="s">
        <v>1654</v>
      </c>
      <c r="C358" s="506" t="s">
        <v>447</v>
      </c>
      <c r="D358" s="506" t="s">
        <v>483</v>
      </c>
      <c r="E358" s="506" t="s">
        <v>1655</v>
      </c>
      <c r="F358" s="506" t="s">
        <v>1667</v>
      </c>
      <c r="G358" s="506" t="s">
        <v>1668</v>
      </c>
      <c r="H358" s="510"/>
      <c r="I358" s="510"/>
      <c r="J358" s="506"/>
      <c r="K358" s="506"/>
      <c r="L358" s="510"/>
      <c r="M358" s="510"/>
      <c r="N358" s="506"/>
      <c r="O358" s="506"/>
      <c r="P358" s="510">
        <v>2</v>
      </c>
      <c r="Q358" s="510">
        <v>1250</v>
      </c>
      <c r="R358" s="527"/>
      <c r="S358" s="511">
        <v>625</v>
      </c>
    </row>
    <row r="359" spans="1:19" ht="14.4" customHeight="1" x14ac:dyDescent="0.3">
      <c r="A359" s="505" t="s">
        <v>1653</v>
      </c>
      <c r="B359" s="506" t="s">
        <v>1654</v>
      </c>
      <c r="C359" s="506" t="s">
        <v>447</v>
      </c>
      <c r="D359" s="506" t="s">
        <v>483</v>
      </c>
      <c r="E359" s="506" t="s">
        <v>1655</v>
      </c>
      <c r="F359" s="506" t="s">
        <v>1667</v>
      </c>
      <c r="G359" s="506" t="s">
        <v>1669</v>
      </c>
      <c r="H359" s="510"/>
      <c r="I359" s="510"/>
      <c r="J359" s="506"/>
      <c r="K359" s="506"/>
      <c r="L359" s="510"/>
      <c r="M359" s="510"/>
      <c r="N359" s="506"/>
      <c r="O359" s="506"/>
      <c r="P359" s="510">
        <v>11</v>
      </c>
      <c r="Q359" s="510">
        <v>6875</v>
      </c>
      <c r="R359" s="527"/>
      <c r="S359" s="511">
        <v>625</v>
      </c>
    </row>
    <row r="360" spans="1:19" ht="14.4" customHeight="1" x14ac:dyDescent="0.3">
      <c r="A360" s="505" t="s">
        <v>1653</v>
      </c>
      <c r="B360" s="506" t="s">
        <v>1654</v>
      </c>
      <c r="C360" s="506" t="s">
        <v>447</v>
      </c>
      <c r="D360" s="506" t="s">
        <v>483</v>
      </c>
      <c r="E360" s="506" t="s">
        <v>1655</v>
      </c>
      <c r="F360" s="506" t="s">
        <v>1670</v>
      </c>
      <c r="G360" s="506" t="s">
        <v>1672</v>
      </c>
      <c r="H360" s="510"/>
      <c r="I360" s="510"/>
      <c r="J360" s="506"/>
      <c r="K360" s="506"/>
      <c r="L360" s="510"/>
      <c r="M360" s="510"/>
      <c r="N360" s="506"/>
      <c r="O360" s="506"/>
      <c r="P360" s="510">
        <v>6</v>
      </c>
      <c r="Q360" s="510">
        <v>2826</v>
      </c>
      <c r="R360" s="527"/>
      <c r="S360" s="511">
        <v>471</v>
      </c>
    </row>
    <row r="361" spans="1:19" ht="14.4" customHeight="1" x14ac:dyDescent="0.3">
      <c r="A361" s="505" t="s">
        <v>1653</v>
      </c>
      <c r="B361" s="506" t="s">
        <v>1654</v>
      </c>
      <c r="C361" s="506" t="s">
        <v>447</v>
      </c>
      <c r="D361" s="506" t="s">
        <v>483</v>
      </c>
      <c r="E361" s="506" t="s">
        <v>1655</v>
      </c>
      <c r="F361" s="506" t="s">
        <v>1673</v>
      </c>
      <c r="G361" s="506" t="s">
        <v>1674</v>
      </c>
      <c r="H361" s="510"/>
      <c r="I361" s="510"/>
      <c r="J361" s="506"/>
      <c r="K361" s="506"/>
      <c r="L361" s="510"/>
      <c r="M361" s="510"/>
      <c r="N361" s="506"/>
      <c r="O361" s="506"/>
      <c r="P361" s="510">
        <v>14</v>
      </c>
      <c r="Q361" s="510">
        <v>466.67</v>
      </c>
      <c r="R361" s="527"/>
      <c r="S361" s="511">
        <v>33.333571428571432</v>
      </c>
    </row>
    <row r="362" spans="1:19" ht="14.4" customHeight="1" x14ac:dyDescent="0.3">
      <c r="A362" s="505" t="s">
        <v>1653</v>
      </c>
      <c r="B362" s="506" t="s">
        <v>1654</v>
      </c>
      <c r="C362" s="506" t="s">
        <v>447</v>
      </c>
      <c r="D362" s="506" t="s">
        <v>483</v>
      </c>
      <c r="E362" s="506" t="s">
        <v>1655</v>
      </c>
      <c r="F362" s="506" t="s">
        <v>1673</v>
      </c>
      <c r="G362" s="506" t="s">
        <v>1675</v>
      </c>
      <c r="H362" s="510"/>
      <c r="I362" s="510"/>
      <c r="J362" s="506"/>
      <c r="K362" s="506"/>
      <c r="L362" s="510"/>
      <c r="M362" s="510"/>
      <c r="N362" s="506"/>
      <c r="O362" s="506"/>
      <c r="P362" s="510">
        <v>36</v>
      </c>
      <c r="Q362" s="510">
        <v>1199.98</v>
      </c>
      <c r="R362" s="527"/>
      <c r="S362" s="511">
        <v>33.332777777777778</v>
      </c>
    </row>
    <row r="363" spans="1:19" ht="14.4" customHeight="1" x14ac:dyDescent="0.3">
      <c r="A363" s="505" t="s">
        <v>1653</v>
      </c>
      <c r="B363" s="506" t="s">
        <v>1654</v>
      </c>
      <c r="C363" s="506" t="s">
        <v>447</v>
      </c>
      <c r="D363" s="506" t="s">
        <v>483</v>
      </c>
      <c r="E363" s="506" t="s">
        <v>1655</v>
      </c>
      <c r="F363" s="506" t="s">
        <v>1676</v>
      </c>
      <c r="G363" s="506" t="s">
        <v>1678</v>
      </c>
      <c r="H363" s="510"/>
      <c r="I363" s="510"/>
      <c r="J363" s="506"/>
      <c r="K363" s="506"/>
      <c r="L363" s="510"/>
      <c r="M363" s="510"/>
      <c r="N363" s="506"/>
      <c r="O363" s="506"/>
      <c r="P363" s="510">
        <v>20</v>
      </c>
      <c r="Q363" s="510">
        <v>740</v>
      </c>
      <c r="R363" s="527"/>
      <c r="S363" s="511">
        <v>37</v>
      </c>
    </row>
    <row r="364" spans="1:19" ht="14.4" customHeight="1" x14ac:dyDescent="0.3">
      <c r="A364" s="505" t="s">
        <v>1653</v>
      </c>
      <c r="B364" s="506" t="s">
        <v>1654</v>
      </c>
      <c r="C364" s="506" t="s">
        <v>447</v>
      </c>
      <c r="D364" s="506" t="s">
        <v>483</v>
      </c>
      <c r="E364" s="506" t="s">
        <v>1655</v>
      </c>
      <c r="F364" s="506" t="s">
        <v>1682</v>
      </c>
      <c r="G364" s="506" t="s">
        <v>1683</v>
      </c>
      <c r="H364" s="510"/>
      <c r="I364" s="510"/>
      <c r="J364" s="506"/>
      <c r="K364" s="506"/>
      <c r="L364" s="510"/>
      <c r="M364" s="510"/>
      <c r="N364" s="506"/>
      <c r="O364" s="506"/>
      <c r="P364" s="510">
        <v>3</v>
      </c>
      <c r="Q364" s="510">
        <v>2106</v>
      </c>
      <c r="R364" s="527"/>
      <c r="S364" s="511">
        <v>702</v>
      </c>
    </row>
    <row r="365" spans="1:19" ht="14.4" customHeight="1" x14ac:dyDescent="0.3">
      <c r="A365" s="505" t="s">
        <v>1653</v>
      </c>
      <c r="B365" s="506" t="s">
        <v>1654</v>
      </c>
      <c r="C365" s="506" t="s">
        <v>447</v>
      </c>
      <c r="D365" s="506" t="s">
        <v>483</v>
      </c>
      <c r="E365" s="506" t="s">
        <v>1655</v>
      </c>
      <c r="F365" s="506" t="s">
        <v>1682</v>
      </c>
      <c r="G365" s="506" t="s">
        <v>1684</v>
      </c>
      <c r="H365" s="510"/>
      <c r="I365" s="510"/>
      <c r="J365" s="506"/>
      <c r="K365" s="506"/>
      <c r="L365" s="510"/>
      <c r="M365" s="510"/>
      <c r="N365" s="506"/>
      <c r="O365" s="506"/>
      <c r="P365" s="510">
        <v>16</v>
      </c>
      <c r="Q365" s="510">
        <v>11232</v>
      </c>
      <c r="R365" s="527"/>
      <c r="S365" s="511">
        <v>702</v>
      </c>
    </row>
    <row r="366" spans="1:19" ht="14.4" customHeight="1" x14ac:dyDescent="0.3">
      <c r="A366" s="505" t="s">
        <v>1653</v>
      </c>
      <c r="B366" s="506" t="s">
        <v>1654</v>
      </c>
      <c r="C366" s="506" t="s">
        <v>447</v>
      </c>
      <c r="D366" s="506" t="s">
        <v>483</v>
      </c>
      <c r="E366" s="506" t="s">
        <v>1655</v>
      </c>
      <c r="F366" s="506" t="s">
        <v>1685</v>
      </c>
      <c r="G366" s="506" t="s">
        <v>1686</v>
      </c>
      <c r="H366" s="510"/>
      <c r="I366" s="510"/>
      <c r="J366" s="506"/>
      <c r="K366" s="506"/>
      <c r="L366" s="510"/>
      <c r="M366" s="510"/>
      <c r="N366" s="506"/>
      <c r="O366" s="506"/>
      <c r="P366" s="510">
        <v>1</v>
      </c>
      <c r="Q366" s="510">
        <v>236</v>
      </c>
      <c r="R366" s="527"/>
      <c r="S366" s="511">
        <v>236</v>
      </c>
    </row>
    <row r="367" spans="1:19" ht="14.4" customHeight="1" x14ac:dyDescent="0.3">
      <c r="A367" s="505" t="s">
        <v>1653</v>
      </c>
      <c r="B367" s="506" t="s">
        <v>1654</v>
      </c>
      <c r="C367" s="506" t="s">
        <v>447</v>
      </c>
      <c r="D367" s="506" t="s">
        <v>483</v>
      </c>
      <c r="E367" s="506" t="s">
        <v>1655</v>
      </c>
      <c r="F367" s="506" t="s">
        <v>1685</v>
      </c>
      <c r="G367" s="506" t="s">
        <v>1687</v>
      </c>
      <c r="H367" s="510"/>
      <c r="I367" s="510"/>
      <c r="J367" s="506"/>
      <c r="K367" s="506"/>
      <c r="L367" s="510"/>
      <c r="M367" s="510"/>
      <c r="N367" s="506"/>
      <c r="O367" s="506"/>
      <c r="P367" s="510">
        <v>24</v>
      </c>
      <c r="Q367" s="510">
        <v>5664</v>
      </c>
      <c r="R367" s="527"/>
      <c r="S367" s="511">
        <v>236</v>
      </c>
    </row>
    <row r="368" spans="1:19" ht="14.4" customHeight="1" x14ac:dyDescent="0.3">
      <c r="A368" s="505" t="s">
        <v>1653</v>
      </c>
      <c r="B368" s="506" t="s">
        <v>1654</v>
      </c>
      <c r="C368" s="506" t="s">
        <v>447</v>
      </c>
      <c r="D368" s="506" t="s">
        <v>483</v>
      </c>
      <c r="E368" s="506" t="s">
        <v>1655</v>
      </c>
      <c r="F368" s="506" t="s">
        <v>1688</v>
      </c>
      <c r="G368" s="506" t="s">
        <v>1690</v>
      </c>
      <c r="H368" s="510"/>
      <c r="I368" s="510"/>
      <c r="J368" s="506"/>
      <c r="K368" s="506"/>
      <c r="L368" s="510"/>
      <c r="M368" s="510"/>
      <c r="N368" s="506"/>
      <c r="O368" s="506"/>
      <c r="P368" s="510">
        <v>1</v>
      </c>
      <c r="Q368" s="510">
        <v>74</v>
      </c>
      <c r="R368" s="527"/>
      <c r="S368" s="511">
        <v>74</v>
      </c>
    </row>
    <row r="369" spans="1:19" ht="14.4" customHeight="1" x14ac:dyDescent="0.3">
      <c r="A369" s="505" t="s">
        <v>1653</v>
      </c>
      <c r="B369" s="506" t="s">
        <v>1654</v>
      </c>
      <c r="C369" s="506" t="s">
        <v>447</v>
      </c>
      <c r="D369" s="506" t="s">
        <v>483</v>
      </c>
      <c r="E369" s="506" t="s">
        <v>1655</v>
      </c>
      <c r="F369" s="506" t="s">
        <v>1691</v>
      </c>
      <c r="G369" s="506" t="s">
        <v>1692</v>
      </c>
      <c r="H369" s="510"/>
      <c r="I369" s="510"/>
      <c r="J369" s="506"/>
      <c r="K369" s="506"/>
      <c r="L369" s="510"/>
      <c r="M369" s="510"/>
      <c r="N369" s="506"/>
      <c r="O369" s="506"/>
      <c r="P369" s="510">
        <v>4</v>
      </c>
      <c r="Q369" s="510">
        <v>892</v>
      </c>
      <c r="R369" s="527"/>
      <c r="S369" s="511">
        <v>223</v>
      </c>
    </row>
    <row r="370" spans="1:19" ht="14.4" customHeight="1" x14ac:dyDescent="0.3">
      <c r="A370" s="505" t="s">
        <v>1653</v>
      </c>
      <c r="B370" s="506" t="s">
        <v>1654</v>
      </c>
      <c r="C370" s="506" t="s">
        <v>447</v>
      </c>
      <c r="D370" s="506" t="s">
        <v>483</v>
      </c>
      <c r="E370" s="506" t="s">
        <v>1655</v>
      </c>
      <c r="F370" s="506" t="s">
        <v>1691</v>
      </c>
      <c r="G370" s="506" t="s">
        <v>1693</v>
      </c>
      <c r="H370" s="510"/>
      <c r="I370" s="510"/>
      <c r="J370" s="506"/>
      <c r="K370" s="506"/>
      <c r="L370" s="510"/>
      <c r="M370" s="510"/>
      <c r="N370" s="506"/>
      <c r="O370" s="506"/>
      <c r="P370" s="510">
        <v>51</v>
      </c>
      <c r="Q370" s="510">
        <v>11373</v>
      </c>
      <c r="R370" s="527"/>
      <c r="S370" s="511">
        <v>223</v>
      </c>
    </row>
    <row r="371" spans="1:19" ht="14.4" customHeight="1" x14ac:dyDescent="0.3">
      <c r="A371" s="505" t="s">
        <v>1653</v>
      </c>
      <c r="B371" s="506" t="s">
        <v>1654</v>
      </c>
      <c r="C371" s="506" t="s">
        <v>447</v>
      </c>
      <c r="D371" s="506" t="s">
        <v>483</v>
      </c>
      <c r="E371" s="506" t="s">
        <v>1655</v>
      </c>
      <c r="F371" s="506" t="s">
        <v>1694</v>
      </c>
      <c r="G371" s="506" t="s">
        <v>1695</v>
      </c>
      <c r="H371" s="510"/>
      <c r="I371" s="510"/>
      <c r="J371" s="506"/>
      <c r="K371" s="506"/>
      <c r="L371" s="510"/>
      <c r="M371" s="510"/>
      <c r="N371" s="506"/>
      <c r="O371" s="506"/>
      <c r="P371" s="510">
        <v>8</v>
      </c>
      <c r="Q371" s="510">
        <v>616</v>
      </c>
      <c r="R371" s="527"/>
      <c r="S371" s="511">
        <v>77</v>
      </c>
    </row>
    <row r="372" spans="1:19" ht="14.4" customHeight="1" x14ac:dyDescent="0.3">
      <c r="A372" s="505" t="s">
        <v>1653</v>
      </c>
      <c r="B372" s="506" t="s">
        <v>1654</v>
      </c>
      <c r="C372" s="506" t="s">
        <v>447</v>
      </c>
      <c r="D372" s="506" t="s">
        <v>483</v>
      </c>
      <c r="E372" s="506" t="s">
        <v>1655</v>
      </c>
      <c r="F372" s="506" t="s">
        <v>1694</v>
      </c>
      <c r="G372" s="506" t="s">
        <v>1696</v>
      </c>
      <c r="H372" s="510"/>
      <c r="I372" s="510"/>
      <c r="J372" s="506"/>
      <c r="K372" s="506"/>
      <c r="L372" s="510"/>
      <c r="M372" s="510"/>
      <c r="N372" s="506"/>
      <c r="O372" s="506"/>
      <c r="P372" s="510">
        <v>32</v>
      </c>
      <c r="Q372" s="510">
        <v>2464</v>
      </c>
      <c r="R372" s="527"/>
      <c r="S372" s="511">
        <v>77</v>
      </c>
    </row>
    <row r="373" spans="1:19" ht="14.4" customHeight="1" x14ac:dyDescent="0.3">
      <c r="A373" s="505" t="s">
        <v>1653</v>
      </c>
      <c r="B373" s="506" t="s">
        <v>1654</v>
      </c>
      <c r="C373" s="506" t="s">
        <v>447</v>
      </c>
      <c r="D373" s="506" t="s">
        <v>483</v>
      </c>
      <c r="E373" s="506" t="s">
        <v>1655</v>
      </c>
      <c r="F373" s="506" t="s">
        <v>1697</v>
      </c>
      <c r="G373" s="506" t="s">
        <v>1699</v>
      </c>
      <c r="H373" s="510"/>
      <c r="I373" s="510"/>
      <c r="J373" s="506"/>
      <c r="K373" s="506"/>
      <c r="L373" s="510"/>
      <c r="M373" s="510"/>
      <c r="N373" s="506"/>
      <c r="O373" s="506"/>
      <c r="P373" s="510">
        <v>12</v>
      </c>
      <c r="Q373" s="510">
        <v>708</v>
      </c>
      <c r="R373" s="527"/>
      <c r="S373" s="511">
        <v>59</v>
      </c>
    </row>
    <row r="374" spans="1:19" ht="14.4" customHeight="1" x14ac:dyDescent="0.3">
      <c r="A374" s="505" t="s">
        <v>1653</v>
      </c>
      <c r="B374" s="506" t="s">
        <v>1654</v>
      </c>
      <c r="C374" s="506" t="s">
        <v>447</v>
      </c>
      <c r="D374" s="506" t="s">
        <v>488</v>
      </c>
      <c r="E374" s="506" t="s">
        <v>1655</v>
      </c>
      <c r="F374" s="506" t="s">
        <v>1658</v>
      </c>
      <c r="G374" s="506" t="s">
        <v>1659</v>
      </c>
      <c r="H374" s="510"/>
      <c r="I374" s="510"/>
      <c r="J374" s="506"/>
      <c r="K374" s="506"/>
      <c r="L374" s="510"/>
      <c r="M374" s="510"/>
      <c r="N374" s="506"/>
      <c r="O374" s="506"/>
      <c r="P374" s="510">
        <v>7</v>
      </c>
      <c r="Q374" s="510">
        <v>259</v>
      </c>
      <c r="R374" s="527"/>
      <c r="S374" s="511">
        <v>37</v>
      </c>
    </row>
    <row r="375" spans="1:19" ht="14.4" customHeight="1" x14ac:dyDescent="0.3">
      <c r="A375" s="505" t="s">
        <v>1653</v>
      </c>
      <c r="B375" s="506" t="s">
        <v>1654</v>
      </c>
      <c r="C375" s="506" t="s">
        <v>447</v>
      </c>
      <c r="D375" s="506" t="s">
        <v>488</v>
      </c>
      <c r="E375" s="506" t="s">
        <v>1655</v>
      </c>
      <c r="F375" s="506" t="s">
        <v>1658</v>
      </c>
      <c r="G375" s="506" t="s">
        <v>1660</v>
      </c>
      <c r="H375" s="510"/>
      <c r="I375" s="510"/>
      <c r="J375" s="506"/>
      <c r="K375" s="506"/>
      <c r="L375" s="510"/>
      <c r="M375" s="510"/>
      <c r="N375" s="506"/>
      <c r="O375" s="506"/>
      <c r="P375" s="510">
        <v>1</v>
      </c>
      <c r="Q375" s="510">
        <v>37</v>
      </c>
      <c r="R375" s="527"/>
      <c r="S375" s="511">
        <v>37</v>
      </c>
    </row>
    <row r="376" spans="1:19" ht="14.4" customHeight="1" x14ac:dyDescent="0.3">
      <c r="A376" s="505" t="s">
        <v>1653</v>
      </c>
      <c r="B376" s="506" t="s">
        <v>1654</v>
      </c>
      <c r="C376" s="506" t="s">
        <v>447</v>
      </c>
      <c r="D376" s="506" t="s">
        <v>488</v>
      </c>
      <c r="E376" s="506" t="s">
        <v>1655</v>
      </c>
      <c r="F376" s="506" t="s">
        <v>1661</v>
      </c>
      <c r="G376" s="506" t="s">
        <v>1662</v>
      </c>
      <c r="H376" s="510"/>
      <c r="I376" s="510"/>
      <c r="J376" s="506"/>
      <c r="K376" s="506"/>
      <c r="L376" s="510"/>
      <c r="M376" s="510"/>
      <c r="N376" s="506"/>
      <c r="O376" s="506"/>
      <c r="P376" s="510">
        <v>2</v>
      </c>
      <c r="Q376" s="510">
        <v>278</v>
      </c>
      <c r="R376" s="527"/>
      <c r="S376" s="511">
        <v>139</v>
      </c>
    </row>
    <row r="377" spans="1:19" ht="14.4" customHeight="1" x14ac:dyDescent="0.3">
      <c r="A377" s="505" t="s">
        <v>1653</v>
      </c>
      <c r="B377" s="506" t="s">
        <v>1654</v>
      </c>
      <c r="C377" s="506" t="s">
        <v>447</v>
      </c>
      <c r="D377" s="506" t="s">
        <v>488</v>
      </c>
      <c r="E377" s="506" t="s">
        <v>1655</v>
      </c>
      <c r="F377" s="506" t="s">
        <v>1664</v>
      </c>
      <c r="G377" s="506" t="s">
        <v>1665</v>
      </c>
      <c r="H377" s="510"/>
      <c r="I377" s="510"/>
      <c r="J377" s="506"/>
      <c r="K377" s="506"/>
      <c r="L377" s="510"/>
      <c r="M377" s="510"/>
      <c r="N377" s="506"/>
      <c r="O377" s="506"/>
      <c r="P377" s="510">
        <v>2</v>
      </c>
      <c r="Q377" s="510">
        <v>3638</v>
      </c>
      <c r="R377" s="527"/>
      <c r="S377" s="511">
        <v>1819</v>
      </c>
    </row>
    <row r="378" spans="1:19" ht="14.4" customHeight="1" x14ac:dyDescent="0.3">
      <c r="A378" s="505" t="s">
        <v>1653</v>
      </c>
      <c r="B378" s="506" t="s">
        <v>1654</v>
      </c>
      <c r="C378" s="506" t="s">
        <v>447</v>
      </c>
      <c r="D378" s="506" t="s">
        <v>488</v>
      </c>
      <c r="E378" s="506" t="s">
        <v>1655</v>
      </c>
      <c r="F378" s="506" t="s">
        <v>1667</v>
      </c>
      <c r="G378" s="506" t="s">
        <v>1668</v>
      </c>
      <c r="H378" s="510"/>
      <c r="I378" s="510"/>
      <c r="J378" s="506"/>
      <c r="K378" s="506"/>
      <c r="L378" s="510"/>
      <c r="M378" s="510"/>
      <c r="N378" s="506"/>
      <c r="O378" s="506"/>
      <c r="P378" s="510">
        <v>2</v>
      </c>
      <c r="Q378" s="510">
        <v>1250</v>
      </c>
      <c r="R378" s="527"/>
      <c r="S378" s="511">
        <v>625</v>
      </c>
    </row>
    <row r="379" spans="1:19" ht="14.4" customHeight="1" x14ac:dyDescent="0.3">
      <c r="A379" s="505" t="s">
        <v>1653</v>
      </c>
      <c r="B379" s="506" t="s">
        <v>1654</v>
      </c>
      <c r="C379" s="506" t="s">
        <v>447</v>
      </c>
      <c r="D379" s="506" t="s">
        <v>488</v>
      </c>
      <c r="E379" s="506" t="s">
        <v>1655</v>
      </c>
      <c r="F379" s="506" t="s">
        <v>1667</v>
      </c>
      <c r="G379" s="506" t="s">
        <v>1669</v>
      </c>
      <c r="H379" s="510"/>
      <c r="I379" s="510"/>
      <c r="J379" s="506"/>
      <c r="K379" s="506"/>
      <c r="L379" s="510"/>
      <c r="M379" s="510"/>
      <c r="N379" s="506"/>
      <c r="O379" s="506"/>
      <c r="P379" s="510">
        <v>1</v>
      </c>
      <c r="Q379" s="510">
        <v>625</v>
      </c>
      <c r="R379" s="527"/>
      <c r="S379" s="511">
        <v>625</v>
      </c>
    </row>
    <row r="380" spans="1:19" ht="14.4" customHeight="1" x14ac:dyDescent="0.3">
      <c r="A380" s="505" t="s">
        <v>1653</v>
      </c>
      <c r="B380" s="506" t="s">
        <v>1654</v>
      </c>
      <c r="C380" s="506" t="s">
        <v>447</v>
      </c>
      <c r="D380" s="506" t="s">
        <v>488</v>
      </c>
      <c r="E380" s="506" t="s">
        <v>1655</v>
      </c>
      <c r="F380" s="506" t="s">
        <v>1670</v>
      </c>
      <c r="G380" s="506" t="s">
        <v>1671</v>
      </c>
      <c r="H380" s="510"/>
      <c r="I380" s="510"/>
      <c r="J380" s="506"/>
      <c r="K380" s="506"/>
      <c r="L380" s="510"/>
      <c r="M380" s="510"/>
      <c r="N380" s="506"/>
      <c r="O380" s="506"/>
      <c r="P380" s="510">
        <v>1</v>
      </c>
      <c r="Q380" s="510">
        <v>471</v>
      </c>
      <c r="R380" s="527"/>
      <c r="S380" s="511">
        <v>471</v>
      </c>
    </row>
    <row r="381" spans="1:19" ht="14.4" customHeight="1" x14ac:dyDescent="0.3">
      <c r="A381" s="505" t="s">
        <v>1653</v>
      </c>
      <c r="B381" s="506" t="s">
        <v>1654</v>
      </c>
      <c r="C381" s="506" t="s">
        <v>447</v>
      </c>
      <c r="D381" s="506" t="s">
        <v>488</v>
      </c>
      <c r="E381" s="506" t="s">
        <v>1655</v>
      </c>
      <c r="F381" s="506" t="s">
        <v>1670</v>
      </c>
      <c r="G381" s="506" t="s">
        <v>1672</v>
      </c>
      <c r="H381" s="510"/>
      <c r="I381" s="510"/>
      <c r="J381" s="506"/>
      <c r="K381" s="506"/>
      <c r="L381" s="510"/>
      <c r="M381" s="510"/>
      <c r="N381" s="506"/>
      <c r="O381" s="506"/>
      <c r="P381" s="510">
        <v>2</v>
      </c>
      <c r="Q381" s="510">
        <v>942</v>
      </c>
      <c r="R381" s="527"/>
      <c r="S381" s="511">
        <v>471</v>
      </c>
    </row>
    <row r="382" spans="1:19" ht="14.4" customHeight="1" x14ac:dyDescent="0.3">
      <c r="A382" s="505" t="s">
        <v>1653</v>
      </c>
      <c r="B382" s="506" t="s">
        <v>1654</v>
      </c>
      <c r="C382" s="506" t="s">
        <v>447</v>
      </c>
      <c r="D382" s="506" t="s">
        <v>488</v>
      </c>
      <c r="E382" s="506" t="s">
        <v>1655</v>
      </c>
      <c r="F382" s="506" t="s">
        <v>1673</v>
      </c>
      <c r="G382" s="506" t="s">
        <v>1674</v>
      </c>
      <c r="H382" s="510"/>
      <c r="I382" s="510"/>
      <c r="J382" s="506"/>
      <c r="K382" s="506"/>
      <c r="L382" s="510"/>
      <c r="M382" s="510"/>
      <c r="N382" s="506"/>
      <c r="O382" s="506"/>
      <c r="P382" s="510">
        <v>4</v>
      </c>
      <c r="Q382" s="510">
        <v>133.32999999999998</v>
      </c>
      <c r="R382" s="527"/>
      <c r="S382" s="511">
        <v>33.332499999999996</v>
      </c>
    </row>
    <row r="383" spans="1:19" ht="14.4" customHeight="1" x14ac:dyDescent="0.3">
      <c r="A383" s="505" t="s">
        <v>1653</v>
      </c>
      <c r="B383" s="506" t="s">
        <v>1654</v>
      </c>
      <c r="C383" s="506" t="s">
        <v>447</v>
      </c>
      <c r="D383" s="506" t="s">
        <v>488</v>
      </c>
      <c r="E383" s="506" t="s">
        <v>1655</v>
      </c>
      <c r="F383" s="506" t="s">
        <v>1673</v>
      </c>
      <c r="G383" s="506" t="s">
        <v>1675</v>
      </c>
      <c r="H383" s="510"/>
      <c r="I383" s="510"/>
      <c r="J383" s="506"/>
      <c r="K383" s="506"/>
      <c r="L383" s="510"/>
      <c r="M383" s="510"/>
      <c r="N383" s="506"/>
      <c r="O383" s="506"/>
      <c r="P383" s="510">
        <v>2</v>
      </c>
      <c r="Q383" s="510">
        <v>66.67</v>
      </c>
      <c r="R383" s="527"/>
      <c r="S383" s="511">
        <v>33.335000000000001</v>
      </c>
    </row>
    <row r="384" spans="1:19" ht="14.4" customHeight="1" x14ac:dyDescent="0.3">
      <c r="A384" s="505" t="s">
        <v>1653</v>
      </c>
      <c r="B384" s="506" t="s">
        <v>1654</v>
      </c>
      <c r="C384" s="506" t="s">
        <v>447</v>
      </c>
      <c r="D384" s="506" t="s">
        <v>488</v>
      </c>
      <c r="E384" s="506" t="s">
        <v>1655</v>
      </c>
      <c r="F384" s="506" t="s">
        <v>1676</v>
      </c>
      <c r="G384" s="506" t="s">
        <v>1677</v>
      </c>
      <c r="H384" s="510"/>
      <c r="I384" s="510"/>
      <c r="J384" s="506"/>
      <c r="K384" s="506"/>
      <c r="L384" s="510"/>
      <c r="M384" s="510"/>
      <c r="N384" s="506"/>
      <c r="O384" s="506"/>
      <c r="P384" s="510">
        <v>7</v>
      </c>
      <c r="Q384" s="510">
        <v>259</v>
      </c>
      <c r="R384" s="527"/>
      <c r="S384" s="511">
        <v>37</v>
      </c>
    </row>
    <row r="385" spans="1:19" ht="14.4" customHeight="1" x14ac:dyDescent="0.3">
      <c r="A385" s="505" t="s">
        <v>1653</v>
      </c>
      <c r="B385" s="506" t="s">
        <v>1654</v>
      </c>
      <c r="C385" s="506" t="s">
        <v>447</v>
      </c>
      <c r="D385" s="506" t="s">
        <v>488</v>
      </c>
      <c r="E385" s="506" t="s">
        <v>1655</v>
      </c>
      <c r="F385" s="506" t="s">
        <v>1682</v>
      </c>
      <c r="G385" s="506" t="s">
        <v>1683</v>
      </c>
      <c r="H385" s="510"/>
      <c r="I385" s="510"/>
      <c r="J385" s="506"/>
      <c r="K385" s="506"/>
      <c r="L385" s="510"/>
      <c r="M385" s="510"/>
      <c r="N385" s="506"/>
      <c r="O385" s="506"/>
      <c r="P385" s="510">
        <v>2</v>
      </c>
      <c r="Q385" s="510">
        <v>1404</v>
      </c>
      <c r="R385" s="527"/>
      <c r="S385" s="511">
        <v>702</v>
      </c>
    </row>
    <row r="386" spans="1:19" ht="14.4" customHeight="1" x14ac:dyDescent="0.3">
      <c r="A386" s="505" t="s">
        <v>1653</v>
      </c>
      <c r="B386" s="506" t="s">
        <v>1654</v>
      </c>
      <c r="C386" s="506" t="s">
        <v>447</v>
      </c>
      <c r="D386" s="506" t="s">
        <v>488</v>
      </c>
      <c r="E386" s="506" t="s">
        <v>1655</v>
      </c>
      <c r="F386" s="506" t="s">
        <v>1685</v>
      </c>
      <c r="G386" s="506" t="s">
        <v>1687</v>
      </c>
      <c r="H386" s="510"/>
      <c r="I386" s="510"/>
      <c r="J386" s="506"/>
      <c r="K386" s="506"/>
      <c r="L386" s="510"/>
      <c r="M386" s="510"/>
      <c r="N386" s="506"/>
      <c r="O386" s="506"/>
      <c r="P386" s="510">
        <v>1</v>
      </c>
      <c r="Q386" s="510">
        <v>236</v>
      </c>
      <c r="R386" s="527"/>
      <c r="S386" s="511">
        <v>236</v>
      </c>
    </row>
    <row r="387" spans="1:19" ht="14.4" customHeight="1" x14ac:dyDescent="0.3">
      <c r="A387" s="505" t="s">
        <v>1653</v>
      </c>
      <c r="B387" s="506" t="s">
        <v>1654</v>
      </c>
      <c r="C387" s="506" t="s">
        <v>447</v>
      </c>
      <c r="D387" s="506" t="s">
        <v>488</v>
      </c>
      <c r="E387" s="506" t="s">
        <v>1655</v>
      </c>
      <c r="F387" s="506" t="s">
        <v>1691</v>
      </c>
      <c r="G387" s="506" t="s">
        <v>1692</v>
      </c>
      <c r="H387" s="510"/>
      <c r="I387" s="510"/>
      <c r="J387" s="506"/>
      <c r="K387" s="506"/>
      <c r="L387" s="510"/>
      <c r="M387" s="510"/>
      <c r="N387" s="506"/>
      <c r="O387" s="506"/>
      <c r="P387" s="510">
        <v>3</v>
      </c>
      <c r="Q387" s="510">
        <v>669</v>
      </c>
      <c r="R387" s="527"/>
      <c r="S387" s="511">
        <v>223</v>
      </c>
    </row>
    <row r="388" spans="1:19" ht="14.4" customHeight="1" x14ac:dyDescent="0.3">
      <c r="A388" s="505" t="s">
        <v>1653</v>
      </c>
      <c r="B388" s="506" t="s">
        <v>1654</v>
      </c>
      <c r="C388" s="506" t="s">
        <v>447</v>
      </c>
      <c r="D388" s="506" t="s">
        <v>488</v>
      </c>
      <c r="E388" s="506" t="s">
        <v>1655</v>
      </c>
      <c r="F388" s="506" t="s">
        <v>1691</v>
      </c>
      <c r="G388" s="506" t="s">
        <v>1693</v>
      </c>
      <c r="H388" s="510"/>
      <c r="I388" s="510"/>
      <c r="J388" s="506"/>
      <c r="K388" s="506"/>
      <c r="L388" s="510"/>
      <c r="M388" s="510"/>
      <c r="N388" s="506"/>
      <c r="O388" s="506"/>
      <c r="P388" s="510">
        <v>3</v>
      </c>
      <c r="Q388" s="510">
        <v>669</v>
      </c>
      <c r="R388" s="527"/>
      <c r="S388" s="511">
        <v>223</v>
      </c>
    </row>
    <row r="389" spans="1:19" ht="14.4" customHeight="1" x14ac:dyDescent="0.3">
      <c r="A389" s="505" t="s">
        <v>1653</v>
      </c>
      <c r="B389" s="506" t="s">
        <v>1654</v>
      </c>
      <c r="C389" s="506" t="s">
        <v>447</v>
      </c>
      <c r="D389" s="506" t="s">
        <v>488</v>
      </c>
      <c r="E389" s="506" t="s">
        <v>1655</v>
      </c>
      <c r="F389" s="506" t="s">
        <v>1694</v>
      </c>
      <c r="G389" s="506" t="s">
        <v>1695</v>
      </c>
      <c r="H389" s="510"/>
      <c r="I389" s="510"/>
      <c r="J389" s="506"/>
      <c r="K389" s="506"/>
      <c r="L389" s="510"/>
      <c r="M389" s="510"/>
      <c r="N389" s="506"/>
      <c r="O389" s="506"/>
      <c r="P389" s="510">
        <v>6</v>
      </c>
      <c r="Q389" s="510">
        <v>462</v>
      </c>
      <c r="R389" s="527"/>
      <c r="S389" s="511">
        <v>77</v>
      </c>
    </row>
    <row r="390" spans="1:19" ht="14.4" customHeight="1" x14ac:dyDescent="0.3">
      <c r="A390" s="505" t="s">
        <v>1653</v>
      </c>
      <c r="B390" s="506" t="s">
        <v>1654</v>
      </c>
      <c r="C390" s="506" t="s">
        <v>447</v>
      </c>
      <c r="D390" s="506" t="s">
        <v>488</v>
      </c>
      <c r="E390" s="506" t="s">
        <v>1655</v>
      </c>
      <c r="F390" s="506" t="s">
        <v>1694</v>
      </c>
      <c r="G390" s="506" t="s">
        <v>1696</v>
      </c>
      <c r="H390" s="510"/>
      <c r="I390" s="510"/>
      <c r="J390" s="506"/>
      <c r="K390" s="506"/>
      <c r="L390" s="510"/>
      <c r="M390" s="510"/>
      <c r="N390" s="506"/>
      <c r="O390" s="506"/>
      <c r="P390" s="510">
        <v>3</v>
      </c>
      <c r="Q390" s="510">
        <v>231</v>
      </c>
      <c r="R390" s="527"/>
      <c r="S390" s="511">
        <v>77</v>
      </c>
    </row>
    <row r="391" spans="1:19" ht="14.4" customHeight="1" x14ac:dyDescent="0.3">
      <c r="A391" s="505" t="s">
        <v>1653</v>
      </c>
      <c r="B391" s="506" t="s">
        <v>1654</v>
      </c>
      <c r="C391" s="506" t="s">
        <v>447</v>
      </c>
      <c r="D391" s="506" t="s">
        <v>488</v>
      </c>
      <c r="E391" s="506" t="s">
        <v>1655</v>
      </c>
      <c r="F391" s="506" t="s">
        <v>1697</v>
      </c>
      <c r="G391" s="506" t="s">
        <v>1698</v>
      </c>
      <c r="H391" s="510"/>
      <c r="I391" s="510"/>
      <c r="J391" s="506"/>
      <c r="K391" s="506"/>
      <c r="L391" s="510"/>
      <c r="M391" s="510"/>
      <c r="N391" s="506"/>
      <c r="O391" s="506"/>
      <c r="P391" s="510">
        <v>4</v>
      </c>
      <c r="Q391" s="510">
        <v>236</v>
      </c>
      <c r="R391" s="527"/>
      <c r="S391" s="511">
        <v>59</v>
      </c>
    </row>
    <row r="392" spans="1:19" ht="14.4" customHeight="1" x14ac:dyDescent="0.3">
      <c r="A392" s="505" t="s">
        <v>1653</v>
      </c>
      <c r="B392" s="506" t="s">
        <v>1700</v>
      </c>
      <c r="C392" s="506" t="s">
        <v>447</v>
      </c>
      <c r="D392" s="506" t="s">
        <v>1629</v>
      </c>
      <c r="E392" s="506" t="s">
        <v>1655</v>
      </c>
      <c r="F392" s="506" t="s">
        <v>1707</v>
      </c>
      <c r="G392" s="506" t="s">
        <v>1709</v>
      </c>
      <c r="H392" s="510"/>
      <c r="I392" s="510"/>
      <c r="J392" s="506"/>
      <c r="K392" s="506"/>
      <c r="L392" s="510">
        <v>1</v>
      </c>
      <c r="M392" s="510">
        <v>957</v>
      </c>
      <c r="N392" s="506">
        <v>1</v>
      </c>
      <c r="O392" s="506">
        <v>957</v>
      </c>
      <c r="P392" s="510"/>
      <c r="Q392" s="510"/>
      <c r="R392" s="527"/>
      <c r="S392" s="511"/>
    </row>
    <row r="393" spans="1:19" ht="14.4" customHeight="1" x14ac:dyDescent="0.3">
      <c r="A393" s="505" t="s">
        <v>1653</v>
      </c>
      <c r="B393" s="506" t="s">
        <v>1700</v>
      </c>
      <c r="C393" s="506" t="s">
        <v>447</v>
      </c>
      <c r="D393" s="506" t="s">
        <v>1629</v>
      </c>
      <c r="E393" s="506" t="s">
        <v>1655</v>
      </c>
      <c r="F393" s="506" t="s">
        <v>1710</v>
      </c>
      <c r="G393" s="506" t="s">
        <v>1711</v>
      </c>
      <c r="H393" s="510">
        <v>19</v>
      </c>
      <c r="I393" s="510">
        <v>19152</v>
      </c>
      <c r="J393" s="506">
        <v>0.86278043066942967</v>
      </c>
      <c r="K393" s="506">
        <v>1008</v>
      </c>
      <c r="L393" s="510">
        <v>22</v>
      </c>
      <c r="M393" s="510">
        <v>22198</v>
      </c>
      <c r="N393" s="506">
        <v>1</v>
      </c>
      <c r="O393" s="506">
        <v>1009</v>
      </c>
      <c r="P393" s="510">
        <v>29</v>
      </c>
      <c r="Q393" s="510">
        <v>29290</v>
      </c>
      <c r="R393" s="527">
        <v>1.3194882421839806</v>
      </c>
      <c r="S393" s="511">
        <v>1010</v>
      </c>
    </row>
    <row r="394" spans="1:19" ht="14.4" customHeight="1" x14ac:dyDescent="0.3">
      <c r="A394" s="505" t="s">
        <v>1653</v>
      </c>
      <c r="B394" s="506" t="s">
        <v>1700</v>
      </c>
      <c r="C394" s="506" t="s">
        <v>447</v>
      </c>
      <c r="D394" s="506" t="s">
        <v>1629</v>
      </c>
      <c r="E394" s="506" t="s">
        <v>1655</v>
      </c>
      <c r="F394" s="506" t="s">
        <v>1710</v>
      </c>
      <c r="G394" s="506" t="s">
        <v>1712</v>
      </c>
      <c r="H394" s="510">
        <v>35</v>
      </c>
      <c r="I394" s="510">
        <v>35280</v>
      </c>
      <c r="J394" s="506">
        <v>1.7482656095143707</v>
      </c>
      <c r="K394" s="506">
        <v>1008</v>
      </c>
      <c r="L394" s="510">
        <v>20</v>
      </c>
      <c r="M394" s="510">
        <v>20180</v>
      </c>
      <c r="N394" s="506">
        <v>1</v>
      </c>
      <c r="O394" s="506">
        <v>1009</v>
      </c>
      <c r="P394" s="510">
        <v>34</v>
      </c>
      <c r="Q394" s="510">
        <v>34340</v>
      </c>
      <c r="R394" s="527">
        <v>1.7016848364717543</v>
      </c>
      <c r="S394" s="511">
        <v>1010</v>
      </c>
    </row>
    <row r="395" spans="1:19" ht="14.4" customHeight="1" x14ac:dyDescent="0.3">
      <c r="A395" s="505" t="s">
        <v>1653</v>
      </c>
      <c r="B395" s="506" t="s">
        <v>1700</v>
      </c>
      <c r="C395" s="506" t="s">
        <v>447</v>
      </c>
      <c r="D395" s="506" t="s">
        <v>1629</v>
      </c>
      <c r="E395" s="506" t="s">
        <v>1655</v>
      </c>
      <c r="F395" s="506" t="s">
        <v>1694</v>
      </c>
      <c r="G395" s="506" t="s">
        <v>1695</v>
      </c>
      <c r="H395" s="510">
        <v>1</v>
      </c>
      <c r="I395" s="510">
        <v>77</v>
      </c>
      <c r="J395" s="506"/>
      <c r="K395" s="506">
        <v>77</v>
      </c>
      <c r="L395" s="510"/>
      <c r="M395" s="510"/>
      <c r="N395" s="506"/>
      <c r="O395" s="506"/>
      <c r="P395" s="510"/>
      <c r="Q395" s="510"/>
      <c r="R395" s="527"/>
      <c r="S395" s="511"/>
    </row>
    <row r="396" spans="1:19" ht="14.4" customHeight="1" x14ac:dyDescent="0.3">
      <c r="A396" s="505" t="s">
        <v>1653</v>
      </c>
      <c r="B396" s="506" t="s">
        <v>1700</v>
      </c>
      <c r="C396" s="506" t="s">
        <v>447</v>
      </c>
      <c r="D396" s="506" t="s">
        <v>1634</v>
      </c>
      <c r="E396" s="506" t="s">
        <v>1655</v>
      </c>
      <c r="F396" s="506" t="s">
        <v>1704</v>
      </c>
      <c r="G396" s="506" t="s">
        <v>1705</v>
      </c>
      <c r="H396" s="510"/>
      <c r="I396" s="510"/>
      <c r="J396" s="506"/>
      <c r="K396" s="506"/>
      <c r="L396" s="510">
        <v>5</v>
      </c>
      <c r="M396" s="510">
        <v>705</v>
      </c>
      <c r="N396" s="506">
        <v>1</v>
      </c>
      <c r="O396" s="506">
        <v>141</v>
      </c>
      <c r="P396" s="510">
        <v>2</v>
      </c>
      <c r="Q396" s="510">
        <v>282</v>
      </c>
      <c r="R396" s="527">
        <v>0.4</v>
      </c>
      <c r="S396" s="511">
        <v>141</v>
      </c>
    </row>
    <row r="397" spans="1:19" ht="14.4" customHeight="1" x14ac:dyDescent="0.3">
      <c r="A397" s="505" t="s">
        <v>1653</v>
      </c>
      <c r="B397" s="506" t="s">
        <v>1700</v>
      </c>
      <c r="C397" s="506" t="s">
        <v>447</v>
      </c>
      <c r="D397" s="506" t="s">
        <v>1634</v>
      </c>
      <c r="E397" s="506" t="s">
        <v>1655</v>
      </c>
      <c r="F397" s="506" t="s">
        <v>1704</v>
      </c>
      <c r="G397" s="506" t="s">
        <v>1706</v>
      </c>
      <c r="H397" s="510"/>
      <c r="I397" s="510"/>
      <c r="J397" s="506"/>
      <c r="K397" s="506"/>
      <c r="L397" s="510">
        <v>1</v>
      </c>
      <c r="M397" s="510">
        <v>141</v>
      </c>
      <c r="N397" s="506">
        <v>1</v>
      </c>
      <c r="O397" s="506">
        <v>141</v>
      </c>
      <c r="P397" s="510">
        <v>2</v>
      </c>
      <c r="Q397" s="510">
        <v>282</v>
      </c>
      <c r="R397" s="527">
        <v>2</v>
      </c>
      <c r="S397" s="511">
        <v>141</v>
      </c>
    </row>
    <row r="398" spans="1:19" ht="14.4" customHeight="1" x14ac:dyDescent="0.3">
      <c r="A398" s="505" t="s">
        <v>1653</v>
      </c>
      <c r="B398" s="506" t="s">
        <v>1700</v>
      </c>
      <c r="C398" s="506" t="s">
        <v>447</v>
      </c>
      <c r="D398" s="506" t="s">
        <v>1634</v>
      </c>
      <c r="E398" s="506" t="s">
        <v>1655</v>
      </c>
      <c r="F398" s="506" t="s">
        <v>1713</v>
      </c>
      <c r="G398" s="506" t="s">
        <v>1714</v>
      </c>
      <c r="H398" s="510"/>
      <c r="I398" s="510"/>
      <c r="J398" s="506"/>
      <c r="K398" s="506"/>
      <c r="L398" s="510">
        <v>1</v>
      </c>
      <c r="M398" s="510">
        <v>345</v>
      </c>
      <c r="N398" s="506">
        <v>1</v>
      </c>
      <c r="O398" s="506">
        <v>345</v>
      </c>
      <c r="P398" s="510">
        <v>3</v>
      </c>
      <c r="Q398" s="510">
        <v>1038</v>
      </c>
      <c r="R398" s="527">
        <v>3.008695652173913</v>
      </c>
      <c r="S398" s="511">
        <v>346</v>
      </c>
    </row>
    <row r="399" spans="1:19" ht="14.4" customHeight="1" x14ac:dyDescent="0.3">
      <c r="A399" s="505" t="s">
        <v>1653</v>
      </c>
      <c r="B399" s="506" t="s">
        <v>1700</v>
      </c>
      <c r="C399" s="506" t="s">
        <v>447</v>
      </c>
      <c r="D399" s="506" t="s">
        <v>480</v>
      </c>
      <c r="E399" s="506" t="s">
        <v>1655</v>
      </c>
      <c r="F399" s="506" t="s">
        <v>1658</v>
      </c>
      <c r="G399" s="506" t="s">
        <v>1660</v>
      </c>
      <c r="H399" s="510"/>
      <c r="I399" s="510"/>
      <c r="J399" s="506"/>
      <c r="K399" s="506"/>
      <c r="L399" s="510"/>
      <c r="M399" s="510"/>
      <c r="N399" s="506"/>
      <c r="O399" s="506"/>
      <c r="P399" s="510">
        <v>1</v>
      </c>
      <c r="Q399" s="510">
        <v>37</v>
      </c>
      <c r="R399" s="527"/>
      <c r="S399" s="511">
        <v>37</v>
      </c>
    </row>
    <row r="400" spans="1:19" ht="14.4" customHeight="1" x14ac:dyDescent="0.3">
      <c r="A400" s="505" t="s">
        <v>1653</v>
      </c>
      <c r="B400" s="506" t="s">
        <v>1700</v>
      </c>
      <c r="C400" s="506" t="s">
        <v>447</v>
      </c>
      <c r="D400" s="506" t="s">
        <v>480</v>
      </c>
      <c r="E400" s="506" t="s">
        <v>1655</v>
      </c>
      <c r="F400" s="506" t="s">
        <v>1704</v>
      </c>
      <c r="G400" s="506" t="s">
        <v>1705</v>
      </c>
      <c r="H400" s="510"/>
      <c r="I400" s="510"/>
      <c r="J400" s="506"/>
      <c r="K400" s="506"/>
      <c r="L400" s="510">
        <v>2</v>
      </c>
      <c r="M400" s="510">
        <v>282</v>
      </c>
      <c r="N400" s="506">
        <v>1</v>
      </c>
      <c r="O400" s="506">
        <v>141</v>
      </c>
      <c r="P400" s="510"/>
      <c r="Q400" s="510"/>
      <c r="R400" s="527"/>
      <c r="S400" s="511"/>
    </row>
    <row r="401" spans="1:19" ht="14.4" customHeight="1" x14ac:dyDescent="0.3">
      <c r="A401" s="505" t="s">
        <v>1653</v>
      </c>
      <c r="B401" s="506" t="s">
        <v>1700</v>
      </c>
      <c r="C401" s="506" t="s">
        <v>447</v>
      </c>
      <c r="D401" s="506" t="s">
        <v>480</v>
      </c>
      <c r="E401" s="506" t="s">
        <v>1655</v>
      </c>
      <c r="F401" s="506" t="s">
        <v>1704</v>
      </c>
      <c r="G401" s="506" t="s">
        <v>1706</v>
      </c>
      <c r="H401" s="510"/>
      <c r="I401" s="510"/>
      <c r="J401" s="506"/>
      <c r="K401" s="506"/>
      <c r="L401" s="510"/>
      <c r="M401" s="510"/>
      <c r="N401" s="506"/>
      <c r="O401" s="506"/>
      <c r="P401" s="510">
        <v>1</v>
      </c>
      <c r="Q401" s="510">
        <v>141</v>
      </c>
      <c r="R401" s="527"/>
      <c r="S401" s="511">
        <v>141</v>
      </c>
    </row>
    <row r="402" spans="1:19" ht="14.4" customHeight="1" x14ac:dyDescent="0.3">
      <c r="A402" s="505" t="s">
        <v>1653</v>
      </c>
      <c r="B402" s="506" t="s">
        <v>1700</v>
      </c>
      <c r="C402" s="506" t="s">
        <v>447</v>
      </c>
      <c r="D402" s="506" t="s">
        <v>480</v>
      </c>
      <c r="E402" s="506" t="s">
        <v>1655</v>
      </c>
      <c r="F402" s="506" t="s">
        <v>1713</v>
      </c>
      <c r="G402" s="506" t="s">
        <v>1714</v>
      </c>
      <c r="H402" s="510"/>
      <c r="I402" s="510"/>
      <c r="J402" s="506"/>
      <c r="K402" s="506"/>
      <c r="L402" s="510">
        <v>4</v>
      </c>
      <c r="M402" s="510">
        <v>1380</v>
      </c>
      <c r="N402" s="506">
        <v>1</v>
      </c>
      <c r="O402" s="506">
        <v>345</v>
      </c>
      <c r="P402" s="510">
        <v>7</v>
      </c>
      <c r="Q402" s="510">
        <v>2422</v>
      </c>
      <c r="R402" s="527">
        <v>1.7550724637681159</v>
      </c>
      <c r="S402" s="511">
        <v>346</v>
      </c>
    </row>
    <row r="403" spans="1:19" ht="14.4" customHeight="1" x14ac:dyDescent="0.3">
      <c r="A403" s="505" t="s">
        <v>1653</v>
      </c>
      <c r="B403" s="506" t="s">
        <v>1700</v>
      </c>
      <c r="C403" s="506" t="s">
        <v>447</v>
      </c>
      <c r="D403" s="506" t="s">
        <v>1636</v>
      </c>
      <c r="E403" s="506" t="s">
        <v>1655</v>
      </c>
      <c r="F403" s="506" t="s">
        <v>1704</v>
      </c>
      <c r="G403" s="506" t="s">
        <v>1705</v>
      </c>
      <c r="H403" s="510">
        <v>2</v>
      </c>
      <c r="I403" s="510">
        <v>282</v>
      </c>
      <c r="J403" s="506">
        <v>0.5</v>
      </c>
      <c r="K403" s="506">
        <v>141</v>
      </c>
      <c r="L403" s="510">
        <v>4</v>
      </c>
      <c r="M403" s="510">
        <v>564</v>
      </c>
      <c r="N403" s="506">
        <v>1</v>
      </c>
      <c r="O403" s="506">
        <v>141</v>
      </c>
      <c r="P403" s="510"/>
      <c r="Q403" s="510"/>
      <c r="R403" s="527"/>
      <c r="S403" s="511"/>
    </row>
    <row r="404" spans="1:19" ht="14.4" customHeight="1" x14ac:dyDescent="0.3">
      <c r="A404" s="505" t="s">
        <v>1653</v>
      </c>
      <c r="B404" s="506" t="s">
        <v>1700</v>
      </c>
      <c r="C404" s="506" t="s">
        <v>447</v>
      </c>
      <c r="D404" s="506" t="s">
        <v>1636</v>
      </c>
      <c r="E404" s="506" t="s">
        <v>1655</v>
      </c>
      <c r="F404" s="506" t="s">
        <v>1704</v>
      </c>
      <c r="G404" s="506" t="s">
        <v>1706</v>
      </c>
      <c r="H404" s="510"/>
      <c r="I404" s="510"/>
      <c r="J404" s="506"/>
      <c r="K404" s="506"/>
      <c r="L404" s="510">
        <v>2</v>
      </c>
      <c r="M404" s="510">
        <v>282</v>
      </c>
      <c r="N404" s="506">
        <v>1</v>
      </c>
      <c r="O404" s="506">
        <v>141</v>
      </c>
      <c r="P404" s="510"/>
      <c r="Q404" s="510"/>
      <c r="R404" s="527"/>
      <c r="S404" s="511"/>
    </row>
    <row r="405" spans="1:19" ht="14.4" customHeight="1" x14ac:dyDescent="0.3">
      <c r="A405" s="505" t="s">
        <v>1653</v>
      </c>
      <c r="B405" s="506" t="s">
        <v>1700</v>
      </c>
      <c r="C405" s="506" t="s">
        <v>447</v>
      </c>
      <c r="D405" s="506" t="s">
        <v>1637</v>
      </c>
      <c r="E405" s="506" t="s">
        <v>1655</v>
      </c>
      <c r="F405" s="506" t="s">
        <v>1704</v>
      </c>
      <c r="G405" s="506" t="s">
        <v>1706</v>
      </c>
      <c r="H405" s="510">
        <v>2</v>
      </c>
      <c r="I405" s="510">
        <v>282</v>
      </c>
      <c r="J405" s="506"/>
      <c r="K405" s="506">
        <v>141</v>
      </c>
      <c r="L405" s="510"/>
      <c r="M405" s="510"/>
      <c r="N405" s="506"/>
      <c r="O405" s="506"/>
      <c r="P405" s="510"/>
      <c r="Q405" s="510"/>
      <c r="R405" s="527"/>
      <c r="S405" s="511"/>
    </row>
    <row r="406" spans="1:19" ht="14.4" customHeight="1" x14ac:dyDescent="0.3">
      <c r="A406" s="505" t="s">
        <v>1653</v>
      </c>
      <c r="B406" s="506" t="s">
        <v>1700</v>
      </c>
      <c r="C406" s="506" t="s">
        <v>447</v>
      </c>
      <c r="D406" s="506" t="s">
        <v>1638</v>
      </c>
      <c r="E406" s="506" t="s">
        <v>1655</v>
      </c>
      <c r="F406" s="506" t="s">
        <v>1704</v>
      </c>
      <c r="G406" s="506" t="s">
        <v>1705</v>
      </c>
      <c r="H406" s="510"/>
      <c r="I406" s="510"/>
      <c r="J406" s="506"/>
      <c r="K406" s="506"/>
      <c r="L406" s="510">
        <v>1</v>
      </c>
      <c r="M406" s="510">
        <v>141</v>
      </c>
      <c r="N406" s="506">
        <v>1</v>
      </c>
      <c r="O406" s="506">
        <v>141</v>
      </c>
      <c r="P406" s="510"/>
      <c r="Q406" s="510"/>
      <c r="R406" s="527"/>
      <c r="S406" s="511"/>
    </row>
    <row r="407" spans="1:19" ht="14.4" customHeight="1" x14ac:dyDescent="0.3">
      <c r="A407" s="505" t="s">
        <v>1653</v>
      </c>
      <c r="B407" s="506" t="s">
        <v>1700</v>
      </c>
      <c r="C407" s="506" t="s">
        <v>447</v>
      </c>
      <c r="D407" s="506" t="s">
        <v>1638</v>
      </c>
      <c r="E407" s="506" t="s">
        <v>1655</v>
      </c>
      <c r="F407" s="506" t="s">
        <v>1704</v>
      </c>
      <c r="G407" s="506" t="s">
        <v>1706</v>
      </c>
      <c r="H407" s="510"/>
      <c r="I407" s="510"/>
      <c r="J407" s="506"/>
      <c r="K407" s="506"/>
      <c r="L407" s="510">
        <v>1</v>
      </c>
      <c r="M407" s="510">
        <v>141</v>
      </c>
      <c r="N407" s="506">
        <v>1</v>
      </c>
      <c r="O407" s="506">
        <v>141</v>
      </c>
      <c r="P407" s="510"/>
      <c r="Q407" s="510"/>
      <c r="R407" s="527"/>
      <c r="S407" s="511"/>
    </row>
    <row r="408" spans="1:19" ht="14.4" customHeight="1" x14ac:dyDescent="0.3">
      <c r="A408" s="505" t="s">
        <v>1653</v>
      </c>
      <c r="B408" s="506" t="s">
        <v>1700</v>
      </c>
      <c r="C408" s="506" t="s">
        <v>447</v>
      </c>
      <c r="D408" s="506" t="s">
        <v>1641</v>
      </c>
      <c r="E408" s="506" t="s">
        <v>1655</v>
      </c>
      <c r="F408" s="506" t="s">
        <v>1704</v>
      </c>
      <c r="G408" s="506" t="s">
        <v>1705</v>
      </c>
      <c r="H408" s="510"/>
      <c r="I408" s="510"/>
      <c r="J408" s="506"/>
      <c r="K408" s="506"/>
      <c r="L408" s="510">
        <v>3</v>
      </c>
      <c r="M408" s="510">
        <v>423</v>
      </c>
      <c r="N408" s="506">
        <v>1</v>
      </c>
      <c r="O408" s="506">
        <v>141</v>
      </c>
      <c r="P408" s="510"/>
      <c r="Q408" s="510"/>
      <c r="R408" s="527"/>
      <c r="S408" s="511"/>
    </row>
    <row r="409" spans="1:19" ht="14.4" customHeight="1" x14ac:dyDescent="0.3">
      <c r="A409" s="505" t="s">
        <v>1653</v>
      </c>
      <c r="B409" s="506" t="s">
        <v>1700</v>
      </c>
      <c r="C409" s="506" t="s">
        <v>447</v>
      </c>
      <c r="D409" s="506" t="s">
        <v>1641</v>
      </c>
      <c r="E409" s="506" t="s">
        <v>1655</v>
      </c>
      <c r="F409" s="506" t="s">
        <v>1704</v>
      </c>
      <c r="G409" s="506" t="s">
        <v>1706</v>
      </c>
      <c r="H409" s="510"/>
      <c r="I409" s="510"/>
      <c r="J409" s="506"/>
      <c r="K409" s="506"/>
      <c r="L409" s="510">
        <v>3</v>
      </c>
      <c r="M409" s="510">
        <v>423</v>
      </c>
      <c r="N409" s="506">
        <v>1</v>
      </c>
      <c r="O409" s="506">
        <v>141</v>
      </c>
      <c r="P409" s="510"/>
      <c r="Q409" s="510"/>
      <c r="R409" s="527"/>
      <c r="S409" s="511"/>
    </row>
    <row r="410" spans="1:19" ht="14.4" customHeight="1" x14ac:dyDescent="0.3">
      <c r="A410" s="505" t="s">
        <v>1653</v>
      </c>
      <c r="B410" s="506" t="s">
        <v>1700</v>
      </c>
      <c r="C410" s="506" t="s">
        <v>447</v>
      </c>
      <c r="D410" s="506" t="s">
        <v>481</v>
      </c>
      <c r="E410" s="506" t="s">
        <v>1655</v>
      </c>
      <c r="F410" s="506" t="s">
        <v>1658</v>
      </c>
      <c r="G410" s="506" t="s">
        <v>1659</v>
      </c>
      <c r="H410" s="510">
        <v>1</v>
      </c>
      <c r="I410" s="510">
        <v>37</v>
      </c>
      <c r="J410" s="506"/>
      <c r="K410" s="506">
        <v>37</v>
      </c>
      <c r="L410" s="510"/>
      <c r="M410" s="510"/>
      <c r="N410" s="506"/>
      <c r="O410" s="506"/>
      <c r="P410" s="510">
        <v>11</v>
      </c>
      <c r="Q410" s="510">
        <v>407</v>
      </c>
      <c r="R410" s="527"/>
      <c r="S410" s="511">
        <v>37</v>
      </c>
    </row>
    <row r="411" spans="1:19" ht="14.4" customHeight="1" x14ac:dyDescent="0.3">
      <c r="A411" s="505" t="s">
        <v>1653</v>
      </c>
      <c r="B411" s="506" t="s">
        <v>1700</v>
      </c>
      <c r="C411" s="506" t="s">
        <v>447</v>
      </c>
      <c r="D411" s="506" t="s">
        <v>481</v>
      </c>
      <c r="E411" s="506" t="s">
        <v>1655</v>
      </c>
      <c r="F411" s="506" t="s">
        <v>1658</v>
      </c>
      <c r="G411" s="506" t="s">
        <v>1660</v>
      </c>
      <c r="H411" s="510">
        <v>1</v>
      </c>
      <c r="I411" s="510">
        <v>37</v>
      </c>
      <c r="J411" s="506">
        <v>1</v>
      </c>
      <c r="K411" s="506">
        <v>37</v>
      </c>
      <c r="L411" s="510">
        <v>1</v>
      </c>
      <c r="M411" s="510">
        <v>37</v>
      </c>
      <c r="N411" s="506">
        <v>1</v>
      </c>
      <c r="O411" s="506">
        <v>37</v>
      </c>
      <c r="P411" s="510">
        <v>11</v>
      </c>
      <c r="Q411" s="510">
        <v>407</v>
      </c>
      <c r="R411" s="527">
        <v>11</v>
      </c>
      <c r="S411" s="511">
        <v>37</v>
      </c>
    </row>
    <row r="412" spans="1:19" ht="14.4" customHeight="1" x14ac:dyDescent="0.3">
      <c r="A412" s="505" t="s">
        <v>1653</v>
      </c>
      <c r="B412" s="506" t="s">
        <v>1700</v>
      </c>
      <c r="C412" s="506" t="s">
        <v>447</v>
      </c>
      <c r="D412" s="506" t="s">
        <v>481</v>
      </c>
      <c r="E412" s="506" t="s">
        <v>1655</v>
      </c>
      <c r="F412" s="506" t="s">
        <v>1701</v>
      </c>
      <c r="G412" s="506" t="s">
        <v>1702</v>
      </c>
      <c r="H412" s="510"/>
      <c r="I412" s="510"/>
      <c r="J412" s="506"/>
      <c r="K412" s="506"/>
      <c r="L412" s="510">
        <v>2</v>
      </c>
      <c r="M412" s="510">
        <v>1402</v>
      </c>
      <c r="N412" s="506">
        <v>1</v>
      </c>
      <c r="O412" s="506">
        <v>701</v>
      </c>
      <c r="P412" s="510">
        <v>3</v>
      </c>
      <c r="Q412" s="510">
        <v>2106</v>
      </c>
      <c r="R412" s="527">
        <v>1.5021398002853068</v>
      </c>
      <c r="S412" s="511">
        <v>702</v>
      </c>
    </row>
    <row r="413" spans="1:19" ht="14.4" customHeight="1" x14ac:dyDescent="0.3">
      <c r="A413" s="505" t="s">
        <v>1653</v>
      </c>
      <c r="B413" s="506" t="s">
        <v>1700</v>
      </c>
      <c r="C413" s="506" t="s">
        <v>447</v>
      </c>
      <c r="D413" s="506" t="s">
        <v>481</v>
      </c>
      <c r="E413" s="506" t="s">
        <v>1655</v>
      </c>
      <c r="F413" s="506" t="s">
        <v>1701</v>
      </c>
      <c r="G413" s="506" t="s">
        <v>1703</v>
      </c>
      <c r="H413" s="510">
        <v>3</v>
      </c>
      <c r="I413" s="510">
        <v>2103</v>
      </c>
      <c r="J413" s="506">
        <v>3</v>
      </c>
      <c r="K413" s="506">
        <v>701</v>
      </c>
      <c r="L413" s="510">
        <v>1</v>
      </c>
      <c r="M413" s="510">
        <v>701</v>
      </c>
      <c r="N413" s="506">
        <v>1</v>
      </c>
      <c r="O413" s="506">
        <v>701</v>
      </c>
      <c r="P413" s="510">
        <v>3</v>
      </c>
      <c r="Q413" s="510">
        <v>2106</v>
      </c>
      <c r="R413" s="527">
        <v>3.0042796005706136</v>
      </c>
      <c r="S413" s="511">
        <v>702</v>
      </c>
    </row>
    <row r="414" spans="1:19" ht="14.4" customHeight="1" x14ac:dyDescent="0.3">
      <c r="A414" s="505" t="s">
        <v>1653</v>
      </c>
      <c r="B414" s="506" t="s">
        <v>1700</v>
      </c>
      <c r="C414" s="506" t="s">
        <v>447</v>
      </c>
      <c r="D414" s="506" t="s">
        <v>481</v>
      </c>
      <c r="E414" s="506" t="s">
        <v>1655</v>
      </c>
      <c r="F414" s="506" t="s">
        <v>1704</v>
      </c>
      <c r="G414" s="506" t="s">
        <v>1705</v>
      </c>
      <c r="H414" s="510"/>
      <c r="I414" s="510"/>
      <c r="J414" s="506"/>
      <c r="K414" s="506"/>
      <c r="L414" s="510">
        <v>60</v>
      </c>
      <c r="M414" s="510">
        <v>8460</v>
      </c>
      <c r="N414" s="506">
        <v>1</v>
      </c>
      <c r="O414" s="506">
        <v>141</v>
      </c>
      <c r="P414" s="510">
        <v>72</v>
      </c>
      <c r="Q414" s="510">
        <v>10152</v>
      </c>
      <c r="R414" s="527">
        <v>1.2</v>
      </c>
      <c r="S414" s="511">
        <v>141</v>
      </c>
    </row>
    <row r="415" spans="1:19" ht="14.4" customHeight="1" x14ac:dyDescent="0.3">
      <c r="A415" s="505" t="s">
        <v>1653</v>
      </c>
      <c r="B415" s="506" t="s">
        <v>1700</v>
      </c>
      <c r="C415" s="506" t="s">
        <v>447</v>
      </c>
      <c r="D415" s="506" t="s">
        <v>481</v>
      </c>
      <c r="E415" s="506" t="s">
        <v>1655</v>
      </c>
      <c r="F415" s="506" t="s">
        <v>1704</v>
      </c>
      <c r="G415" s="506" t="s">
        <v>1706</v>
      </c>
      <c r="H415" s="510">
        <v>11</v>
      </c>
      <c r="I415" s="510">
        <v>1551</v>
      </c>
      <c r="J415" s="506">
        <v>0.20370370370370369</v>
      </c>
      <c r="K415" s="506">
        <v>141</v>
      </c>
      <c r="L415" s="510">
        <v>54</v>
      </c>
      <c r="M415" s="510">
        <v>7614</v>
      </c>
      <c r="N415" s="506">
        <v>1</v>
      </c>
      <c r="O415" s="506">
        <v>141</v>
      </c>
      <c r="P415" s="510">
        <v>44</v>
      </c>
      <c r="Q415" s="510">
        <v>6204</v>
      </c>
      <c r="R415" s="527">
        <v>0.81481481481481477</v>
      </c>
      <c r="S415" s="511">
        <v>141</v>
      </c>
    </row>
    <row r="416" spans="1:19" ht="14.4" customHeight="1" x14ac:dyDescent="0.3">
      <c r="A416" s="505" t="s">
        <v>1653</v>
      </c>
      <c r="B416" s="506" t="s">
        <v>1700</v>
      </c>
      <c r="C416" s="506" t="s">
        <v>447</v>
      </c>
      <c r="D416" s="506" t="s">
        <v>481</v>
      </c>
      <c r="E416" s="506" t="s">
        <v>1655</v>
      </c>
      <c r="F416" s="506" t="s">
        <v>1673</v>
      </c>
      <c r="G416" s="506" t="s">
        <v>1674</v>
      </c>
      <c r="H416" s="510">
        <v>2</v>
      </c>
      <c r="I416" s="510">
        <v>66.67</v>
      </c>
      <c r="J416" s="506">
        <v>1.8018918918918918E-2</v>
      </c>
      <c r="K416" s="506">
        <v>33.335000000000001</v>
      </c>
      <c r="L416" s="510">
        <v>111</v>
      </c>
      <c r="M416" s="510">
        <v>3700</v>
      </c>
      <c r="N416" s="506">
        <v>1</v>
      </c>
      <c r="O416" s="506">
        <v>33.333333333333336</v>
      </c>
      <c r="P416" s="510">
        <v>110</v>
      </c>
      <c r="Q416" s="510">
        <v>3666.66</v>
      </c>
      <c r="R416" s="527">
        <v>0.9909891891891891</v>
      </c>
      <c r="S416" s="511">
        <v>33.333272727272728</v>
      </c>
    </row>
    <row r="417" spans="1:19" ht="14.4" customHeight="1" x14ac:dyDescent="0.3">
      <c r="A417" s="505" t="s">
        <v>1653</v>
      </c>
      <c r="B417" s="506" t="s">
        <v>1700</v>
      </c>
      <c r="C417" s="506" t="s">
        <v>447</v>
      </c>
      <c r="D417" s="506" t="s">
        <v>481</v>
      </c>
      <c r="E417" s="506" t="s">
        <v>1655</v>
      </c>
      <c r="F417" s="506" t="s">
        <v>1673</v>
      </c>
      <c r="G417" s="506" t="s">
        <v>1675</v>
      </c>
      <c r="H417" s="510">
        <v>7</v>
      </c>
      <c r="I417" s="510">
        <v>233.32999999999998</v>
      </c>
      <c r="J417" s="506">
        <v>7.0006000600060005</v>
      </c>
      <c r="K417" s="506">
        <v>33.332857142857144</v>
      </c>
      <c r="L417" s="510">
        <v>1</v>
      </c>
      <c r="M417" s="510">
        <v>33.33</v>
      </c>
      <c r="N417" s="506">
        <v>1</v>
      </c>
      <c r="O417" s="506">
        <v>33.33</v>
      </c>
      <c r="P417" s="510"/>
      <c r="Q417" s="510"/>
      <c r="R417" s="527"/>
      <c r="S417" s="511"/>
    </row>
    <row r="418" spans="1:19" ht="14.4" customHeight="1" x14ac:dyDescent="0.3">
      <c r="A418" s="505" t="s">
        <v>1653</v>
      </c>
      <c r="B418" s="506" t="s">
        <v>1700</v>
      </c>
      <c r="C418" s="506" t="s">
        <v>447</v>
      </c>
      <c r="D418" s="506" t="s">
        <v>481</v>
      </c>
      <c r="E418" s="506" t="s">
        <v>1655</v>
      </c>
      <c r="F418" s="506" t="s">
        <v>1676</v>
      </c>
      <c r="G418" s="506" t="s">
        <v>1678</v>
      </c>
      <c r="H418" s="510"/>
      <c r="I418" s="510"/>
      <c r="J418" s="506"/>
      <c r="K418" s="506"/>
      <c r="L418" s="510"/>
      <c r="M418" s="510"/>
      <c r="N418" s="506"/>
      <c r="O418" s="506"/>
      <c r="P418" s="510">
        <v>1</v>
      </c>
      <c r="Q418" s="510">
        <v>37</v>
      </c>
      <c r="R418" s="527"/>
      <c r="S418" s="511">
        <v>37</v>
      </c>
    </row>
    <row r="419" spans="1:19" ht="14.4" customHeight="1" x14ac:dyDescent="0.3">
      <c r="A419" s="505" t="s">
        <v>1653</v>
      </c>
      <c r="B419" s="506" t="s">
        <v>1700</v>
      </c>
      <c r="C419" s="506" t="s">
        <v>447</v>
      </c>
      <c r="D419" s="506" t="s">
        <v>481</v>
      </c>
      <c r="E419" s="506" t="s">
        <v>1655</v>
      </c>
      <c r="F419" s="506" t="s">
        <v>1713</v>
      </c>
      <c r="G419" s="506" t="s">
        <v>1714</v>
      </c>
      <c r="H419" s="510">
        <v>4</v>
      </c>
      <c r="I419" s="510">
        <v>1380</v>
      </c>
      <c r="J419" s="506">
        <v>1.3333333333333333</v>
      </c>
      <c r="K419" s="506">
        <v>345</v>
      </c>
      <c r="L419" s="510">
        <v>3</v>
      </c>
      <c r="M419" s="510">
        <v>1035</v>
      </c>
      <c r="N419" s="506">
        <v>1</v>
      </c>
      <c r="O419" s="506">
        <v>345</v>
      </c>
      <c r="P419" s="510">
        <v>1</v>
      </c>
      <c r="Q419" s="510">
        <v>346</v>
      </c>
      <c r="R419" s="527">
        <v>0.33429951690821258</v>
      </c>
      <c r="S419" s="511">
        <v>346</v>
      </c>
    </row>
    <row r="420" spans="1:19" ht="14.4" customHeight="1" x14ac:dyDescent="0.3">
      <c r="A420" s="505" t="s">
        <v>1653</v>
      </c>
      <c r="B420" s="506" t="s">
        <v>1700</v>
      </c>
      <c r="C420" s="506" t="s">
        <v>447</v>
      </c>
      <c r="D420" s="506" t="s">
        <v>481</v>
      </c>
      <c r="E420" s="506" t="s">
        <v>1655</v>
      </c>
      <c r="F420" s="506" t="s">
        <v>1688</v>
      </c>
      <c r="G420" s="506" t="s">
        <v>1689</v>
      </c>
      <c r="H420" s="510">
        <v>2</v>
      </c>
      <c r="I420" s="510">
        <v>148</v>
      </c>
      <c r="J420" s="506">
        <v>0.66666666666666663</v>
      </c>
      <c r="K420" s="506">
        <v>74</v>
      </c>
      <c r="L420" s="510">
        <v>3</v>
      </c>
      <c r="M420" s="510">
        <v>222</v>
      </c>
      <c r="N420" s="506">
        <v>1</v>
      </c>
      <c r="O420" s="506">
        <v>74</v>
      </c>
      <c r="P420" s="510">
        <v>2</v>
      </c>
      <c r="Q420" s="510">
        <v>148</v>
      </c>
      <c r="R420" s="527">
        <v>0.66666666666666663</v>
      </c>
      <c r="S420" s="511">
        <v>74</v>
      </c>
    </row>
    <row r="421" spans="1:19" ht="14.4" customHeight="1" x14ac:dyDescent="0.3">
      <c r="A421" s="505" t="s">
        <v>1653</v>
      </c>
      <c r="B421" s="506" t="s">
        <v>1700</v>
      </c>
      <c r="C421" s="506" t="s">
        <v>447</v>
      </c>
      <c r="D421" s="506" t="s">
        <v>481</v>
      </c>
      <c r="E421" s="506" t="s">
        <v>1655</v>
      </c>
      <c r="F421" s="506" t="s">
        <v>1715</v>
      </c>
      <c r="G421" s="506" t="s">
        <v>1716</v>
      </c>
      <c r="H421" s="510">
        <v>1</v>
      </c>
      <c r="I421" s="510">
        <v>354</v>
      </c>
      <c r="J421" s="506">
        <v>2.8490945674044265E-2</v>
      </c>
      <c r="K421" s="506">
        <v>354</v>
      </c>
      <c r="L421" s="510">
        <v>35</v>
      </c>
      <c r="M421" s="510">
        <v>12425</v>
      </c>
      <c r="N421" s="506">
        <v>1</v>
      </c>
      <c r="O421" s="506">
        <v>355</v>
      </c>
      <c r="P421" s="510">
        <v>52</v>
      </c>
      <c r="Q421" s="510">
        <v>18460</v>
      </c>
      <c r="R421" s="527">
        <v>1.4857142857142858</v>
      </c>
      <c r="S421" s="511">
        <v>355</v>
      </c>
    </row>
    <row r="422" spans="1:19" ht="14.4" customHeight="1" x14ac:dyDescent="0.3">
      <c r="A422" s="505" t="s">
        <v>1653</v>
      </c>
      <c r="B422" s="506" t="s">
        <v>1700</v>
      </c>
      <c r="C422" s="506" t="s">
        <v>447</v>
      </c>
      <c r="D422" s="506" t="s">
        <v>481</v>
      </c>
      <c r="E422" s="506" t="s">
        <v>1655</v>
      </c>
      <c r="F422" s="506" t="s">
        <v>1715</v>
      </c>
      <c r="G422" s="506" t="s">
        <v>1717</v>
      </c>
      <c r="H422" s="510">
        <v>4</v>
      </c>
      <c r="I422" s="510">
        <v>1416</v>
      </c>
      <c r="J422" s="506">
        <v>0.12866878691503861</v>
      </c>
      <c r="K422" s="506">
        <v>354</v>
      </c>
      <c r="L422" s="510">
        <v>31</v>
      </c>
      <c r="M422" s="510">
        <v>11005</v>
      </c>
      <c r="N422" s="506">
        <v>1</v>
      </c>
      <c r="O422" s="506">
        <v>355</v>
      </c>
      <c r="P422" s="510">
        <v>31</v>
      </c>
      <c r="Q422" s="510">
        <v>11005</v>
      </c>
      <c r="R422" s="527">
        <v>1</v>
      </c>
      <c r="S422" s="511">
        <v>355</v>
      </c>
    </row>
    <row r="423" spans="1:19" ht="14.4" customHeight="1" x14ac:dyDescent="0.3">
      <c r="A423" s="505" t="s">
        <v>1653</v>
      </c>
      <c r="B423" s="506" t="s">
        <v>1700</v>
      </c>
      <c r="C423" s="506" t="s">
        <v>447</v>
      </c>
      <c r="D423" s="506" t="s">
        <v>481</v>
      </c>
      <c r="E423" s="506" t="s">
        <v>1655</v>
      </c>
      <c r="F423" s="506" t="s">
        <v>1691</v>
      </c>
      <c r="G423" s="506" t="s">
        <v>1692</v>
      </c>
      <c r="H423" s="510">
        <v>1</v>
      </c>
      <c r="I423" s="510">
        <v>222</v>
      </c>
      <c r="J423" s="506">
        <v>1.6591928251121078E-2</v>
      </c>
      <c r="K423" s="506">
        <v>222</v>
      </c>
      <c r="L423" s="510">
        <v>60</v>
      </c>
      <c r="M423" s="510">
        <v>13380</v>
      </c>
      <c r="N423" s="506">
        <v>1</v>
      </c>
      <c r="O423" s="506">
        <v>223</v>
      </c>
      <c r="P423" s="510">
        <v>69</v>
      </c>
      <c r="Q423" s="510">
        <v>15387</v>
      </c>
      <c r="R423" s="527">
        <v>1.1499999999999999</v>
      </c>
      <c r="S423" s="511">
        <v>223</v>
      </c>
    </row>
    <row r="424" spans="1:19" ht="14.4" customHeight="1" x14ac:dyDescent="0.3">
      <c r="A424" s="505" t="s">
        <v>1653</v>
      </c>
      <c r="B424" s="506" t="s">
        <v>1700</v>
      </c>
      <c r="C424" s="506" t="s">
        <v>447</v>
      </c>
      <c r="D424" s="506" t="s">
        <v>481</v>
      </c>
      <c r="E424" s="506" t="s">
        <v>1655</v>
      </c>
      <c r="F424" s="506" t="s">
        <v>1691</v>
      </c>
      <c r="G424" s="506" t="s">
        <v>1693</v>
      </c>
      <c r="H424" s="510">
        <v>8</v>
      </c>
      <c r="I424" s="510">
        <v>1776</v>
      </c>
      <c r="J424" s="506">
        <v>0.15315626077957917</v>
      </c>
      <c r="K424" s="506">
        <v>222</v>
      </c>
      <c r="L424" s="510">
        <v>52</v>
      </c>
      <c r="M424" s="510">
        <v>11596</v>
      </c>
      <c r="N424" s="506">
        <v>1</v>
      </c>
      <c r="O424" s="506">
        <v>223</v>
      </c>
      <c r="P424" s="510">
        <v>41</v>
      </c>
      <c r="Q424" s="510">
        <v>9143</v>
      </c>
      <c r="R424" s="527">
        <v>0.78846153846153844</v>
      </c>
      <c r="S424" s="511">
        <v>223</v>
      </c>
    </row>
    <row r="425" spans="1:19" ht="14.4" customHeight="1" x14ac:dyDescent="0.3">
      <c r="A425" s="505" t="s">
        <v>1653</v>
      </c>
      <c r="B425" s="506" t="s">
        <v>1700</v>
      </c>
      <c r="C425" s="506" t="s">
        <v>447</v>
      </c>
      <c r="D425" s="506" t="s">
        <v>481</v>
      </c>
      <c r="E425" s="506" t="s">
        <v>1655</v>
      </c>
      <c r="F425" s="506" t="s">
        <v>1694</v>
      </c>
      <c r="G425" s="506" t="s">
        <v>1695</v>
      </c>
      <c r="H425" s="510">
        <v>2</v>
      </c>
      <c r="I425" s="510">
        <v>154</v>
      </c>
      <c r="J425" s="506">
        <v>1.7699115044247787E-2</v>
      </c>
      <c r="K425" s="506">
        <v>77</v>
      </c>
      <c r="L425" s="510">
        <v>113</v>
      </c>
      <c r="M425" s="510">
        <v>8701</v>
      </c>
      <c r="N425" s="506">
        <v>1</v>
      </c>
      <c r="O425" s="506">
        <v>77</v>
      </c>
      <c r="P425" s="510">
        <v>114</v>
      </c>
      <c r="Q425" s="510">
        <v>8778</v>
      </c>
      <c r="R425" s="527">
        <v>1.0088495575221239</v>
      </c>
      <c r="S425" s="511">
        <v>77</v>
      </c>
    </row>
    <row r="426" spans="1:19" ht="14.4" customHeight="1" x14ac:dyDescent="0.3">
      <c r="A426" s="505" t="s">
        <v>1653</v>
      </c>
      <c r="B426" s="506" t="s">
        <v>1700</v>
      </c>
      <c r="C426" s="506" t="s">
        <v>447</v>
      </c>
      <c r="D426" s="506" t="s">
        <v>481</v>
      </c>
      <c r="E426" s="506" t="s">
        <v>1655</v>
      </c>
      <c r="F426" s="506" t="s">
        <v>1694</v>
      </c>
      <c r="G426" s="506" t="s">
        <v>1696</v>
      </c>
      <c r="H426" s="510">
        <v>7</v>
      </c>
      <c r="I426" s="510">
        <v>539</v>
      </c>
      <c r="J426" s="506">
        <v>7</v>
      </c>
      <c r="K426" s="506">
        <v>77</v>
      </c>
      <c r="L426" s="510">
        <v>1</v>
      </c>
      <c r="M426" s="510">
        <v>77</v>
      </c>
      <c r="N426" s="506">
        <v>1</v>
      </c>
      <c r="O426" s="506">
        <v>77</v>
      </c>
      <c r="P426" s="510"/>
      <c r="Q426" s="510"/>
      <c r="R426" s="527"/>
      <c r="S426" s="511"/>
    </row>
    <row r="427" spans="1:19" ht="14.4" customHeight="1" x14ac:dyDescent="0.3">
      <c r="A427" s="505" t="s">
        <v>1653</v>
      </c>
      <c r="B427" s="506" t="s">
        <v>1700</v>
      </c>
      <c r="C427" s="506" t="s">
        <v>447</v>
      </c>
      <c r="D427" s="506" t="s">
        <v>481</v>
      </c>
      <c r="E427" s="506" t="s">
        <v>1655</v>
      </c>
      <c r="F427" s="506" t="s">
        <v>1718</v>
      </c>
      <c r="G427" s="506" t="s">
        <v>1719</v>
      </c>
      <c r="H427" s="510"/>
      <c r="I427" s="510"/>
      <c r="J427" s="506"/>
      <c r="K427" s="506"/>
      <c r="L427" s="510">
        <v>23</v>
      </c>
      <c r="M427" s="510">
        <v>4071</v>
      </c>
      <c r="N427" s="506">
        <v>1</v>
      </c>
      <c r="O427" s="506">
        <v>177</v>
      </c>
      <c r="P427" s="510">
        <v>14</v>
      </c>
      <c r="Q427" s="510">
        <v>2492</v>
      </c>
      <c r="R427" s="527">
        <v>0.61213461066077135</v>
      </c>
      <c r="S427" s="511">
        <v>178</v>
      </c>
    </row>
    <row r="428" spans="1:19" ht="14.4" customHeight="1" x14ac:dyDescent="0.3">
      <c r="A428" s="505" t="s">
        <v>1653</v>
      </c>
      <c r="B428" s="506" t="s">
        <v>1700</v>
      </c>
      <c r="C428" s="506" t="s">
        <v>447</v>
      </c>
      <c r="D428" s="506" t="s">
        <v>481</v>
      </c>
      <c r="E428" s="506" t="s">
        <v>1655</v>
      </c>
      <c r="F428" s="506" t="s">
        <v>1718</v>
      </c>
      <c r="G428" s="506" t="s">
        <v>1720</v>
      </c>
      <c r="H428" s="510">
        <v>1</v>
      </c>
      <c r="I428" s="510">
        <v>177</v>
      </c>
      <c r="J428" s="506">
        <v>0.05</v>
      </c>
      <c r="K428" s="506">
        <v>177</v>
      </c>
      <c r="L428" s="510">
        <v>20</v>
      </c>
      <c r="M428" s="510">
        <v>3540</v>
      </c>
      <c r="N428" s="506">
        <v>1</v>
      </c>
      <c r="O428" s="506">
        <v>177</v>
      </c>
      <c r="P428" s="510">
        <v>7</v>
      </c>
      <c r="Q428" s="510">
        <v>1246</v>
      </c>
      <c r="R428" s="527">
        <v>0.35197740112994352</v>
      </c>
      <c r="S428" s="511">
        <v>178</v>
      </c>
    </row>
    <row r="429" spans="1:19" ht="14.4" customHeight="1" x14ac:dyDescent="0.3">
      <c r="A429" s="505" t="s">
        <v>1653</v>
      </c>
      <c r="B429" s="506" t="s">
        <v>1700</v>
      </c>
      <c r="C429" s="506" t="s">
        <v>447</v>
      </c>
      <c r="D429" s="506" t="s">
        <v>481</v>
      </c>
      <c r="E429" s="506" t="s">
        <v>1655</v>
      </c>
      <c r="F429" s="506" t="s">
        <v>1697</v>
      </c>
      <c r="G429" s="506" t="s">
        <v>1699</v>
      </c>
      <c r="H429" s="510"/>
      <c r="I429" s="510"/>
      <c r="J429" s="506"/>
      <c r="K429" s="506"/>
      <c r="L429" s="510"/>
      <c r="M429" s="510"/>
      <c r="N429" s="506"/>
      <c r="O429" s="506"/>
      <c r="P429" s="510">
        <v>2</v>
      </c>
      <c r="Q429" s="510">
        <v>118</v>
      </c>
      <c r="R429" s="527"/>
      <c r="S429" s="511">
        <v>59</v>
      </c>
    </row>
    <row r="430" spans="1:19" ht="14.4" customHeight="1" x14ac:dyDescent="0.3">
      <c r="A430" s="505" t="s">
        <v>1653</v>
      </c>
      <c r="B430" s="506" t="s">
        <v>1700</v>
      </c>
      <c r="C430" s="506" t="s">
        <v>447</v>
      </c>
      <c r="D430" s="506" t="s">
        <v>482</v>
      </c>
      <c r="E430" s="506" t="s">
        <v>1655</v>
      </c>
      <c r="F430" s="506" t="s">
        <v>1704</v>
      </c>
      <c r="G430" s="506" t="s">
        <v>1705</v>
      </c>
      <c r="H430" s="510">
        <v>1</v>
      </c>
      <c r="I430" s="510">
        <v>141</v>
      </c>
      <c r="J430" s="506"/>
      <c r="K430" s="506">
        <v>141</v>
      </c>
      <c r="L430" s="510"/>
      <c r="M430" s="510"/>
      <c r="N430" s="506"/>
      <c r="O430" s="506"/>
      <c r="P430" s="510">
        <v>4</v>
      </c>
      <c r="Q430" s="510">
        <v>564</v>
      </c>
      <c r="R430" s="527"/>
      <c r="S430" s="511">
        <v>141</v>
      </c>
    </row>
    <row r="431" spans="1:19" ht="14.4" customHeight="1" x14ac:dyDescent="0.3">
      <c r="A431" s="505" t="s">
        <v>1653</v>
      </c>
      <c r="B431" s="506" t="s">
        <v>1700</v>
      </c>
      <c r="C431" s="506" t="s">
        <v>447</v>
      </c>
      <c r="D431" s="506" t="s">
        <v>482</v>
      </c>
      <c r="E431" s="506" t="s">
        <v>1655</v>
      </c>
      <c r="F431" s="506" t="s">
        <v>1704</v>
      </c>
      <c r="G431" s="506" t="s">
        <v>1706</v>
      </c>
      <c r="H431" s="510"/>
      <c r="I431" s="510"/>
      <c r="J431" s="506"/>
      <c r="K431" s="506"/>
      <c r="L431" s="510">
        <v>3</v>
      </c>
      <c r="M431" s="510">
        <v>423</v>
      </c>
      <c r="N431" s="506">
        <v>1</v>
      </c>
      <c r="O431" s="506">
        <v>141</v>
      </c>
      <c r="P431" s="510"/>
      <c r="Q431" s="510"/>
      <c r="R431" s="527"/>
      <c r="S431" s="511"/>
    </row>
    <row r="432" spans="1:19" ht="14.4" customHeight="1" x14ac:dyDescent="0.3">
      <c r="A432" s="505" t="s">
        <v>1653</v>
      </c>
      <c r="B432" s="506" t="s">
        <v>1700</v>
      </c>
      <c r="C432" s="506" t="s">
        <v>447</v>
      </c>
      <c r="D432" s="506" t="s">
        <v>482</v>
      </c>
      <c r="E432" s="506" t="s">
        <v>1655</v>
      </c>
      <c r="F432" s="506" t="s">
        <v>1713</v>
      </c>
      <c r="G432" s="506" t="s">
        <v>1714</v>
      </c>
      <c r="H432" s="510"/>
      <c r="I432" s="510"/>
      <c r="J432" s="506"/>
      <c r="K432" s="506"/>
      <c r="L432" s="510"/>
      <c r="M432" s="510"/>
      <c r="N432" s="506"/>
      <c r="O432" s="506"/>
      <c r="P432" s="510">
        <v>3</v>
      </c>
      <c r="Q432" s="510">
        <v>1038</v>
      </c>
      <c r="R432" s="527"/>
      <c r="S432" s="511">
        <v>346</v>
      </c>
    </row>
    <row r="433" spans="1:19" ht="14.4" customHeight="1" x14ac:dyDescent="0.3">
      <c r="A433" s="505" t="s">
        <v>1653</v>
      </c>
      <c r="B433" s="506" t="s">
        <v>1700</v>
      </c>
      <c r="C433" s="506" t="s">
        <v>447</v>
      </c>
      <c r="D433" s="506" t="s">
        <v>1642</v>
      </c>
      <c r="E433" s="506" t="s">
        <v>1655</v>
      </c>
      <c r="F433" s="506" t="s">
        <v>1704</v>
      </c>
      <c r="G433" s="506" t="s">
        <v>1705</v>
      </c>
      <c r="H433" s="510"/>
      <c r="I433" s="510"/>
      <c r="J433" s="506"/>
      <c r="K433" s="506"/>
      <c r="L433" s="510">
        <v>2</v>
      </c>
      <c r="M433" s="510">
        <v>282</v>
      </c>
      <c r="N433" s="506">
        <v>1</v>
      </c>
      <c r="O433" s="506">
        <v>141</v>
      </c>
      <c r="P433" s="510"/>
      <c r="Q433" s="510"/>
      <c r="R433" s="527"/>
      <c r="S433" s="511"/>
    </row>
    <row r="434" spans="1:19" ht="14.4" customHeight="1" x14ac:dyDescent="0.3">
      <c r="A434" s="505" t="s">
        <v>1653</v>
      </c>
      <c r="B434" s="506" t="s">
        <v>1700</v>
      </c>
      <c r="C434" s="506" t="s">
        <v>447</v>
      </c>
      <c r="D434" s="506" t="s">
        <v>1642</v>
      </c>
      <c r="E434" s="506" t="s">
        <v>1655</v>
      </c>
      <c r="F434" s="506" t="s">
        <v>1704</v>
      </c>
      <c r="G434" s="506" t="s">
        <v>1706</v>
      </c>
      <c r="H434" s="510"/>
      <c r="I434" s="510"/>
      <c r="J434" s="506"/>
      <c r="K434" s="506"/>
      <c r="L434" s="510">
        <v>4</v>
      </c>
      <c r="M434" s="510">
        <v>564</v>
      </c>
      <c r="N434" s="506">
        <v>1</v>
      </c>
      <c r="O434" s="506">
        <v>141</v>
      </c>
      <c r="P434" s="510"/>
      <c r="Q434" s="510"/>
      <c r="R434" s="527"/>
      <c r="S434" s="511"/>
    </row>
    <row r="435" spans="1:19" ht="14.4" customHeight="1" x14ac:dyDescent="0.3">
      <c r="A435" s="505" t="s">
        <v>1653</v>
      </c>
      <c r="B435" s="506" t="s">
        <v>1700</v>
      </c>
      <c r="C435" s="506" t="s">
        <v>447</v>
      </c>
      <c r="D435" s="506" t="s">
        <v>1642</v>
      </c>
      <c r="E435" s="506" t="s">
        <v>1655</v>
      </c>
      <c r="F435" s="506" t="s">
        <v>1713</v>
      </c>
      <c r="G435" s="506" t="s">
        <v>1714</v>
      </c>
      <c r="H435" s="510"/>
      <c r="I435" s="510"/>
      <c r="J435" s="506"/>
      <c r="K435" s="506"/>
      <c r="L435" s="510">
        <v>4</v>
      </c>
      <c r="M435" s="510">
        <v>1380</v>
      </c>
      <c r="N435" s="506">
        <v>1</v>
      </c>
      <c r="O435" s="506">
        <v>345</v>
      </c>
      <c r="P435" s="510"/>
      <c r="Q435" s="510"/>
      <c r="R435" s="527"/>
      <c r="S435" s="511"/>
    </row>
    <row r="436" spans="1:19" ht="14.4" customHeight="1" x14ac:dyDescent="0.3">
      <c r="A436" s="505" t="s">
        <v>1653</v>
      </c>
      <c r="B436" s="506" t="s">
        <v>1700</v>
      </c>
      <c r="C436" s="506" t="s">
        <v>447</v>
      </c>
      <c r="D436" s="506" t="s">
        <v>1644</v>
      </c>
      <c r="E436" s="506" t="s">
        <v>1655</v>
      </c>
      <c r="F436" s="506" t="s">
        <v>1701</v>
      </c>
      <c r="G436" s="506" t="s">
        <v>1703</v>
      </c>
      <c r="H436" s="510"/>
      <c r="I436" s="510"/>
      <c r="J436" s="506"/>
      <c r="K436" s="506"/>
      <c r="L436" s="510">
        <v>1</v>
      </c>
      <c r="M436" s="510">
        <v>701</v>
      </c>
      <c r="N436" s="506">
        <v>1</v>
      </c>
      <c r="O436" s="506">
        <v>701</v>
      </c>
      <c r="P436" s="510"/>
      <c r="Q436" s="510"/>
      <c r="R436" s="527"/>
      <c r="S436" s="511"/>
    </row>
    <row r="437" spans="1:19" ht="14.4" customHeight="1" x14ac:dyDescent="0.3">
      <c r="A437" s="505" t="s">
        <v>1653</v>
      </c>
      <c r="B437" s="506" t="s">
        <v>1700</v>
      </c>
      <c r="C437" s="506" t="s">
        <v>447</v>
      </c>
      <c r="D437" s="506" t="s">
        <v>1644</v>
      </c>
      <c r="E437" s="506" t="s">
        <v>1655</v>
      </c>
      <c r="F437" s="506" t="s">
        <v>1704</v>
      </c>
      <c r="G437" s="506" t="s">
        <v>1705</v>
      </c>
      <c r="H437" s="510"/>
      <c r="I437" s="510"/>
      <c r="J437" s="506"/>
      <c r="K437" s="506"/>
      <c r="L437" s="510">
        <v>2</v>
      </c>
      <c r="M437" s="510">
        <v>282</v>
      </c>
      <c r="N437" s="506">
        <v>1</v>
      </c>
      <c r="O437" s="506">
        <v>141</v>
      </c>
      <c r="P437" s="510"/>
      <c r="Q437" s="510"/>
      <c r="R437" s="527"/>
      <c r="S437" s="511"/>
    </row>
    <row r="438" spans="1:19" ht="14.4" customHeight="1" x14ac:dyDescent="0.3">
      <c r="A438" s="505" t="s">
        <v>1653</v>
      </c>
      <c r="B438" s="506" t="s">
        <v>1700</v>
      </c>
      <c r="C438" s="506" t="s">
        <v>447</v>
      </c>
      <c r="D438" s="506" t="s">
        <v>1644</v>
      </c>
      <c r="E438" s="506" t="s">
        <v>1655</v>
      </c>
      <c r="F438" s="506" t="s">
        <v>1704</v>
      </c>
      <c r="G438" s="506" t="s">
        <v>1706</v>
      </c>
      <c r="H438" s="510"/>
      <c r="I438" s="510"/>
      <c r="J438" s="506"/>
      <c r="K438" s="506"/>
      <c r="L438" s="510">
        <v>3</v>
      </c>
      <c r="M438" s="510">
        <v>423</v>
      </c>
      <c r="N438" s="506">
        <v>1</v>
      </c>
      <c r="O438" s="506">
        <v>141</v>
      </c>
      <c r="P438" s="510"/>
      <c r="Q438" s="510"/>
      <c r="R438" s="527"/>
      <c r="S438" s="511"/>
    </row>
    <row r="439" spans="1:19" ht="14.4" customHeight="1" x14ac:dyDescent="0.3">
      <c r="A439" s="505" t="s">
        <v>1653</v>
      </c>
      <c r="B439" s="506" t="s">
        <v>1700</v>
      </c>
      <c r="C439" s="506" t="s">
        <v>447</v>
      </c>
      <c r="D439" s="506" t="s">
        <v>1644</v>
      </c>
      <c r="E439" s="506" t="s">
        <v>1655</v>
      </c>
      <c r="F439" s="506" t="s">
        <v>1673</v>
      </c>
      <c r="G439" s="506" t="s">
        <v>1675</v>
      </c>
      <c r="H439" s="510"/>
      <c r="I439" s="510"/>
      <c r="J439" s="506"/>
      <c r="K439" s="506"/>
      <c r="L439" s="510">
        <v>1</v>
      </c>
      <c r="M439" s="510">
        <v>33.33</v>
      </c>
      <c r="N439" s="506">
        <v>1</v>
      </c>
      <c r="O439" s="506">
        <v>33.33</v>
      </c>
      <c r="P439" s="510"/>
      <c r="Q439" s="510"/>
      <c r="R439" s="527"/>
      <c r="S439" s="511"/>
    </row>
    <row r="440" spans="1:19" ht="14.4" customHeight="1" x14ac:dyDescent="0.3">
      <c r="A440" s="505" t="s">
        <v>1653</v>
      </c>
      <c r="B440" s="506" t="s">
        <v>1700</v>
      </c>
      <c r="C440" s="506" t="s">
        <v>447</v>
      </c>
      <c r="D440" s="506" t="s">
        <v>1644</v>
      </c>
      <c r="E440" s="506" t="s">
        <v>1655</v>
      </c>
      <c r="F440" s="506" t="s">
        <v>1713</v>
      </c>
      <c r="G440" s="506" t="s">
        <v>1714</v>
      </c>
      <c r="H440" s="510"/>
      <c r="I440" s="510"/>
      <c r="J440" s="506"/>
      <c r="K440" s="506"/>
      <c r="L440" s="510">
        <v>1</v>
      </c>
      <c r="M440" s="510">
        <v>345</v>
      </c>
      <c r="N440" s="506">
        <v>1</v>
      </c>
      <c r="O440" s="506">
        <v>345</v>
      </c>
      <c r="P440" s="510"/>
      <c r="Q440" s="510"/>
      <c r="R440" s="527"/>
      <c r="S440" s="511"/>
    </row>
    <row r="441" spans="1:19" ht="14.4" customHeight="1" x14ac:dyDescent="0.3">
      <c r="A441" s="505" t="s">
        <v>1653</v>
      </c>
      <c r="B441" s="506" t="s">
        <v>1700</v>
      </c>
      <c r="C441" s="506" t="s">
        <v>447</v>
      </c>
      <c r="D441" s="506" t="s">
        <v>1644</v>
      </c>
      <c r="E441" s="506" t="s">
        <v>1655</v>
      </c>
      <c r="F441" s="506" t="s">
        <v>1691</v>
      </c>
      <c r="G441" s="506" t="s">
        <v>1693</v>
      </c>
      <c r="H441" s="510"/>
      <c r="I441" s="510"/>
      <c r="J441" s="506"/>
      <c r="K441" s="506"/>
      <c r="L441" s="510">
        <v>1</v>
      </c>
      <c r="M441" s="510">
        <v>223</v>
      </c>
      <c r="N441" s="506">
        <v>1</v>
      </c>
      <c r="O441" s="506">
        <v>223</v>
      </c>
      <c r="P441" s="510"/>
      <c r="Q441" s="510"/>
      <c r="R441" s="527"/>
      <c r="S441" s="511"/>
    </row>
    <row r="442" spans="1:19" ht="14.4" customHeight="1" x14ac:dyDescent="0.3">
      <c r="A442" s="505" t="s">
        <v>1653</v>
      </c>
      <c r="B442" s="506" t="s">
        <v>1700</v>
      </c>
      <c r="C442" s="506" t="s">
        <v>447</v>
      </c>
      <c r="D442" s="506" t="s">
        <v>1644</v>
      </c>
      <c r="E442" s="506" t="s">
        <v>1655</v>
      </c>
      <c r="F442" s="506" t="s">
        <v>1694</v>
      </c>
      <c r="G442" s="506" t="s">
        <v>1696</v>
      </c>
      <c r="H442" s="510"/>
      <c r="I442" s="510"/>
      <c r="J442" s="506"/>
      <c r="K442" s="506"/>
      <c r="L442" s="510">
        <v>1</v>
      </c>
      <c r="M442" s="510">
        <v>77</v>
      </c>
      <c r="N442" s="506">
        <v>1</v>
      </c>
      <c r="O442" s="506">
        <v>77</v>
      </c>
      <c r="P442" s="510"/>
      <c r="Q442" s="510"/>
      <c r="R442" s="527"/>
      <c r="S442" s="511"/>
    </row>
    <row r="443" spans="1:19" ht="14.4" customHeight="1" x14ac:dyDescent="0.3">
      <c r="A443" s="505" t="s">
        <v>1653</v>
      </c>
      <c r="B443" s="506" t="s">
        <v>1700</v>
      </c>
      <c r="C443" s="506" t="s">
        <v>447</v>
      </c>
      <c r="D443" s="506" t="s">
        <v>485</v>
      </c>
      <c r="E443" s="506" t="s">
        <v>1655</v>
      </c>
      <c r="F443" s="506" t="s">
        <v>1658</v>
      </c>
      <c r="G443" s="506" t="s">
        <v>1660</v>
      </c>
      <c r="H443" s="510"/>
      <c r="I443" s="510"/>
      <c r="J443" s="506"/>
      <c r="K443" s="506"/>
      <c r="L443" s="510"/>
      <c r="M443" s="510"/>
      <c r="N443" s="506"/>
      <c r="O443" s="506"/>
      <c r="P443" s="510">
        <v>1</v>
      </c>
      <c r="Q443" s="510">
        <v>37</v>
      </c>
      <c r="R443" s="527"/>
      <c r="S443" s="511">
        <v>37</v>
      </c>
    </row>
    <row r="444" spans="1:19" ht="14.4" customHeight="1" x14ac:dyDescent="0.3">
      <c r="A444" s="505" t="s">
        <v>1653</v>
      </c>
      <c r="B444" s="506" t="s">
        <v>1700</v>
      </c>
      <c r="C444" s="506" t="s">
        <v>447</v>
      </c>
      <c r="D444" s="506" t="s">
        <v>485</v>
      </c>
      <c r="E444" s="506" t="s">
        <v>1655</v>
      </c>
      <c r="F444" s="506" t="s">
        <v>1704</v>
      </c>
      <c r="G444" s="506" t="s">
        <v>1705</v>
      </c>
      <c r="H444" s="510">
        <v>1</v>
      </c>
      <c r="I444" s="510">
        <v>141</v>
      </c>
      <c r="J444" s="506">
        <v>0.16666666666666666</v>
      </c>
      <c r="K444" s="506">
        <v>141</v>
      </c>
      <c r="L444" s="510">
        <v>6</v>
      </c>
      <c r="M444" s="510">
        <v>846</v>
      </c>
      <c r="N444" s="506">
        <v>1</v>
      </c>
      <c r="O444" s="506">
        <v>141</v>
      </c>
      <c r="P444" s="510">
        <v>2</v>
      </c>
      <c r="Q444" s="510">
        <v>282</v>
      </c>
      <c r="R444" s="527">
        <v>0.33333333333333331</v>
      </c>
      <c r="S444" s="511">
        <v>141</v>
      </c>
    </row>
    <row r="445" spans="1:19" ht="14.4" customHeight="1" x14ac:dyDescent="0.3">
      <c r="A445" s="505" t="s">
        <v>1653</v>
      </c>
      <c r="B445" s="506" t="s">
        <v>1700</v>
      </c>
      <c r="C445" s="506" t="s">
        <v>447</v>
      </c>
      <c r="D445" s="506" t="s">
        <v>485</v>
      </c>
      <c r="E445" s="506" t="s">
        <v>1655</v>
      </c>
      <c r="F445" s="506" t="s">
        <v>1704</v>
      </c>
      <c r="G445" s="506" t="s">
        <v>1706</v>
      </c>
      <c r="H445" s="510">
        <v>2</v>
      </c>
      <c r="I445" s="510">
        <v>282</v>
      </c>
      <c r="J445" s="506">
        <v>1</v>
      </c>
      <c r="K445" s="506">
        <v>141</v>
      </c>
      <c r="L445" s="510">
        <v>2</v>
      </c>
      <c r="M445" s="510">
        <v>282</v>
      </c>
      <c r="N445" s="506">
        <v>1</v>
      </c>
      <c r="O445" s="506">
        <v>141</v>
      </c>
      <c r="P445" s="510">
        <v>2</v>
      </c>
      <c r="Q445" s="510">
        <v>282</v>
      </c>
      <c r="R445" s="527">
        <v>1</v>
      </c>
      <c r="S445" s="511">
        <v>141</v>
      </c>
    </row>
    <row r="446" spans="1:19" ht="14.4" customHeight="1" x14ac:dyDescent="0.3">
      <c r="A446" s="505" t="s">
        <v>1653</v>
      </c>
      <c r="B446" s="506" t="s">
        <v>1700</v>
      </c>
      <c r="C446" s="506" t="s">
        <v>447</v>
      </c>
      <c r="D446" s="506" t="s">
        <v>485</v>
      </c>
      <c r="E446" s="506" t="s">
        <v>1655</v>
      </c>
      <c r="F446" s="506" t="s">
        <v>1713</v>
      </c>
      <c r="G446" s="506" t="s">
        <v>1714</v>
      </c>
      <c r="H446" s="510">
        <v>2</v>
      </c>
      <c r="I446" s="510">
        <v>690</v>
      </c>
      <c r="J446" s="506">
        <v>1</v>
      </c>
      <c r="K446" s="506">
        <v>345</v>
      </c>
      <c r="L446" s="510">
        <v>2</v>
      </c>
      <c r="M446" s="510">
        <v>690</v>
      </c>
      <c r="N446" s="506">
        <v>1</v>
      </c>
      <c r="O446" s="506">
        <v>345</v>
      </c>
      <c r="P446" s="510">
        <v>6</v>
      </c>
      <c r="Q446" s="510">
        <v>2076</v>
      </c>
      <c r="R446" s="527">
        <v>3.008695652173913</v>
      </c>
      <c r="S446" s="511">
        <v>346</v>
      </c>
    </row>
    <row r="447" spans="1:19" ht="14.4" customHeight="1" x14ac:dyDescent="0.3">
      <c r="A447" s="505" t="s">
        <v>1653</v>
      </c>
      <c r="B447" s="506" t="s">
        <v>1700</v>
      </c>
      <c r="C447" s="506" t="s">
        <v>447</v>
      </c>
      <c r="D447" s="506" t="s">
        <v>1646</v>
      </c>
      <c r="E447" s="506" t="s">
        <v>1655</v>
      </c>
      <c r="F447" s="506" t="s">
        <v>1704</v>
      </c>
      <c r="G447" s="506" t="s">
        <v>1705</v>
      </c>
      <c r="H447" s="510"/>
      <c r="I447" s="510"/>
      <c r="J447" s="506"/>
      <c r="K447" s="506"/>
      <c r="L447" s="510">
        <v>6</v>
      </c>
      <c r="M447" s="510">
        <v>846</v>
      </c>
      <c r="N447" s="506">
        <v>1</v>
      </c>
      <c r="O447" s="506">
        <v>141</v>
      </c>
      <c r="P447" s="510"/>
      <c r="Q447" s="510"/>
      <c r="R447" s="527"/>
      <c r="S447" s="511"/>
    </row>
    <row r="448" spans="1:19" ht="14.4" customHeight="1" x14ac:dyDescent="0.3">
      <c r="A448" s="505" t="s">
        <v>1653</v>
      </c>
      <c r="B448" s="506" t="s">
        <v>1700</v>
      </c>
      <c r="C448" s="506" t="s">
        <v>447</v>
      </c>
      <c r="D448" s="506" t="s">
        <v>1646</v>
      </c>
      <c r="E448" s="506" t="s">
        <v>1655</v>
      </c>
      <c r="F448" s="506" t="s">
        <v>1704</v>
      </c>
      <c r="G448" s="506" t="s">
        <v>1706</v>
      </c>
      <c r="H448" s="510"/>
      <c r="I448" s="510"/>
      <c r="J448" s="506"/>
      <c r="K448" s="506"/>
      <c r="L448" s="510">
        <v>8</v>
      </c>
      <c r="M448" s="510">
        <v>1128</v>
      </c>
      <c r="N448" s="506">
        <v>1</v>
      </c>
      <c r="O448" s="506">
        <v>141</v>
      </c>
      <c r="P448" s="510"/>
      <c r="Q448" s="510"/>
      <c r="R448" s="527"/>
      <c r="S448" s="511"/>
    </row>
    <row r="449" spans="1:19" ht="14.4" customHeight="1" x14ac:dyDescent="0.3">
      <c r="A449" s="505" t="s">
        <v>1653</v>
      </c>
      <c r="B449" s="506" t="s">
        <v>1700</v>
      </c>
      <c r="C449" s="506" t="s">
        <v>447</v>
      </c>
      <c r="D449" s="506" t="s">
        <v>1646</v>
      </c>
      <c r="E449" s="506" t="s">
        <v>1655</v>
      </c>
      <c r="F449" s="506" t="s">
        <v>1707</v>
      </c>
      <c r="G449" s="506" t="s">
        <v>1708</v>
      </c>
      <c r="H449" s="510"/>
      <c r="I449" s="510"/>
      <c r="J449" s="506"/>
      <c r="K449" s="506"/>
      <c r="L449" s="510">
        <v>9</v>
      </c>
      <c r="M449" s="510">
        <v>8613</v>
      </c>
      <c r="N449" s="506">
        <v>1</v>
      </c>
      <c r="O449" s="506">
        <v>957</v>
      </c>
      <c r="P449" s="510"/>
      <c r="Q449" s="510"/>
      <c r="R449" s="527"/>
      <c r="S449" s="511"/>
    </row>
    <row r="450" spans="1:19" ht="14.4" customHeight="1" x14ac:dyDescent="0.3">
      <c r="A450" s="505" t="s">
        <v>1653</v>
      </c>
      <c r="B450" s="506" t="s">
        <v>1700</v>
      </c>
      <c r="C450" s="506" t="s">
        <v>447</v>
      </c>
      <c r="D450" s="506" t="s">
        <v>1646</v>
      </c>
      <c r="E450" s="506" t="s">
        <v>1655</v>
      </c>
      <c r="F450" s="506" t="s">
        <v>1707</v>
      </c>
      <c r="G450" s="506" t="s">
        <v>1709</v>
      </c>
      <c r="H450" s="510"/>
      <c r="I450" s="510"/>
      <c r="J450" s="506"/>
      <c r="K450" s="506"/>
      <c r="L450" s="510">
        <v>10</v>
      </c>
      <c r="M450" s="510">
        <v>9570</v>
      </c>
      <c r="N450" s="506">
        <v>1</v>
      </c>
      <c r="O450" s="506">
        <v>957</v>
      </c>
      <c r="P450" s="510"/>
      <c r="Q450" s="510"/>
      <c r="R450" s="527"/>
      <c r="S450" s="511"/>
    </row>
    <row r="451" spans="1:19" ht="14.4" customHeight="1" x14ac:dyDescent="0.3">
      <c r="A451" s="505" t="s">
        <v>1653</v>
      </c>
      <c r="B451" s="506" t="s">
        <v>1700</v>
      </c>
      <c r="C451" s="506" t="s">
        <v>447</v>
      </c>
      <c r="D451" s="506" t="s">
        <v>1646</v>
      </c>
      <c r="E451" s="506" t="s">
        <v>1655</v>
      </c>
      <c r="F451" s="506" t="s">
        <v>1676</v>
      </c>
      <c r="G451" s="506" t="s">
        <v>1677</v>
      </c>
      <c r="H451" s="510"/>
      <c r="I451" s="510"/>
      <c r="J451" s="506"/>
      <c r="K451" s="506"/>
      <c r="L451" s="510">
        <v>3</v>
      </c>
      <c r="M451" s="510">
        <v>111</v>
      </c>
      <c r="N451" s="506">
        <v>1</v>
      </c>
      <c r="O451" s="506">
        <v>37</v>
      </c>
      <c r="P451" s="510"/>
      <c r="Q451" s="510"/>
      <c r="R451" s="527"/>
      <c r="S451" s="511"/>
    </row>
    <row r="452" spans="1:19" ht="14.4" customHeight="1" x14ac:dyDescent="0.3">
      <c r="A452" s="505" t="s">
        <v>1653</v>
      </c>
      <c r="B452" s="506" t="s">
        <v>1700</v>
      </c>
      <c r="C452" s="506" t="s">
        <v>447</v>
      </c>
      <c r="D452" s="506" t="s">
        <v>1646</v>
      </c>
      <c r="E452" s="506" t="s">
        <v>1655</v>
      </c>
      <c r="F452" s="506" t="s">
        <v>1713</v>
      </c>
      <c r="G452" s="506" t="s">
        <v>1714</v>
      </c>
      <c r="H452" s="510"/>
      <c r="I452" s="510"/>
      <c r="J452" s="506"/>
      <c r="K452" s="506"/>
      <c r="L452" s="510">
        <v>6</v>
      </c>
      <c r="M452" s="510">
        <v>2070</v>
      </c>
      <c r="N452" s="506">
        <v>1</v>
      </c>
      <c r="O452" s="506">
        <v>345</v>
      </c>
      <c r="P452" s="510"/>
      <c r="Q452" s="510"/>
      <c r="R452" s="527"/>
      <c r="S452" s="511"/>
    </row>
    <row r="453" spans="1:19" ht="14.4" customHeight="1" x14ac:dyDescent="0.3">
      <c r="A453" s="505" t="s">
        <v>1653</v>
      </c>
      <c r="B453" s="506" t="s">
        <v>1700</v>
      </c>
      <c r="C453" s="506" t="s">
        <v>447</v>
      </c>
      <c r="D453" s="506" t="s">
        <v>1646</v>
      </c>
      <c r="E453" s="506" t="s">
        <v>1655</v>
      </c>
      <c r="F453" s="506" t="s">
        <v>1697</v>
      </c>
      <c r="G453" s="506" t="s">
        <v>1698</v>
      </c>
      <c r="H453" s="510"/>
      <c r="I453" s="510"/>
      <c r="J453" s="506"/>
      <c r="K453" s="506"/>
      <c r="L453" s="510">
        <v>1</v>
      </c>
      <c r="M453" s="510">
        <v>59</v>
      </c>
      <c r="N453" s="506">
        <v>1</v>
      </c>
      <c r="O453" s="506">
        <v>59</v>
      </c>
      <c r="P453" s="510"/>
      <c r="Q453" s="510"/>
      <c r="R453" s="527"/>
      <c r="S453" s="511"/>
    </row>
    <row r="454" spans="1:19" ht="14.4" customHeight="1" x14ac:dyDescent="0.3">
      <c r="A454" s="505" t="s">
        <v>1653</v>
      </c>
      <c r="B454" s="506" t="s">
        <v>1700</v>
      </c>
      <c r="C454" s="506" t="s">
        <v>447</v>
      </c>
      <c r="D454" s="506" t="s">
        <v>486</v>
      </c>
      <c r="E454" s="506" t="s">
        <v>1655</v>
      </c>
      <c r="F454" s="506" t="s">
        <v>1658</v>
      </c>
      <c r="G454" s="506" t="s">
        <v>1659</v>
      </c>
      <c r="H454" s="510">
        <v>2</v>
      </c>
      <c r="I454" s="510">
        <v>74</v>
      </c>
      <c r="J454" s="506">
        <v>0.4</v>
      </c>
      <c r="K454" s="506">
        <v>37</v>
      </c>
      <c r="L454" s="510">
        <v>5</v>
      </c>
      <c r="M454" s="510">
        <v>185</v>
      </c>
      <c r="N454" s="506">
        <v>1</v>
      </c>
      <c r="O454" s="506">
        <v>37</v>
      </c>
      <c r="P454" s="510">
        <v>10</v>
      </c>
      <c r="Q454" s="510">
        <v>370</v>
      </c>
      <c r="R454" s="527">
        <v>2</v>
      </c>
      <c r="S454" s="511">
        <v>37</v>
      </c>
    </row>
    <row r="455" spans="1:19" ht="14.4" customHeight="1" x14ac:dyDescent="0.3">
      <c r="A455" s="505" t="s">
        <v>1653</v>
      </c>
      <c r="B455" s="506" t="s">
        <v>1700</v>
      </c>
      <c r="C455" s="506" t="s">
        <v>447</v>
      </c>
      <c r="D455" s="506" t="s">
        <v>486</v>
      </c>
      <c r="E455" s="506" t="s">
        <v>1655</v>
      </c>
      <c r="F455" s="506" t="s">
        <v>1658</v>
      </c>
      <c r="G455" s="506" t="s">
        <v>1660</v>
      </c>
      <c r="H455" s="510">
        <v>3</v>
      </c>
      <c r="I455" s="510">
        <v>111</v>
      </c>
      <c r="J455" s="506">
        <v>0.5</v>
      </c>
      <c r="K455" s="506">
        <v>37</v>
      </c>
      <c r="L455" s="510">
        <v>6</v>
      </c>
      <c r="M455" s="510">
        <v>222</v>
      </c>
      <c r="N455" s="506">
        <v>1</v>
      </c>
      <c r="O455" s="506">
        <v>37</v>
      </c>
      <c r="P455" s="510">
        <v>24</v>
      </c>
      <c r="Q455" s="510">
        <v>888</v>
      </c>
      <c r="R455" s="527">
        <v>4</v>
      </c>
      <c r="S455" s="511">
        <v>37</v>
      </c>
    </row>
    <row r="456" spans="1:19" ht="14.4" customHeight="1" x14ac:dyDescent="0.3">
      <c r="A456" s="505" t="s">
        <v>1653</v>
      </c>
      <c r="B456" s="506" t="s">
        <v>1700</v>
      </c>
      <c r="C456" s="506" t="s">
        <v>447</v>
      </c>
      <c r="D456" s="506" t="s">
        <v>486</v>
      </c>
      <c r="E456" s="506" t="s">
        <v>1655</v>
      </c>
      <c r="F456" s="506" t="s">
        <v>1701</v>
      </c>
      <c r="G456" s="506" t="s">
        <v>1702</v>
      </c>
      <c r="H456" s="510"/>
      <c r="I456" s="510"/>
      <c r="J456" s="506"/>
      <c r="K456" s="506"/>
      <c r="L456" s="510">
        <v>6</v>
      </c>
      <c r="M456" s="510">
        <v>4206</v>
      </c>
      <c r="N456" s="506">
        <v>1</v>
      </c>
      <c r="O456" s="506">
        <v>701</v>
      </c>
      <c r="P456" s="510">
        <v>3</v>
      </c>
      <c r="Q456" s="510">
        <v>2106</v>
      </c>
      <c r="R456" s="527">
        <v>0.50071326676176886</v>
      </c>
      <c r="S456" s="511">
        <v>702</v>
      </c>
    </row>
    <row r="457" spans="1:19" ht="14.4" customHeight="1" x14ac:dyDescent="0.3">
      <c r="A457" s="505" t="s">
        <v>1653</v>
      </c>
      <c r="B457" s="506" t="s">
        <v>1700</v>
      </c>
      <c r="C457" s="506" t="s">
        <v>447</v>
      </c>
      <c r="D457" s="506" t="s">
        <v>486</v>
      </c>
      <c r="E457" s="506" t="s">
        <v>1655</v>
      </c>
      <c r="F457" s="506" t="s">
        <v>1701</v>
      </c>
      <c r="G457" s="506" t="s">
        <v>1703</v>
      </c>
      <c r="H457" s="510">
        <v>4</v>
      </c>
      <c r="I457" s="510">
        <v>2804</v>
      </c>
      <c r="J457" s="506">
        <v>4</v>
      </c>
      <c r="K457" s="506">
        <v>701</v>
      </c>
      <c r="L457" s="510">
        <v>1</v>
      </c>
      <c r="M457" s="510">
        <v>701</v>
      </c>
      <c r="N457" s="506">
        <v>1</v>
      </c>
      <c r="O457" s="506">
        <v>701</v>
      </c>
      <c r="P457" s="510">
        <v>6</v>
      </c>
      <c r="Q457" s="510">
        <v>4212</v>
      </c>
      <c r="R457" s="527">
        <v>6.0085592011412272</v>
      </c>
      <c r="S457" s="511">
        <v>702</v>
      </c>
    </row>
    <row r="458" spans="1:19" ht="14.4" customHeight="1" x14ac:dyDescent="0.3">
      <c r="A458" s="505" t="s">
        <v>1653</v>
      </c>
      <c r="B458" s="506" t="s">
        <v>1700</v>
      </c>
      <c r="C458" s="506" t="s">
        <v>447</v>
      </c>
      <c r="D458" s="506" t="s">
        <v>486</v>
      </c>
      <c r="E458" s="506" t="s">
        <v>1655</v>
      </c>
      <c r="F458" s="506" t="s">
        <v>1704</v>
      </c>
      <c r="G458" s="506" t="s">
        <v>1705</v>
      </c>
      <c r="H458" s="510">
        <v>13</v>
      </c>
      <c r="I458" s="510">
        <v>1833</v>
      </c>
      <c r="J458" s="506">
        <v>0.22807017543859648</v>
      </c>
      <c r="K458" s="506">
        <v>141</v>
      </c>
      <c r="L458" s="510">
        <v>57</v>
      </c>
      <c r="M458" s="510">
        <v>8037</v>
      </c>
      <c r="N458" s="506">
        <v>1</v>
      </c>
      <c r="O458" s="506">
        <v>141</v>
      </c>
      <c r="P458" s="510">
        <v>38</v>
      </c>
      <c r="Q458" s="510">
        <v>5358</v>
      </c>
      <c r="R458" s="527">
        <v>0.66666666666666663</v>
      </c>
      <c r="S458" s="511">
        <v>141</v>
      </c>
    </row>
    <row r="459" spans="1:19" ht="14.4" customHeight="1" x14ac:dyDescent="0.3">
      <c r="A459" s="505" t="s">
        <v>1653</v>
      </c>
      <c r="B459" s="506" t="s">
        <v>1700</v>
      </c>
      <c r="C459" s="506" t="s">
        <v>447</v>
      </c>
      <c r="D459" s="506" t="s">
        <v>486</v>
      </c>
      <c r="E459" s="506" t="s">
        <v>1655</v>
      </c>
      <c r="F459" s="506" t="s">
        <v>1704</v>
      </c>
      <c r="G459" s="506" t="s">
        <v>1706</v>
      </c>
      <c r="H459" s="510">
        <v>54</v>
      </c>
      <c r="I459" s="510">
        <v>7614</v>
      </c>
      <c r="J459" s="506">
        <v>1.4594594594594594</v>
      </c>
      <c r="K459" s="506">
        <v>141</v>
      </c>
      <c r="L459" s="510">
        <v>37</v>
      </c>
      <c r="M459" s="510">
        <v>5217</v>
      </c>
      <c r="N459" s="506">
        <v>1</v>
      </c>
      <c r="O459" s="506">
        <v>141</v>
      </c>
      <c r="P459" s="510">
        <v>66</v>
      </c>
      <c r="Q459" s="510">
        <v>9306</v>
      </c>
      <c r="R459" s="527">
        <v>1.7837837837837838</v>
      </c>
      <c r="S459" s="511">
        <v>141</v>
      </c>
    </row>
    <row r="460" spans="1:19" ht="14.4" customHeight="1" x14ac:dyDescent="0.3">
      <c r="A460" s="505" t="s">
        <v>1653</v>
      </c>
      <c r="B460" s="506" t="s">
        <v>1700</v>
      </c>
      <c r="C460" s="506" t="s">
        <v>447</v>
      </c>
      <c r="D460" s="506" t="s">
        <v>486</v>
      </c>
      <c r="E460" s="506" t="s">
        <v>1655</v>
      </c>
      <c r="F460" s="506" t="s">
        <v>1707</v>
      </c>
      <c r="G460" s="506" t="s">
        <v>1708</v>
      </c>
      <c r="H460" s="510">
        <v>4</v>
      </c>
      <c r="I460" s="510">
        <v>3828</v>
      </c>
      <c r="J460" s="506">
        <v>0.22222222222222221</v>
      </c>
      <c r="K460" s="506">
        <v>957</v>
      </c>
      <c r="L460" s="510">
        <v>18</v>
      </c>
      <c r="M460" s="510">
        <v>17226</v>
      </c>
      <c r="N460" s="506">
        <v>1</v>
      </c>
      <c r="O460" s="506">
        <v>957</v>
      </c>
      <c r="P460" s="510">
        <v>14</v>
      </c>
      <c r="Q460" s="510">
        <v>13412</v>
      </c>
      <c r="R460" s="527">
        <v>0.77859050272843378</v>
      </c>
      <c r="S460" s="511">
        <v>958</v>
      </c>
    </row>
    <row r="461" spans="1:19" ht="14.4" customHeight="1" x14ac:dyDescent="0.3">
      <c r="A461" s="505" t="s">
        <v>1653</v>
      </c>
      <c r="B461" s="506" t="s">
        <v>1700</v>
      </c>
      <c r="C461" s="506" t="s">
        <v>447</v>
      </c>
      <c r="D461" s="506" t="s">
        <v>486</v>
      </c>
      <c r="E461" s="506" t="s">
        <v>1655</v>
      </c>
      <c r="F461" s="506" t="s">
        <v>1707</v>
      </c>
      <c r="G461" s="506" t="s">
        <v>1709</v>
      </c>
      <c r="H461" s="510">
        <v>1</v>
      </c>
      <c r="I461" s="510">
        <v>957</v>
      </c>
      <c r="J461" s="506">
        <v>0.1111111111111111</v>
      </c>
      <c r="K461" s="506">
        <v>957</v>
      </c>
      <c r="L461" s="510">
        <v>9</v>
      </c>
      <c r="M461" s="510">
        <v>8613</v>
      </c>
      <c r="N461" s="506">
        <v>1</v>
      </c>
      <c r="O461" s="506">
        <v>957</v>
      </c>
      <c r="P461" s="510">
        <v>23</v>
      </c>
      <c r="Q461" s="510">
        <v>22034</v>
      </c>
      <c r="R461" s="527">
        <v>2.5582259375362826</v>
      </c>
      <c r="S461" s="511">
        <v>958</v>
      </c>
    </row>
    <row r="462" spans="1:19" ht="14.4" customHeight="1" x14ac:dyDescent="0.3">
      <c r="A462" s="505" t="s">
        <v>1653</v>
      </c>
      <c r="B462" s="506" t="s">
        <v>1700</v>
      </c>
      <c r="C462" s="506" t="s">
        <v>447</v>
      </c>
      <c r="D462" s="506" t="s">
        <v>486</v>
      </c>
      <c r="E462" s="506" t="s">
        <v>1655</v>
      </c>
      <c r="F462" s="506" t="s">
        <v>1673</v>
      </c>
      <c r="G462" s="506" t="s">
        <v>1674</v>
      </c>
      <c r="H462" s="510">
        <v>91</v>
      </c>
      <c r="I462" s="510">
        <v>3033.33</v>
      </c>
      <c r="J462" s="506">
        <v>0.90099089305127333</v>
      </c>
      <c r="K462" s="506">
        <v>33.333296703296703</v>
      </c>
      <c r="L462" s="510">
        <v>101</v>
      </c>
      <c r="M462" s="510">
        <v>3366.66</v>
      </c>
      <c r="N462" s="506">
        <v>1</v>
      </c>
      <c r="O462" s="506">
        <v>33.333267326732674</v>
      </c>
      <c r="P462" s="510">
        <v>206</v>
      </c>
      <c r="Q462" s="510">
        <v>6866.66</v>
      </c>
      <c r="R462" s="527">
        <v>2.0396060190218197</v>
      </c>
      <c r="S462" s="511">
        <v>33.333300970873786</v>
      </c>
    </row>
    <row r="463" spans="1:19" ht="14.4" customHeight="1" x14ac:dyDescent="0.3">
      <c r="A463" s="505" t="s">
        <v>1653</v>
      </c>
      <c r="B463" s="506" t="s">
        <v>1700</v>
      </c>
      <c r="C463" s="506" t="s">
        <v>447</v>
      </c>
      <c r="D463" s="506" t="s">
        <v>486</v>
      </c>
      <c r="E463" s="506" t="s">
        <v>1655</v>
      </c>
      <c r="F463" s="506" t="s">
        <v>1673</v>
      </c>
      <c r="G463" s="506" t="s">
        <v>1675</v>
      </c>
      <c r="H463" s="510">
        <v>1</v>
      </c>
      <c r="I463" s="510">
        <v>33.33</v>
      </c>
      <c r="J463" s="506">
        <v>0.16665833291664581</v>
      </c>
      <c r="K463" s="506">
        <v>33.33</v>
      </c>
      <c r="L463" s="510">
        <v>6</v>
      </c>
      <c r="M463" s="510">
        <v>199.99</v>
      </c>
      <c r="N463" s="506">
        <v>1</v>
      </c>
      <c r="O463" s="506">
        <v>33.331666666666671</v>
      </c>
      <c r="P463" s="510">
        <v>7</v>
      </c>
      <c r="Q463" s="510">
        <v>233.30999999999995</v>
      </c>
      <c r="R463" s="527">
        <v>1.1666083304165205</v>
      </c>
      <c r="S463" s="511">
        <v>33.329999999999991</v>
      </c>
    </row>
    <row r="464" spans="1:19" ht="14.4" customHeight="1" x14ac:dyDescent="0.3">
      <c r="A464" s="505" t="s">
        <v>1653</v>
      </c>
      <c r="B464" s="506" t="s">
        <v>1700</v>
      </c>
      <c r="C464" s="506" t="s">
        <v>447</v>
      </c>
      <c r="D464" s="506" t="s">
        <v>486</v>
      </c>
      <c r="E464" s="506" t="s">
        <v>1655</v>
      </c>
      <c r="F464" s="506" t="s">
        <v>1676</v>
      </c>
      <c r="G464" s="506" t="s">
        <v>1677</v>
      </c>
      <c r="H464" s="510"/>
      <c r="I464" s="510"/>
      <c r="J464" s="506"/>
      <c r="K464" s="506"/>
      <c r="L464" s="510"/>
      <c r="M464" s="510"/>
      <c r="N464" s="506"/>
      <c r="O464" s="506"/>
      <c r="P464" s="510">
        <v>1</v>
      </c>
      <c r="Q464" s="510">
        <v>37</v>
      </c>
      <c r="R464" s="527"/>
      <c r="S464" s="511">
        <v>37</v>
      </c>
    </row>
    <row r="465" spans="1:19" ht="14.4" customHeight="1" x14ac:dyDescent="0.3">
      <c r="A465" s="505" t="s">
        <v>1653</v>
      </c>
      <c r="B465" s="506" t="s">
        <v>1700</v>
      </c>
      <c r="C465" s="506" t="s">
        <v>447</v>
      </c>
      <c r="D465" s="506" t="s">
        <v>486</v>
      </c>
      <c r="E465" s="506" t="s">
        <v>1655</v>
      </c>
      <c r="F465" s="506" t="s">
        <v>1676</v>
      </c>
      <c r="G465" s="506" t="s">
        <v>1678</v>
      </c>
      <c r="H465" s="510"/>
      <c r="I465" s="510"/>
      <c r="J465" s="506"/>
      <c r="K465" s="506"/>
      <c r="L465" s="510"/>
      <c r="M465" s="510"/>
      <c r="N465" s="506"/>
      <c r="O465" s="506"/>
      <c r="P465" s="510">
        <v>4</v>
      </c>
      <c r="Q465" s="510">
        <v>148</v>
      </c>
      <c r="R465" s="527"/>
      <c r="S465" s="511">
        <v>37</v>
      </c>
    </row>
    <row r="466" spans="1:19" ht="14.4" customHeight="1" x14ac:dyDescent="0.3">
      <c r="A466" s="505" t="s">
        <v>1653</v>
      </c>
      <c r="B466" s="506" t="s">
        <v>1700</v>
      </c>
      <c r="C466" s="506" t="s">
        <v>447</v>
      </c>
      <c r="D466" s="506" t="s">
        <v>486</v>
      </c>
      <c r="E466" s="506" t="s">
        <v>1655</v>
      </c>
      <c r="F466" s="506" t="s">
        <v>1713</v>
      </c>
      <c r="G466" s="506" t="s">
        <v>1714</v>
      </c>
      <c r="H466" s="510">
        <v>28</v>
      </c>
      <c r="I466" s="510">
        <v>9660</v>
      </c>
      <c r="J466" s="506">
        <v>1.1666666666666667</v>
      </c>
      <c r="K466" s="506">
        <v>345</v>
      </c>
      <c r="L466" s="510">
        <v>24</v>
      </c>
      <c r="M466" s="510">
        <v>8280</v>
      </c>
      <c r="N466" s="506">
        <v>1</v>
      </c>
      <c r="O466" s="506">
        <v>345</v>
      </c>
      <c r="P466" s="510">
        <v>18</v>
      </c>
      <c r="Q466" s="510">
        <v>6228</v>
      </c>
      <c r="R466" s="527">
        <v>0.75217391304347825</v>
      </c>
      <c r="S466" s="511">
        <v>346</v>
      </c>
    </row>
    <row r="467" spans="1:19" ht="14.4" customHeight="1" x14ac:dyDescent="0.3">
      <c r="A467" s="505" t="s">
        <v>1653</v>
      </c>
      <c r="B467" s="506" t="s">
        <v>1700</v>
      </c>
      <c r="C467" s="506" t="s">
        <v>447</v>
      </c>
      <c r="D467" s="506" t="s">
        <v>486</v>
      </c>
      <c r="E467" s="506" t="s">
        <v>1655</v>
      </c>
      <c r="F467" s="506" t="s">
        <v>1688</v>
      </c>
      <c r="G467" s="506" t="s">
        <v>1689</v>
      </c>
      <c r="H467" s="510"/>
      <c r="I467" s="510"/>
      <c r="J467" s="506"/>
      <c r="K467" s="506"/>
      <c r="L467" s="510">
        <v>1</v>
      </c>
      <c r="M467" s="510">
        <v>74</v>
      </c>
      <c r="N467" s="506">
        <v>1</v>
      </c>
      <c r="O467" s="506">
        <v>74</v>
      </c>
      <c r="P467" s="510">
        <v>3</v>
      </c>
      <c r="Q467" s="510">
        <v>222</v>
      </c>
      <c r="R467" s="527">
        <v>3</v>
      </c>
      <c r="S467" s="511">
        <v>74</v>
      </c>
    </row>
    <row r="468" spans="1:19" ht="14.4" customHeight="1" x14ac:dyDescent="0.3">
      <c r="A468" s="505" t="s">
        <v>1653</v>
      </c>
      <c r="B468" s="506" t="s">
        <v>1700</v>
      </c>
      <c r="C468" s="506" t="s">
        <v>447</v>
      </c>
      <c r="D468" s="506" t="s">
        <v>486</v>
      </c>
      <c r="E468" s="506" t="s">
        <v>1655</v>
      </c>
      <c r="F468" s="506" t="s">
        <v>1688</v>
      </c>
      <c r="G468" s="506" t="s">
        <v>1690</v>
      </c>
      <c r="H468" s="510"/>
      <c r="I468" s="510"/>
      <c r="J468" s="506"/>
      <c r="K468" s="506"/>
      <c r="L468" s="510">
        <v>1</v>
      </c>
      <c r="M468" s="510">
        <v>74</v>
      </c>
      <c r="N468" s="506">
        <v>1</v>
      </c>
      <c r="O468" s="506">
        <v>74</v>
      </c>
      <c r="P468" s="510">
        <v>2</v>
      </c>
      <c r="Q468" s="510">
        <v>148</v>
      </c>
      <c r="R468" s="527">
        <v>2</v>
      </c>
      <c r="S468" s="511">
        <v>74</v>
      </c>
    </row>
    <row r="469" spans="1:19" ht="14.4" customHeight="1" x14ac:dyDescent="0.3">
      <c r="A469" s="505" t="s">
        <v>1653</v>
      </c>
      <c r="B469" s="506" t="s">
        <v>1700</v>
      </c>
      <c r="C469" s="506" t="s">
        <v>447</v>
      </c>
      <c r="D469" s="506" t="s">
        <v>486</v>
      </c>
      <c r="E469" s="506" t="s">
        <v>1655</v>
      </c>
      <c r="F469" s="506" t="s">
        <v>1715</v>
      </c>
      <c r="G469" s="506" t="s">
        <v>1716</v>
      </c>
      <c r="H469" s="510">
        <v>8</v>
      </c>
      <c r="I469" s="510">
        <v>2832</v>
      </c>
      <c r="J469" s="506">
        <v>1.9943661971830986</v>
      </c>
      <c r="K469" s="506">
        <v>354</v>
      </c>
      <c r="L469" s="510">
        <v>4</v>
      </c>
      <c r="M469" s="510">
        <v>1420</v>
      </c>
      <c r="N469" s="506">
        <v>1</v>
      </c>
      <c r="O469" s="506">
        <v>355</v>
      </c>
      <c r="P469" s="510">
        <v>24</v>
      </c>
      <c r="Q469" s="510">
        <v>8520</v>
      </c>
      <c r="R469" s="527">
        <v>6</v>
      </c>
      <c r="S469" s="511">
        <v>355</v>
      </c>
    </row>
    <row r="470" spans="1:19" ht="14.4" customHeight="1" x14ac:dyDescent="0.3">
      <c r="A470" s="505" t="s">
        <v>1653</v>
      </c>
      <c r="B470" s="506" t="s">
        <v>1700</v>
      </c>
      <c r="C470" s="506" t="s">
        <v>447</v>
      </c>
      <c r="D470" s="506" t="s">
        <v>486</v>
      </c>
      <c r="E470" s="506" t="s">
        <v>1655</v>
      </c>
      <c r="F470" s="506" t="s">
        <v>1715</v>
      </c>
      <c r="G470" s="506" t="s">
        <v>1717</v>
      </c>
      <c r="H470" s="510">
        <v>4</v>
      </c>
      <c r="I470" s="510">
        <v>1416</v>
      </c>
      <c r="J470" s="506">
        <v>0.49859154929577465</v>
      </c>
      <c r="K470" s="506">
        <v>354</v>
      </c>
      <c r="L470" s="510">
        <v>8</v>
      </c>
      <c r="M470" s="510">
        <v>2840</v>
      </c>
      <c r="N470" s="506">
        <v>1</v>
      </c>
      <c r="O470" s="506">
        <v>355</v>
      </c>
      <c r="P470" s="510">
        <v>35</v>
      </c>
      <c r="Q470" s="510">
        <v>12425</v>
      </c>
      <c r="R470" s="527">
        <v>4.375</v>
      </c>
      <c r="S470" s="511">
        <v>355</v>
      </c>
    </row>
    <row r="471" spans="1:19" ht="14.4" customHeight="1" x14ac:dyDescent="0.3">
      <c r="A471" s="505" t="s">
        <v>1653</v>
      </c>
      <c r="B471" s="506" t="s">
        <v>1700</v>
      </c>
      <c r="C471" s="506" t="s">
        <v>447</v>
      </c>
      <c r="D471" s="506" t="s">
        <v>486</v>
      </c>
      <c r="E471" s="506" t="s">
        <v>1655</v>
      </c>
      <c r="F471" s="506" t="s">
        <v>1691</v>
      </c>
      <c r="G471" s="506" t="s">
        <v>1692</v>
      </c>
      <c r="H471" s="510">
        <v>41</v>
      </c>
      <c r="I471" s="510">
        <v>9102</v>
      </c>
      <c r="J471" s="506">
        <v>0.77011591505203481</v>
      </c>
      <c r="K471" s="506">
        <v>222</v>
      </c>
      <c r="L471" s="510">
        <v>53</v>
      </c>
      <c r="M471" s="510">
        <v>11819</v>
      </c>
      <c r="N471" s="506">
        <v>1</v>
      </c>
      <c r="O471" s="506">
        <v>223</v>
      </c>
      <c r="P471" s="510">
        <v>88</v>
      </c>
      <c r="Q471" s="510">
        <v>19624</v>
      </c>
      <c r="R471" s="527">
        <v>1.6603773584905661</v>
      </c>
      <c r="S471" s="511">
        <v>223</v>
      </c>
    </row>
    <row r="472" spans="1:19" ht="14.4" customHeight="1" x14ac:dyDescent="0.3">
      <c r="A472" s="505" t="s">
        <v>1653</v>
      </c>
      <c r="B472" s="506" t="s">
        <v>1700</v>
      </c>
      <c r="C472" s="506" t="s">
        <v>447</v>
      </c>
      <c r="D472" s="506" t="s">
        <v>486</v>
      </c>
      <c r="E472" s="506" t="s">
        <v>1655</v>
      </c>
      <c r="F472" s="506" t="s">
        <v>1691</v>
      </c>
      <c r="G472" s="506" t="s">
        <v>1693</v>
      </c>
      <c r="H472" s="510">
        <v>51</v>
      </c>
      <c r="I472" s="510">
        <v>11322</v>
      </c>
      <c r="J472" s="506">
        <v>0.94020926756352763</v>
      </c>
      <c r="K472" s="506">
        <v>222</v>
      </c>
      <c r="L472" s="510">
        <v>54</v>
      </c>
      <c r="M472" s="510">
        <v>12042</v>
      </c>
      <c r="N472" s="506">
        <v>1</v>
      </c>
      <c r="O472" s="506">
        <v>223</v>
      </c>
      <c r="P472" s="510">
        <v>126</v>
      </c>
      <c r="Q472" s="510">
        <v>28098</v>
      </c>
      <c r="R472" s="527">
        <v>2.3333333333333335</v>
      </c>
      <c r="S472" s="511">
        <v>223</v>
      </c>
    </row>
    <row r="473" spans="1:19" ht="14.4" customHeight="1" x14ac:dyDescent="0.3">
      <c r="A473" s="505" t="s">
        <v>1653</v>
      </c>
      <c r="B473" s="506" t="s">
        <v>1700</v>
      </c>
      <c r="C473" s="506" t="s">
        <v>447</v>
      </c>
      <c r="D473" s="506" t="s">
        <v>486</v>
      </c>
      <c r="E473" s="506" t="s">
        <v>1655</v>
      </c>
      <c r="F473" s="506" t="s">
        <v>1694</v>
      </c>
      <c r="G473" s="506" t="s">
        <v>1695</v>
      </c>
      <c r="H473" s="510">
        <v>90</v>
      </c>
      <c r="I473" s="510">
        <v>6930</v>
      </c>
      <c r="J473" s="506">
        <v>0.8910891089108911</v>
      </c>
      <c r="K473" s="506">
        <v>77</v>
      </c>
      <c r="L473" s="510">
        <v>101</v>
      </c>
      <c r="M473" s="510">
        <v>7777</v>
      </c>
      <c r="N473" s="506">
        <v>1</v>
      </c>
      <c r="O473" s="506">
        <v>77</v>
      </c>
      <c r="P473" s="510">
        <v>208</v>
      </c>
      <c r="Q473" s="510">
        <v>16016</v>
      </c>
      <c r="R473" s="527">
        <v>2.0594059405940595</v>
      </c>
      <c r="S473" s="511">
        <v>77</v>
      </c>
    </row>
    <row r="474" spans="1:19" ht="14.4" customHeight="1" x14ac:dyDescent="0.3">
      <c r="A474" s="505" t="s">
        <v>1653</v>
      </c>
      <c r="B474" s="506" t="s">
        <v>1700</v>
      </c>
      <c r="C474" s="506" t="s">
        <v>447</v>
      </c>
      <c r="D474" s="506" t="s">
        <v>486</v>
      </c>
      <c r="E474" s="506" t="s">
        <v>1655</v>
      </c>
      <c r="F474" s="506" t="s">
        <v>1694</v>
      </c>
      <c r="G474" s="506" t="s">
        <v>1696</v>
      </c>
      <c r="H474" s="510">
        <v>1</v>
      </c>
      <c r="I474" s="510">
        <v>77</v>
      </c>
      <c r="J474" s="506">
        <v>0.16666666666666666</v>
      </c>
      <c r="K474" s="506">
        <v>77</v>
      </c>
      <c r="L474" s="510">
        <v>6</v>
      </c>
      <c r="M474" s="510">
        <v>462</v>
      </c>
      <c r="N474" s="506">
        <v>1</v>
      </c>
      <c r="O474" s="506">
        <v>77</v>
      </c>
      <c r="P474" s="510">
        <v>6</v>
      </c>
      <c r="Q474" s="510">
        <v>462</v>
      </c>
      <c r="R474" s="527">
        <v>1</v>
      </c>
      <c r="S474" s="511">
        <v>77</v>
      </c>
    </row>
    <row r="475" spans="1:19" ht="14.4" customHeight="1" x14ac:dyDescent="0.3">
      <c r="A475" s="505" t="s">
        <v>1653</v>
      </c>
      <c r="B475" s="506" t="s">
        <v>1700</v>
      </c>
      <c r="C475" s="506" t="s">
        <v>447</v>
      </c>
      <c r="D475" s="506" t="s">
        <v>486</v>
      </c>
      <c r="E475" s="506" t="s">
        <v>1655</v>
      </c>
      <c r="F475" s="506" t="s">
        <v>1718</v>
      </c>
      <c r="G475" s="506" t="s">
        <v>1719</v>
      </c>
      <c r="H475" s="510">
        <v>34</v>
      </c>
      <c r="I475" s="510">
        <v>6018</v>
      </c>
      <c r="J475" s="506">
        <v>0.79069767441860461</v>
      </c>
      <c r="K475" s="506">
        <v>177</v>
      </c>
      <c r="L475" s="510">
        <v>43</v>
      </c>
      <c r="M475" s="510">
        <v>7611</v>
      </c>
      <c r="N475" s="506">
        <v>1</v>
      </c>
      <c r="O475" s="506">
        <v>177</v>
      </c>
      <c r="P475" s="510">
        <v>61</v>
      </c>
      <c r="Q475" s="510">
        <v>10858</v>
      </c>
      <c r="R475" s="527">
        <v>1.4266193667060834</v>
      </c>
      <c r="S475" s="511">
        <v>178</v>
      </c>
    </row>
    <row r="476" spans="1:19" ht="14.4" customHeight="1" x14ac:dyDescent="0.3">
      <c r="A476" s="505" t="s">
        <v>1653</v>
      </c>
      <c r="B476" s="506" t="s">
        <v>1700</v>
      </c>
      <c r="C476" s="506" t="s">
        <v>447</v>
      </c>
      <c r="D476" s="506" t="s">
        <v>486</v>
      </c>
      <c r="E476" s="506" t="s">
        <v>1655</v>
      </c>
      <c r="F476" s="506" t="s">
        <v>1718</v>
      </c>
      <c r="G476" s="506" t="s">
        <v>1720</v>
      </c>
      <c r="H476" s="510">
        <v>43</v>
      </c>
      <c r="I476" s="510">
        <v>7611</v>
      </c>
      <c r="J476" s="506">
        <v>0.9555555555555556</v>
      </c>
      <c r="K476" s="506">
        <v>177</v>
      </c>
      <c r="L476" s="510">
        <v>45</v>
      </c>
      <c r="M476" s="510">
        <v>7965</v>
      </c>
      <c r="N476" s="506">
        <v>1</v>
      </c>
      <c r="O476" s="506">
        <v>177</v>
      </c>
      <c r="P476" s="510">
        <v>85</v>
      </c>
      <c r="Q476" s="510">
        <v>15130</v>
      </c>
      <c r="R476" s="527">
        <v>1.8995605775266793</v>
      </c>
      <c r="S476" s="511">
        <v>178</v>
      </c>
    </row>
    <row r="477" spans="1:19" ht="14.4" customHeight="1" x14ac:dyDescent="0.3">
      <c r="A477" s="505" t="s">
        <v>1653</v>
      </c>
      <c r="B477" s="506" t="s">
        <v>1700</v>
      </c>
      <c r="C477" s="506" t="s">
        <v>447</v>
      </c>
      <c r="D477" s="506" t="s">
        <v>486</v>
      </c>
      <c r="E477" s="506" t="s">
        <v>1655</v>
      </c>
      <c r="F477" s="506" t="s">
        <v>1697</v>
      </c>
      <c r="G477" s="506" t="s">
        <v>1698</v>
      </c>
      <c r="H477" s="510">
        <v>1</v>
      </c>
      <c r="I477" s="510">
        <v>59</v>
      </c>
      <c r="J477" s="506"/>
      <c r="K477" s="506">
        <v>59</v>
      </c>
      <c r="L477" s="510"/>
      <c r="M477" s="510"/>
      <c r="N477" s="506"/>
      <c r="O477" s="506"/>
      <c r="P477" s="510">
        <v>1</v>
      </c>
      <c r="Q477" s="510">
        <v>59</v>
      </c>
      <c r="R477" s="527"/>
      <c r="S477" s="511">
        <v>59</v>
      </c>
    </row>
    <row r="478" spans="1:19" ht="14.4" customHeight="1" x14ac:dyDescent="0.3">
      <c r="A478" s="505" t="s">
        <v>1653</v>
      </c>
      <c r="B478" s="506" t="s">
        <v>1700</v>
      </c>
      <c r="C478" s="506" t="s">
        <v>447</v>
      </c>
      <c r="D478" s="506" t="s">
        <v>486</v>
      </c>
      <c r="E478" s="506" t="s">
        <v>1655</v>
      </c>
      <c r="F478" s="506" t="s">
        <v>1697</v>
      </c>
      <c r="G478" s="506" t="s">
        <v>1699</v>
      </c>
      <c r="H478" s="510"/>
      <c r="I478" s="510"/>
      <c r="J478" s="506"/>
      <c r="K478" s="506"/>
      <c r="L478" s="510"/>
      <c r="M478" s="510"/>
      <c r="N478" s="506"/>
      <c r="O478" s="506"/>
      <c r="P478" s="510">
        <v>2</v>
      </c>
      <c r="Q478" s="510">
        <v>118</v>
      </c>
      <c r="R478" s="527"/>
      <c r="S478" s="511">
        <v>59</v>
      </c>
    </row>
    <row r="479" spans="1:19" ht="14.4" customHeight="1" x14ac:dyDescent="0.3">
      <c r="A479" s="505" t="s">
        <v>1653</v>
      </c>
      <c r="B479" s="506" t="s">
        <v>1700</v>
      </c>
      <c r="C479" s="506" t="s">
        <v>447</v>
      </c>
      <c r="D479" s="506" t="s">
        <v>487</v>
      </c>
      <c r="E479" s="506" t="s">
        <v>1655</v>
      </c>
      <c r="F479" s="506" t="s">
        <v>1658</v>
      </c>
      <c r="G479" s="506" t="s">
        <v>1659</v>
      </c>
      <c r="H479" s="510"/>
      <c r="I479" s="510"/>
      <c r="J479" s="506"/>
      <c r="K479" s="506"/>
      <c r="L479" s="510"/>
      <c r="M479" s="510"/>
      <c r="N479" s="506"/>
      <c r="O479" s="506"/>
      <c r="P479" s="510">
        <v>12</v>
      </c>
      <c r="Q479" s="510">
        <v>444</v>
      </c>
      <c r="R479" s="527"/>
      <c r="S479" s="511">
        <v>37</v>
      </c>
    </row>
    <row r="480" spans="1:19" ht="14.4" customHeight="1" x14ac:dyDescent="0.3">
      <c r="A480" s="505" t="s">
        <v>1653</v>
      </c>
      <c r="B480" s="506" t="s">
        <v>1700</v>
      </c>
      <c r="C480" s="506" t="s">
        <v>447</v>
      </c>
      <c r="D480" s="506" t="s">
        <v>487</v>
      </c>
      <c r="E480" s="506" t="s">
        <v>1655</v>
      </c>
      <c r="F480" s="506" t="s">
        <v>1701</v>
      </c>
      <c r="G480" s="506" t="s">
        <v>1702</v>
      </c>
      <c r="H480" s="510"/>
      <c r="I480" s="510"/>
      <c r="J480" s="506"/>
      <c r="K480" s="506"/>
      <c r="L480" s="510"/>
      <c r="M480" s="510"/>
      <c r="N480" s="506"/>
      <c r="O480" s="506"/>
      <c r="P480" s="510">
        <v>2</v>
      </c>
      <c r="Q480" s="510">
        <v>1404</v>
      </c>
      <c r="R480" s="527"/>
      <c r="S480" s="511">
        <v>702</v>
      </c>
    </row>
    <row r="481" spans="1:19" ht="14.4" customHeight="1" x14ac:dyDescent="0.3">
      <c r="A481" s="505" t="s">
        <v>1653</v>
      </c>
      <c r="B481" s="506" t="s">
        <v>1700</v>
      </c>
      <c r="C481" s="506" t="s">
        <v>447</v>
      </c>
      <c r="D481" s="506" t="s">
        <v>487</v>
      </c>
      <c r="E481" s="506" t="s">
        <v>1655</v>
      </c>
      <c r="F481" s="506" t="s">
        <v>1704</v>
      </c>
      <c r="G481" s="506" t="s">
        <v>1705</v>
      </c>
      <c r="H481" s="510"/>
      <c r="I481" s="510"/>
      <c r="J481" s="506"/>
      <c r="K481" s="506"/>
      <c r="L481" s="510"/>
      <c r="M481" s="510"/>
      <c r="N481" s="506"/>
      <c r="O481" s="506"/>
      <c r="P481" s="510">
        <v>18</v>
      </c>
      <c r="Q481" s="510">
        <v>2538</v>
      </c>
      <c r="R481" s="527"/>
      <c r="S481" s="511">
        <v>141</v>
      </c>
    </row>
    <row r="482" spans="1:19" ht="14.4" customHeight="1" x14ac:dyDescent="0.3">
      <c r="A482" s="505" t="s">
        <v>1653</v>
      </c>
      <c r="B482" s="506" t="s">
        <v>1700</v>
      </c>
      <c r="C482" s="506" t="s">
        <v>447</v>
      </c>
      <c r="D482" s="506" t="s">
        <v>487</v>
      </c>
      <c r="E482" s="506" t="s">
        <v>1655</v>
      </c>
      <c r="F482" s="506" t="s">
        <v>1673</v>
      </c>
      <c r="G482" s="506" t="s">
        <v>1674</v>
      </c>
      <c r="H482" s="510"/>
      <c r="I482" s="510"/>
      <c r="J482" s="506"/>
      <c r="K482" s="506"/>
      <c r="L482" s="510"/>
      <c r="M482" s="510"/>
      <c r="N482" s="506"/>
      <c r="O482" s="506"/>
      <c r="P482" s="510">
        <v>20</v>
      </c>
      <c r="Q482" s="510">
        <v>666.66</v>
      </c>
      <c r="R482" s="527"/>
      <c r="S482" s="511">
        <v>33.332999999999998</v>
      </c>
    </row>
    <row r="483" spans="1:19" ht="14.4" customHeight="1" x14ac:dyDescent="0.3">
      <c r="A483" s="505" t="s">
        <v>1653</v>
      </c>
      <c r="B483" s="506" t="s">
        <v>1700</v>
      </c>
      <c r="C483" s="506" t="s">
        <v>447</v>
      </c>
      <c r="D483" s="506" t="s">
        <v>487</v>
      </c>
      <c r="E483" s="506" t="s">
        <v>1655</v>
      </c>
      <c r="F483" s="506" t="s">
        <v>1676</v>
      </c>
      <c r="G483" s="506" t="s">
        <v>1677</v>
      </c>
      <c r="H483" s="510"/>
      <c r="I483" s="510"/>
      <c r="J483" s="506"/>
      <c r="K483" s="506"/>
      <c r="L483" s="510"/>
      <c r="M483" s="510"/>
      <c r="N483" s="506"/>
      <c r="O483" s="506"/>
      <c r="P483" s="510">
        <v>1</v>
      </c>
      <c r="Q483" s="510">
        <v>37</v>
      </c>
      <c r="R483" s="527"/>
      <c r="S483" s="511">
        <v>37</v>
      </c>
    </row>
    <row r="484" spans="1:19" ht="14.4" customHeight="1" x14ac:dyDescent="0.3">
      <c r="A484" s="505" t="s">
        <v>1653</v>
      </c>
      <c r="B484" s="506" t="s">
        <v>1700</v>
      </c>
      <c r="C484" s="506" t="s">
        <v>447</v>
      </c>
      <c r="D484" s="506" t="s">
        <v>487</v>
      </c>
      <c r="E484" s="506" t="s">
        <v>1655</v>
      </c>
      <c r="F484" s="506" t="s">
        <v>1676</v>
      </c>
      <c r="G484" s="506" t="s">
        <v>1678</v>
      </c>
      <c r="H484" s="510"/>
      <c r="I484" s="510"/>
      <c r="J484" s="506"/>
      <c r="K484" s="506"/>
      <c r="L484" s="510"/>
      <c r="M484" s="510"/>
      <c r="N484" s="506"/>
      <c r="O484" s="506"/>
      <c r="P484" s="510">
        <v>1</v>
      </c>
      <c r="Q484" s="510">
        <v>37</v>
      </c>
      <c r="R484" s="527"/>
      <c r="S484" s="511">
        <v>37</v>
      </c>
    </row>
    <row r="485" spans="1:19" ht="14.4" customHeight="1" x14ac:dyDescent="0.3">
      <c r="A485" s="505" t="s">
        <v>1653</v>
      </c>
      <c r="B485" s="506" t="s">
        <v>1700</v>
      </c>
      <c r="C485" s="506" t="s">
        <v>447</v>
      </c>
      <c r="D485" s="506" t="s">
        <v>487</v>
      </c>
      <c r="E485" s="506" t="s">
        <v>1655</v>
      </c>
      <c r="F485" s="506" t="s">
        <v>1713</v>
      </c>
      <c r="G485" s="506" t="s">
        <v>1714</v>
      </c>
      <c r="H485" s="510"/>
      <c r="I485" s="510"/>
      <c r="J485" s="506"/>
      <c r="K485" s="506"/>
      <c r="L485" s="510"/>
      <c r="M485" s="510"/>
      <c r="N485" s="506"/>
      <c r="O485" s="506"/>
      <c r="P485" s="510">
        <v>11</v>
      </c>
      <c r="Q485" s="510">
        <v>3806</v>
      </c>
      <c r="R485" s="527"/>
      <c r="S485" s="511">
        <v>346</v>
      </c>
    </row>
    <row r="486" spans="1:19" ht="14.4" customHeight="1" x14ac:dyDescent="0.3">
      <c r="A486" s="505" t="s">
        <v>1653</v>
      </c>
      <c r="B486" s="506" t="s">
        <v>1700</v>
      </c>
      <c r="C486" s="506" t="s">
        <v>447</v>
      </c>
      <c r="D486" s="506" t="s">
        <v>487</v>
      </c>
      <c r="E486" s="506" t="s">
        <v>1655</v>
      </c>
      <c r="F486" s="506" t="s">
        <v>1691</v>
      </c>
      <c r="G486" s="506" t="s">
        <v>1692</v>
      </c>
      <c r="H486" s="510"/>
      <c r="I486" s="510"/>
      <c r="J486" s="506"/>
      <c r="K486" s="506"/>
      <c r="L486" s="510"/>
      <c r="M486" s="510"/>
      <c r="N486" s="506"/>
      <c r="O486" s="506"/>
      <c r="P486" s="510">
        <v>17</v>
      </c>
      <c r="Q486" s="510">
        <v>3791</v>
      </c>
      <c r="R486" s="527"/>
      <c r="S486" s="511">
        <v>223</v>
      </c>
    </row>
    <row r="487" spans="1:19" ht="14.4" customHeight="1" x14ac:dyDescent="0.3">
      <c r="A487" s="505" t="s">
        <v>1653</v>
      </c>
      <c r="B487" s="506" t="s">
        <v>1700</v>
      </c>
      <c r="C487" s="506" t="s">
        <v>447</v>
      </c>
      <c r="D487" s="506" t="s">
        <v>487</v>
      </c>
      <c r="E487" s="506" t="s">
        <v>1655</v>
      </c>
      <c r="F487" s="506" t="s">
        <v>1691</v>
      </c>
      <c r="G487" s="506" t="s">
        <v>1693</v>
      </c>
      <c r="H487" s="510"/>
      <c r="I487" s="510"/>
      <c r="J487" s="506"/>
      <c r="K487" s="506"/>
      <c r="L487" s="510"/>
      <c r="M487" s="510"/>
      <c r="N487" s="506"/>
      <c r="O487" s="506"/>
      <c r="P487" s="510">
        <v>2</v>
      </c>
      <c r="Q487" s="510">
        <v>446</v>
      </c>
      <c r="R487" s="527"/>
      <c r="S487" s="511">
        <v>223</v>
      </c>
    </row>
    <row r="488" spans="1:19" ht="14.4" customHeight="1" x14ac:dyDescent="0.3">
      <c r="A488" s="505" t="s">
        <v>1653</v>
      </c>
      <c r="B488" s="506" t="s">
        <v>1700</v>
      </c>
      <c r="C488" s="506" t="s">
        <v>447</v>
      </c>
      <c r="D488" s="506" t="s">
        <v>487</v>
      </c>
      <c r="E488" s="506" t="s">
        <v>1655</v>
      </c>
      <c r="F488" s="506" t="s">
        <v>1694</v>
      </c>
      <c r="G488" s="506" t="s">
        <v>1695</v>
      </c>
      <c r="H488" s="510"/>
      <c r="I488" s="510"/>
      <c r="J488" s="506"/>
      <c r="K488" s="506"/>
      <c r="L488" s="510"/>
      <c r="M488" s="510"/>
      <c r="N488" s="506"/>
      <c r="O488" s="506"/>
      <c r="P488" s="510">
        <v>19</v>
      </c>
      <c r="Q488" s="510">
        <v>1463</v>
      </c>
      <c r="R488" s="527"/>
      <c r="S488" s="511">
        <v>77</v>
      </c>
    </row>
    <row r="489" spans="1:19" ht="14.4" customHeight="1" x14ac:dyDescent="0.3">
      <c r="A489" s="505" t="s">
        <v>1653</v>
      </c>
      <c r="B489" s="506" t="s">
        <v>1700</v>
      </c>
      <c r="C489" s="506" t="s">
        <v>447</v>
      </c>
      <c r="D489" s="506" t="s">
        <v>487</v>
      </c>
      <c r="E489" s="506" t="s">
        <v>1655</v>
      </c>
      <c r="F489" s="506" t="s">
        <v>1718</v>
      </c>
      <c r="G489" s="506" t="s">
        <v>1719</v>
      </c>
      <c r="H489" s="510"/>
      <c r="I489" s="510"/>
      <c r="J489" s="506"/>
      <c r="K489" s="506"/>
      <c r="L489" s="510"/>
      <c r="M489" s="510"/>
      <c r="N489" s="506"/>
      <c r="O489" s="506"/>
      <c r="P489" s="510">
        <v>16</v>
      </c>
      <c r="Q489" s="510">
        <v>2848</v>
      </c>
      <c r="R489" s="527"/>
      <c r="S489" s="511">
        <v>178</v>
      </c>
    </row>
    <row r="490" spans="1:19" ht="14.4" customHeight="1" x14ac:dyDescent="0.3">
      <c r="A490" s="505" t="s">
        <v>1653</v>
      </c>
      <c r="B490" s="506" t="s">
        <v>1700</v>
      </c>
      <c r="C490" s="506" t="s">
        <v>447</v>
      </c>
      <c r="D490" s="506" t="s">
        <v>487</v>
      </c>
      <c r="E490" s="506" t="s">
        <v>1655</v>
      </c>
      <c r="F490" s="506" t="s">
        <v>1718</v>
      </c>
      <c r="G490" s="506" t="s">
        <v>1720</v>
      </c>
      <c r="H490" s="510"/>
      <c r="I490" s="510"/>
      <c r="J490" s="506"/>
      <c r="K490" s="506"/>
      <c r="L490" s="510"/>
      <c r="M490" s="510"/>
      <c r="N490" s="506"/>
      <c r="O490" s="506"/>
      <c r="P490" s="510">
        <v>2</v>
      </c>
      <c r="Q490" s="510">
        <v>356</v>
      </c>
      <c r="R490" s="527"/>
      <c r="S490" s="511">
        <v>178</v>
      </c>
    </row>
    <row r="491" spans="1:19" ht="14.4" customHeight="1" x14ac:dyDescent="0.3">
      <c r="A491" s="505" t="s">
        <v>1653</v>
      </c>
      <c r="B491" s="506" t="s">
        <v>1700</v>
      </c>
      <c r="C491" s="506" t="s">
        <v>447</v>
      </c>
      <c r="D491" s="506" t="s">
        <v>487</v>
      </c>
      <c r="E491" s="506" t="s">
        <v>1655</v>
      </c>
      <c r="F491" s="506" t="s">
        <v>1697</v>
      </c>
      <c r="G491" s="506" t="s">
        <v>1698</v>
      </c>
      <c r="H491" s="510"/>
      <c r="I491" s="510"/>
      <c r="J491" s="506"/>
      <c r="K491" s="506"/>
      <c r="L491" s="510"/>
      <c r="M491" s="510"/>
      <c r="N491" s="506"/>
      <c r="O491" s="506"/>
      <c r="P491" s="510">
        <v>1</v>
      </c>
      <c r="Q491" s="510">
        <v>59</v>
      </c>
      <c r="R491" s="527"/>
      <c r="S491" s="511">
        <v>59</v>
      </c>
    </row>
    <row r="492" spans="1:19" ht="14.4" customHeight="1" x14ac:dyDescent="0.3">
      <c r="A492" s="505" t="s">
        <v>1653</v>
      </c>
      <c r="B492" s="506" t="s">
        <v>1700</v>
      </c>
      <c r="C492" s="506" t="s">
        <v>447</v>
      </c>
      <c r="D492" s="506" t="s">
        <v>1647</v>
      </c>
      <c r="E492" s="506" t="s">
        <v>1655</v>
      </c>
      <c r="F492" s="506" t="s">
        <v>1704</v>
      </c>
      <c r="G492" s="506" t="s">
        <v>1706</v>
      </c>
      <c r="H492" s="510">
        <v>1</v>
      </c>
      <c r="I492" s="510">
        <v>141</v>
      </c>
      <c r="J492" s="506"/>
      <c r="K492" s="506">
        <v>141</v>
      </c>
      <c r="L492" s="510"/>
      <c r="M492" s="510"/>
      <c r="N492" s="506"/>
      <c r="O492" s="506"/>
      <c r="P492" s="510"/>
      <c r="Q492" s="510"/>
      <c r="R492" s="527"/>
      <c r="S492" s="511"/>
    </row>
    <row r="493" spans="1:19" ht="14.4" customHeight="1" x14ac:dyDescent="0.3">
      <c r="A493" s="505" t="s">
        <v>1653</v>
      </c>
      <c r="B493" s="506" t="s">
        <v>1700</v>
      </c>
      <c r="C493" s="506" t="s">
        <v>447</v>
      </c>
      <c r="D493" s="506" t="s">
        <v>1647</v>
      </c>
      <c r="E493" s="506" t="s">
        <v>1655</v>
      </c>
      <c r="F493" s="506" t="s">
        <v>1707</v>
      </c>
      <c r="G493" s="506" t="s">
        <v>1708</v>
      </c>
      <c r="H493" s="510">
        <v>1</v>
      </c>
      <c r="I493" s="510">
        <v>957</v>
      </c>
      <c r="J493" s="506"/>
      <c r="K493" s="506">
        <v>957</v>
      </c>
      <c r="L493" s="510"/>
      <c r="M493" s="510"/>
      <c r="N493" s="506"/>
      <c r="O493" s="506"/>
      <c r="P493" s="510"/>
      <c r="Q493" s="510"/>
      <c r="R493" s="527"/>
      <c r="S493" s="511"/>
    </row>
    <row r="494" spans="1:19" ht="14.4" customHeight="1" x14ac:dyDescent="0.3">
      <c r="A494" s="505" t="s">
        <v>1653</v>
      </c>
      <c r="B494" s="506" t="s">
        <v>1700</v>
      </c>
      <c r="C494" s="506" t="s">
        <v>447</v>
      </c>
      <c r="D494" s="506" t="s">
        <v>1647</v>
      </c>
      <c r="E494" s="506" t="s">
        <v>1655</v>
      </c>
      <c r="F494" s="506" t="s">
        <v>1707</v>
      </c>
      <c r="G494" s="506" t="s">
        <v>1709</v>
      </c>
      <c r="H494" s="510">
        <v>23</v>
      </c>
      <c r="I494" s="510">
        <v>22011</v>
      </c>
      <c r="J494" s="506"/>
      <c r="K494" s="506">
        <v>957</v>
      </c>
      <c r="L494" s="510"/>
      <c r="M494" s="510"/>
      <c r="N494" s="506"/>
      <c r="O494" s="506"/>
      <c r="P494" s="510"/>
      <c r="Q494" s="510"/>
      <c r="R494" s="527"/>
      <c r="S494" s="511"/>
    </row>
    <row r="495" spans="1:19" ht="14.4" customHeight="1" x14ac:dyDescent="0.3">
      <c r="A495" s="505" t="s">
        <v>1653</v>
      </c>
      <c r="B495" s="506" t="s">
        <v>1700</v>
      </c>
      <c r="C495" s="506" t="s">
        <v>447</v>
      </c>
      <c r="D495" s="506" t="s">
        <v>1647</v>
      </c>
      <c r="E495" s="506" t="s">
        <v>1655</v>
      </c>
      <c r="F495" s="506" t="s">
        <v>1673</v>
      </c>
      <c r="G495" s="506" t="s">
        <v>1675</v>
      </c>
      <c r="H495" s="510">
        <v>11</v>
      </c>
      <c r="I495" s="510">
        <v>366.68</v>
      </c>
      <c r="J495" s="506"/>
      <c r="K495" s="506">
        <v>33.334545454545456</v>
      </c>
      <c r="L495" s="510"/>
      <c r="M495" s="510"/>
      <c r="N495" s="506"/>
      <c r="O495" s="506"/>
      <c r="P495" s="510"/>
      <c r="Q495" s="510"/>
      <c r="R495" s="527"/>
      <c r="S495" s="511"/>
    </row>
    <row r="496" spans="1:19" ht="14.4" customHeight="1" x14ac:dyDescent="0.3">
      <c r="A496" s="505" t="s">
        <v>1653</v>
      </c>
      <c r="B496" s="506" t="s">
        <v>1700</v>
      </c>
      <c r="C496" s="506" t="s">
        <v>447</v>
      </c>
      <c r="D496" s="506" t="s">
        <v>1647</v>
      </c>
      <c r="E496" s="506" t="s">
        <v>1655</v>
      </c>
      <c r="F496" s="506" t="s">
        <v>1718</v>
      </c>
      <c r="G496" s="506" t="s">
        <v>1720</v>
      </c>
      <c r="H496" s="510">
        <v>18</v>
      </c>
      <c r="I496" s="510">
        <v>3186</v>
      </c>
      <c r="J496" s="506"/>
      <c r="K496" s="506">
        <v>177</v>
      </c>
      <c r="L496" s="510"/>
      <c r="M496" s="510"/>
      <c r="N496" s="506"/>
      <c r="O496" s="506"/>
      <c r="P496" s="510"/>
      <c r="Q496" s="510"/>
      <c r="R496" s="527"/>
      <c r="S496" s="511"/>
    </row>
    <row r="497" spans="1:19" ht="14.4" customHeight="1" x14ac:dyDescent="0.3">
      <c r="A497" s="505" t="s">
        <v>1653</v>
      </c>
      <c r="B497" s="506" t="s">
        <v>1700</v>
      </c>
      <c r="C497" s="506" t="s">
        <v>447</v>
      </c>
      <c r="D497" s="506" t="s">
        <v>1649</v>
      </c>
      <c r="E497" s="506" t="s">
        <v>1655</v>
      </c>
      <c r="F497" s="506" t="s">
        <v>1658</v>
      </c>
      <c r="G497" s="506" t="s">
        <v>1659</v>
      </c>
      <c r="H497" s="510"/>
      <c r="I497" s="510"/>
      <c r="J497" s="506"/>
      <c r="K497" s="506"/>
      <c r="L497" s="510">
        <v>1</v>
      </c>
      <c r="M497" s="510">
        <v>37</v>
      </c>
      <c r="N497" s="506">
        <v>1</v>
      </c>
      <c r="O497" s="506">
        <v>37</v>
      </c>
      <c r="P497" s="510"/>
      <c r="Q497" s="510"/>
      <c r="R497" s="527"/>
      <c r="S497" s="511"/>
    </row>
    <row r="498" spans="1:19" ht="14.4" customHeight="1" x14ac:dyDescent="0.3">
      <c r="A498" s="505" t="s">
        <v>1653</v>
      </c>
      <c r="B498" s="506" t="s">
        <v>1700</v>
      </c>
      <c r="C498" s="506" t="s">
        <v>447</v>
      </c>
      <c r="D498" s="506" t="s">
        <v>1649</v>
      </c>
      <c r="E498" s="506" t="s">
        <v>1655</v>
      </c>
      <c r="F498" s="506" t="s">
        <v>1704</v>
      </c>
      <c r="G498" s="506" t="s">
        <v>1705</v>
      </c>
      <c r="H498" s="510">
        <v>1</v>
      </c>
      <c r="I498" s="510">
        <v>141</v>
      </c>
      <c r="J498" s="506">
        <v>0.2</v>
      </c>
      <c r="K498" s="506">
        <v>141</v>
      </c>
      <c r="L498" s="510">
        <v>5</v>
      </c>
      <c r="M498" s="510">
        <v>705</v>
      </c>
      <c r="N498" s="506">
        <v>1</v>
      </c>
      <c r="O498" s="506">
        <v>141</v>
      </c>
      <c r="P498" s="510"/>
      <c r="Q498" s="510"/>
      <c r="R498" s="527"/>
      <c r="S498" s="511"/>
    </row>
    <row r="499" spans="1:19" ht="14.4" customHeight="1" x14ac:dyDescent="0.3">
      <c r="A499" s="505" t="s">
        <v>1653</v>
      </c>
      <c r="B499" s="506" t="s">
        <v>1700</v>
      </c>
      <c r="C499" s="506" t="s">
        <v>447</v>
      </c>
      <c r="D499" s="506" t="s">
        <v>1649</v>
      </c>
      <c r="E499" s="506" t="s">
        <v>1655</v>
      </c>
      <c r="F499" s="506" t="s">
        <v>1704</v>
      </c>
      <c r="G499" s="506" t="s">
        <v>1706</v>
      </c>
      <c r="H499" s="510">
        <v>3</v>
      </c>
      <c r="I499" s="510">
        <v>423</v>
      </c>
      <c r="J499" s="506"/>
      <c r="K499" s="506">
        <v>141</v>
      </c>
      <c r="L499" s="510"/>
      <c r="M499" s="510"/>
      <c r="N499" s="506"/>
      <c r="O499" s="506"/>
      <c r="P499" s="510"/>
      <c r="Q499" s="510"/>
      <c r="R499" s="527"/>
      <c r="S499" s="511"/>
    </row>
    <row r="500" spans="1:19" ht="14.4" customHeight="1" x14ac:dyDescent="0.3">
      <c r="A500" s="505" t="s">
        <v>1653</v>
      </c>
      <c r="B500" s="506" t="s">
        <v>1700</v>
      </c>
      <c r="C500" s="506" t="s">
        <v>447</v>
      </c>
      <c r="D500" s="506" t="s">
        <v>1649</v>
      </c>
      <c r="E500" s="506" t="s">
        <v>1655</v>
      </c>
      <c r="F500" s="506" t="s">
        <v>1713</v>
      </c>
      <c r="G500" s="506" t="s">
        <v>1714</v>
      </c>
      <c r="H500" s="510">
        <v>12</v>
      </c>
      <c r="I500" s="510">
        <v>4140</v>
      </c>
      <c r="J500" s="506">
        <v>1.5</v>
      </c>
      <c r="K500" s="506">
        <v>345</v>
      </c>
      <c r="L500" s="510">
        <v>8</v>
      </c>
      <c r="M500" s="510">
        <v>2760</v>
      </c>
      <c r="N500" s="506">
        <v>1</v>
      </c>
      <c r="O500" s="506">
        <v>345</v>
      </c>
      <c r="P500" s="510"/>
      <c r="Q500" s="510"/>
      <c r="R500" s="527"/>
      <c r="S500" s="511"/>
    </row>
    <row r="501" spans="1:19" ht="14.4" customHeight="1" x14ac:dyDescent="0.3">
      <c r="A501" s="505" t="s">
        <v>1653</v>
      </c>
      <c r="B501" s="506" t="s">
        <v>1700</v>
      </c>
      <c r="C501" s="506" t="s">
        <v>447</v>
      </c>
      <c r="D501" s="506" t="s">
        <v>1650</v>
      </c>
      <c r="E501" s="506" t="s">
        <v>1655</v>
      </c>
      <c r="F501" s="506" t="s">
        <v>1704</v>
      </c>
      <c r="G501" s="506" t="s">
        <v>1705</v>
      </c>
      <c r="H501" s="510">
        <v>1</v>
      </c>
      <c r="I501" s="510">
        <v>141</v>
      </c>
      <c r="J501" s="506"/>
      <c r="K501" s="506">
        <v>141</v>
      </c>
      <c r="L501" s="510"/>
      <c r="M501" s="510"/>
      <c r="N501" s="506"/>
      <c r="O501" s="506"/>
      <c r="P501" s="510"/>
      <c r="Q501" s="510"/>
      <c r="R501" s="527"/>
      <c r="S501" s="511"/>
    </row>
    <row r="502" spans="1:19" ht="14.4" customHeight="1" x14ac:dyDescent="0.3">
      <c r="A502" s="505" t="s">
        <v>1653</v>
      </c>
      <c r="B502" s="506" t="s">
        <v>1700</v>
      </c>
      <c r="C502" s="506" t="s">
        <v>447</v>
      </c>
      <c r="D502" s="506" t="s">
        <v>1650</v>
      </c>
      <c r="E502" s="506" t="s">
        <v>1655</v>
      </c>
      <c r="F502" s="506" t="s">
        <v>1704</v>
      </c>
      <c r="G502" s="506" t="s">
        <v>1706</v>
      </c>
      <c r="H502" s="510">
        <v>4</v>
      </c>
      <c r="I502" s="510">
        <v>564</v>
      </c>
      <c r="J502" s="506"/>
      <c r="K502" s="506">
        <v>141</v>
      </c>
      <c r="L502" s="510"/>
      <c r="M502" s="510"/>
      <c r="N502" s="506"/>
      <c r="O502" s="506"/>
      <c r="P502" s="510"/>
      <c r="Q502" s="510"/>
      <c r="R502" s="527"/>
      <c r="S502" s="511"/>
    </row>
    <row r="503" spans="1:19" ht="14.4" customHeight="1" x14ac:dyDescent="0.3">
      <c r="A503" s="505" t="s">
        <v>1653</v>
      </c>
      <c r="B503" s="506" t="s">
        <v>1700</v>
      </c>
      <c r="C503" s="506" t="s">
        <v>447</v>
      </c>
      <c r="D503" s="506" t="s">
        <v>1650</v>
      </c>
      <c r="E503" s="506" t="s">
        <v>1655</v>
      </c>
      <c r="F503" s="506" t="s">
        <v>1713</v>
      </c>
      <c r="G503" s="506" t="s">
        <v>1714</v>
      </c>
      <c r="H503" s="510">
        <v>3</v>
      </c>
      <c r="I503" s="510">
        <v>1035</v>
      </c>
      <c r="J503" s="506"/>
      <c r="K503" s="506">
        <v>345</v>
      </c>
      <c r="L503" s="510"/>
      <c r="M503" s="510"/>
      <c r="N503" s="506"/>
      <c r="O503" s="506"/>
      <c r="P503" s="510"/>
      <c r="Q503" s="510"/>
      <c r="R503" s="527"/>
      <c r="S503" s="511"/>
    </row>
    <row r="504" spans="1:19" ht="14.4" customHeight="1" x14ac:dyDescent="0.3">
      <c r="A504" s="505" t="s">
        <v>1653</v>
      </c>
      <c r="B504" s="506" t="s">
        <v>1700</v>
      </c>
      <c r="C504" s="506" t="s">
        <v>447</v>
      </c>
      <c r="D504" s="506" t="s">
        <v>1650</v>
      </c>
      <c r="E504" s="506" t="s">
        <v>1655</v>
      </c>
      <c r="F504" s="506" t="s">
        <v>1691</v>
      </c>
      <c r="G504" s="506" t="s">
        <v>1692</v>
      </c>
      <c r="H504" s="510">
        <v>1</v>
      </c>
      <c r="I504" s="510">
        <v>222</v>
      </c>
      <c r="J504" s="506"/>
      <c r="K504" s="506">
        <v>222</v>
      </c>
      <c r="L504" s="510"/>
      <c r="M504" s="510"/>
      <c r="N504" s="506"/>
      <c r="O504" s="506"/>
      <c r="P504" s="510"/>
      <c r="Q504" s="510"/>
      <c r="R504" s="527"/>
      <c r="S504" s="511"/>
    </row>
    <row r="505" spans="1:19" ht="14.4" customHeight="1" x14ac:dyDescent="0.3">
      <c r="A505" s="505" t="s">
        <v>1653</v>
      </c>
      <c r="B505" s="506" t="s">
        <v>1700</v>
      </c>
      <c r="C505" s="506" t="s">
        <v>447</v>
      </c>
      <c r="D505" s="506" t="s">
        <v>1650</v>
      </c>
      <c r="E505" s="506" t="s">
        <v>1655</v>
      </c>
      <c r="F505" s="506" t="s">
        <v>1691</v>
      </c>
      <c r="G505" s="506" t="s">
        <v>1693</v>
      </c>
      <c r="H505" s="510">
        <v>1</v>
      </c>
      <c r="I505" s="510">
        <v>222</v>
      </c>
      <c r="J505" s="506"/>
      <c r="K505" s="506">
        <v>222</v>
      </c>
      <c r="L505" s="510"/>
      <c r="M505" s="510"/>
      <c r="N505" s="506"/>
      <c r="O505" s="506"/>
      <c r="P505" s="510"/>
      <c r="Q505" s="510"/>
      <c r="R505" s="527"/>
      <c r="S505" s="511"/>
    </row>
    <row r="506" spans="1:19" ht="14.4" customHeight="1" x14ac:dyDescent="0.3">
      <c r="A506" s="505" t="s">
        <v>1653</v>
      </c>
      <c r="B506" s="506" t="s">
        <v>1700</v>
      </c>
      <c r="C506" s="506" t="s">
        <v>447</v>
      </c>
      <c r="D506" s="506" t="s">
        <v>1640</v>
      </c>
      <c r="E506" s="506" t="s">
        <v>1655</v>
      </c>
      <c r="F506" s="506" t="s">
        <v>1704</v>
      </c>
      <c r="G506" s="506" t="s">
        <v>1706</v>
      </c>
      <c r="H506" s="510"/>
      <c r="I506" s="510"/>
      <c r="J506" s="506"/>
      <c r="K506" s="506"/>
      <c r="L506" s="510"/>
      <c r="M506" s="510"/>
      <c r="N506" s="506"/>
      <c r="O506" s="506"/>
      <c r="P506" s="510">
        <v>3</v>
      </c>
      <c r="Q506" s="510">
        <v>423</v>
      </c>
      <c r="R506" s="527"/>
      <c r="S506" s="511">
        <v>141</v>
      </c>
    </row>
    <row r="507" spans="1:19" ht="14.4" customHeight="1" x14ac:dyDescent="0.3">
      <c r="A507" s="505" t="s">
        <v>1653</v>
      </c>
      <c r="B507" s="506" t="s">
        <v>1700</v>
      </c>
      <c r="C507" s="506" t="s">
        <v>447</v>
      </c>
      <c r="D507" s="506" t="s">
        <v>1640</v>
      </c>
      <c r="E507" s="506" t="s">
        <v>1655</v>
      </c>
      <c r="F507" s="506" t="s">
        <v>1673</v>
      </c>
      <c r="G507" s="506" t="s">
        <v>1675</v>
      </c>
      <c r="H507" s="510"/>
      <c r="I507" s="510"/>
      <c r="J507" s="506"/>
      <c r="K507" s="506"/>
      <c r="L507" s="510"/>
      <c r="M507" s="510"/>
      <c r="N507" s="506"/>
      <c r="O507" s="506"/>
      <c r="P507" s="510">
        <v>1</v>
      </c>
      <c r="Q507" s="510">
        <v>33.33</v>
      </c>
      <c r="R507" s="527"/>
      <c r="S507" s="511">
        <v>33.33</v>
      </c>
    </row>
    <row r="508" spans="1:19" ht="14.4" customHeight="1" x14ac:dyDescent="0.3">
      <c r="A508" s="505" t="s">
        <v>1653</v>
      </c>
      <c r="B508" s="506" t="s">
        <v>1700</v>
      </c>
      <c r="C508" s="506" t="s">
        <v>447</v>
      </c>
      <c r="D508" s="506" t="s">
        <v>1640</v>
      </c>
      <c r="E508" s="506" t="s">
        <v>1655</v>
      </c>
      <c r="F508" s="506" t="s">
        <v>1713</v>
      </c>
      <c r="G508" s="506" t="s">
        <v>1714</v>
      </c>
      <c r="H508" s="510"/>
      <c r="I508" s="510"/>
      <c r="J508" s="506"/>
      <c r="K508" s="506"/>
      <c r="L508" s="510"/>
      <c r="M508" s="510"/>
      <c r="N508" s="506"/>
      <c r="O508" s="506"/>
      <c r="P508" s="510">
        <v>7</v>
      </c>
      <c r="Q508" s="510">
        <v>2422</v>
      </c>
      <c r="R508" s="527"/>
      <c r="S508" s="511">
        <v>346</v>
      </c>
    </row>
    <row r="509" spans="1:19" ht="14.4" customHeight="1" x14ac:dyDescent="0.3">
      <c r="A509" s="505" t="s">
        <v>1653</v>
      </c>
      <c r="B509" s="506" t="s">
        <v>1700</v>
      </c>
      <c r="C509" s="506" t="s">
        <v>447</v>
      </c>
      <c r="D509" s="506" t="s">
        <v>1640</v>
      </c>
      <c r="E509" s="506" t="s">
        <v>1655</v>
      </c>
      <c r="F509" s="506" t="s">
        <v>1691</v>
      </c>
      <c r="G509" s="506" t="s">
        <v>1693</v>
      </c>
      <c r="H509" s="510"/>
      <c r="I509" s="510"/>
      <c r="J509" s="506"/>
      <c r="K509" s="506"/>
      <c r="L509" s="510"/>
      <c r="M509" s="510"/>
      <c r="N509" s="506"/>
      <c r="O509" s="506"/>
      <c r="P509" s="510">
        <v>1</v>
      </c>
      <c r="Q509" s="510">
        <v>223</v>
      </c>
      <c r="R509" s="527"/>
      <c r="S509" s="511">
        <v>223</v>
      </c>
    </row>
    <row r="510" spans="1:19" ht="14.4" customHeight="1" x14ac:dyDescent="0.3">
      <c r="A510" s="505" t="s">
        <v>1653</v>
      </c>
      <c r="B510" s="506" t="s">
        <v>1700</v>
      </c>
      <c r="C510" s="506" t="s">
        <v>447</v>
      </c>
      <c r="D510" s="506" t="s">
        <v>1640</v>
      </c>
      <c r="E510" s="506" t="s">
        <v>1655</v>
      </c>
      <c r="F510" s="506" t="s">
        <v>1694</v>
      </c>
      <c r="G510" s="506" t="s">
        <v>1696</v>
      </c>
      <c r="H510" s="510"/>
      <c r="I510" s="510"/>
      <c r="J510" s="506"/>
      <c r="K510" s="506"/>
      <c r="L510" s="510"/>
      <c r="M510" s="510"/>
      <c r="N510" s="506"/>
      <c r="O510" s="506"/>
      <c r="P510" s="510">
        <v>1</v>
      </c>
      <c r="Q510" s="510">
        <v>77</v>
      </c>
      <c r="R510" s="527"/>
      <c r="S510" s="511">
        <v>77</v>
      </c>
    </row>
    <row r="511" spans="1:19" ht="14.4" customHeight="1" x14ac:dyDescent="0.3">
      <c r="A511" s="505" t="s">
        <v>1653</v>
      </c>
      <c r="B511" s="506" t="s">
        <v>1700</v>
      </c>
      <c r="C511" s="506" t="s">
        <v>447</v>
      </c>
      <c r="D511" s="506" t="s">
        <v>1640</v>
      </c>
      <c r="E511" s="506" t="s">
        <v>1655</v>
      </c>
      <c r="F511" s="506" t="s">
        <v>1718</v>
      </c>
      <c r="G511" s="506" t="s">
        <v>1720</v>
      </c>
      <c r="H511" s="510"/>
      <c r="I511" s="510"/>
      <c r="J511" s="506"/>
      <c r="K511" s="506"/>
      <c r="L511" s="510"/>
      <c r="M511" s="510"/>
      <c r="N511" s="506"/>
      <c r="O511" s="506"/>
      <c r="P511" s="510">
        <v>1</v>
      </c>
      <c r="Q511" s="510">
        <v>178</v>
      </c>
      <c r="R511" s="527"/>
      <c r="S511" s="511">
        <v>178</v>
      </c>
    </row>
    <row r="512" spans="1:19" ht="14.4" customHeight="1" x14ac:dyDescent="0.3">
      <c r="A512" s="505" t="s">
        <v>1653</v>
      </c>
      <c r="B512" s="506" t="s">
        <v>1700</v>
      </c>
      <c r="C512" s="506" t="s">
        <v>447</v>
      </c>
      <c r="D512" s="506" t="s">
        <v>484</v>
      </c>
      <c r="E512" s="506" t="s">
        <v>1655</v>
      </c>
      <c r="F512" s="506" t="s">
        <v>1658</v>
      </c>
      <c r="G512" s="506" t="s">
        <v>1659</v>
      </c>
      <c r="H512" s="510"/>
      <c r="I512" s="510"/>
      <c r="J512" s="506"/>
      <c r="K512" s="506"/>
      <c r="L512" s="510"/>
      <c r="M512" s="510"/>
      <c r="N512" s="506"/>
      <c r="O512" s="506"/>
      <c r="P512" s="510">
        <v>1</v>
      </c>
      <c r="Q512" s="510">
        <v>37</v>
      </c>
      <c r="R512" s="527"/>
      <c r="S512" s="511">
        <v>37</v>
      </c>
    </row>
    <row r="513" spans="1:19" ht="14.4" customHeight="1" x14ac:dyDescent="0.3">
      <c r="A513" s="505" t="s">
        <v>1653</v>
      </c>
      <c r="B513" s="506" t="s">
        <v>1700</v>
      </c>
      <c r="C513" s="506" t="s">
        <v>447</v>
      </c>
      <c r="D513" s="506" t="s">
        <v>484</v>
      </c>
      <c r="E513" s="506" t="s">
        <v>1655</v>
      </c>
      <c r="F513" s="506" t="s">
        <v>1704</v>
      </c>
      <c r="G513" s="506" t="s">
        <v>1705</v>
      </c>
      <c r="H513" s="510"/>
      <c r="I513" s="510"/>
      <c r="J513" s="506"/>
      <c r="K513" s="506"/>
      <c r="L513" s="510"/>
      <c r="M513" s="510"/>
      <c r="N513" s="506"/>
      <c r="O513" s="506"/>
      <c r="P513" s="510">
        <v>1</v>
      </c>
      <c r="Q513" s="510">
        <v>141</v>
      </c>
      <c r="R513" s="527"/>
      <c r="S513" s="511">
        <v>141</v>
      </c>
    </row>
    <row r="514" spans="1:19" ht="14.4" customHeight="1" x14ac:dyDescent="0.3">
      <c r="A514" s="505" t="s">
        <v>1653</v>
      </c>
      <c r="B514" s="506" t="s">
        <v>1700</v>
      </c>
      <c r="C514" s="506" t="s">
        <v>447</v>
      </c>
      <c r="D514" s="506" t="s">
        <v>484</v>
      </c>
      <c r="E514" s="506" t="s">
        <v>1655</v>
      </c>
      <c r="F514" s="506" t="s">
        <v>1704</v>
      </c>
      <c r="G514" s="506" t="s">
        <v>1706</v>
      </c>
      <c r="H514" s="510"/>
      <c r="I514" s="510"/>
      <c r="J514" s="506"/>
      <c r="K514" s="506"/>
      <c r="L514" s="510"/>
      <c r="M514" s="510"/>
      <c r="N514" s="506"/>
      <c r="O514" s="506"/>
      <c r="P514" s="510">
        <v>3</v>
      </c>
      <c r="Q514" s="510">
        <v>423</v>
      </c>
      <c r="R514" s="527"/>
      <c r="S514" s="511">
        <v>141</v>
      </c>
    </row>
    <row r="515" spans="1:19" ht="14.4" customHeight="1" x14ac:dyDescent="0.3">
      <c r="A515" s="505" t="s">
        <v>1653</v>
      </c>
      <c r="B515" s="506" t="s">
        <v>1700</v>
      </c>
      <c r="C515" s="506" t="s">
        <v>447</v>
      </c>
      <c r="D515" s="506" t="s">
        <v>484</v>
      </c>
      <c r="E515" s="506" t="s">
        <v>1655</v>
      </c>
      <c r="F515" s="506" t="s">
        <v>1676</v>
      </c>
      <c r="G515" s="506" t="s">
        <v>1677</v>
      </c>
      <c r="H515" s="510"/>
      <c r="I515" s="510"/>
      <c r="J515" s="506"/>
      <c r="K515" s="506"/>
      <c r="L515" s="510"/>
      <c r="M515" s="510"/>
      <c r="N515" s="506"/>
      <c r="O515" s="506"/>
      <c r="P515" s="510">
        <v>1</v>
      </c>
      <c r="Q515" s="510">
        <v>37</v>
      </c>
      <c r="R515" s="527"/>
      <c r="S515" s="511">
        <v>37</v>
      </c>
    </row>
    <row r="516" spans="1:19" ht="14.4" customHeight="1" x14ac:dyDescent="0.3">
      <c r="A516" s="505" t="s">
        <v>1653</v>
      </c>
      <c r="B516" s="506" t="s">
        <v>1700</v>
      </c>
      <c r="C516" s="506" t="s">
        <v>447</v>
      </c>
      <c r="D516" s="506" t="s">
        <v>484</v>
      </c>
      <c r="E516" s="506" t="s">
        <v>1655</v>
      </c>
      <c r="F516" s="506" t="s">
        <v>1713</v>
      </c>
      <c r="G516" s="506" t="s">
        <v>1714</v>
      </c>
      <c r="H516" s="510"/>
      <c r="I516" s="510"/>
      <c r="J516" s="506"/>
      <c r="K516" s="506"/>
      <c r="L516" s="510"/>
      <c r="M516" s="510"/>
      <c r="N516" s="506"/>
      <c r="O516" s="506"/>
      <c r="P516" s="510">
        <v>2</v>
      </c>
      <c r="Q516" s="510">
        <v>692</v>
      </c>
      <c r="R516" s="527"/>
      <c r="S516" s="511">
        <v>346</v>
      </c>
    </row>
    <row r="517" spans="1:19" ht="14.4" customHeight="1" x14ac:dyDescent="0.3">
      <c r="A517" s="505" t="s">
        <v>1653</v>
      </c>
      <c r="B517" s="506" t="s">
        <v>1700</v>
      </c>
      <c r="C517" s="506" t="s">
        <v>447</v>
      </c>
      <c r="D517" s="506" t="s">
        <v>1633</v>
      </c>
      <c r="E517" s="506" t="s">
        <v>1655</v>
      </c>
      <c r="F517" s="506" t="s">
        <v>1704</v>
      </c>
      <c r="G517" s="506" t="s">
        <v>1705</v>
      </c>
      <c r="H517" s="510"/>
      <c r="I517" s="510"/>
      <c r="J517" s="506"/>
      <c r="K517" s="506"/>
      <c r="L517" s="510"/>
      <c r="M517" s="510"/>
      <c r="N517" s="506"/>
      <c r="O517" s="506"/>
      <c r="P517" s="510">
        <v>5</v>
      </c>
      <c r="Q517" s="510">
        <v>705</v>
      </c>
      <c r="R517" s="527"/>
      <c r="S517" s="511">
        <v>141</v>
      </c>
    </row>
    <row r="518" spans="1:19" ht="14.4" customHeight="1" x14ac:dyDescent="0.3">
      <c r="A518" s="505" t="s">
        <v>1653</v>
      </c>
      <c r="B518" s="506" t="s">
        <v>1700</v>
      </c>
      <c r="C518" s="506" t="s">
        <v>447</v>
      </c>
      <c r="D518" s="506" t="s">
        <v>1633</v>
      </c>
      <c r="E518" s="506" t="s">
        <v>1655</v>
      </c>
      <c r="F518" s="506" t="s">
        <v>1704</v>
      </c>
      <c r="G518" s="506" t="s">
        <v>1706</v>
      </c>
      <c r="H518" s="510"/>
      <c r="I518" s="510"/>
      <c r="J518" s="506"/>
      <c r="K518" s="506"/>
      <c r="L518" s="510"/>
      <c r="M518" s="510"/>
      <c r="N518" s="506"/>
      <c r="O518" s="506"/>
      <c r="P518" s="510">
        <v>2</v>
      </c>
      <c r="Q518" s="510">
        <v>282</v>
      </c>
      <c r="R518" s="527"/>
      <c r="S518" s="511">
        <v>141</v>
      </c>
    </row>
    <row r="519" spans="1:19" ht="14.4" customHeight="1" x14ac:dyDescent="0.3">
      <c r="A519" s="505" t="s">
        <v>1653</v>
      </c>
      <c r="B519" s="506" t="s">
        <v>1700</v>
      </c>
      <c r="C519" s="506" t="s">
        <v>447</v>
      </c>
      <c r="D519" s="506" t="s">
        <v>483</v>
      </c>
      <c r="E519" s="506" t="s">
        <v>1655</v>
      </c>
      <c r="F519" s="506" t="s">
        <v>1658</v>
      </c>
      <c r="G519" s="506" t="s">
        <v>1660</v>
      </c>
      <c r="H519" s="510"/>
      <c r="I519" s="510"/>
      <c r="J519" s="506"/>
      <c r="K519" s="506"/>
      <c r="L519" s="510"/>
      <c r="M519" s="510"/>
      <c r="N519" s="506"/>
      <c r="O519" s="506"/>
      <c r="P519" s="510">
        <v>2</v>
      </c>
      <c r="Q519" s="510">
        <v>74</v>
      </c>
      <c r="R519" s="527"/>
      <c r="S519" s="511">
        <v>37</v>
      </c>
    </row>
    <row r="520" spans="1:19" ht="14.4" customHeight="1" x14ac:dyDescent="0.3">
      <c r="A520" s="505" t="s">
        <v>1653</v>
      </c>
      <c r="B520" s="506" t="s">
        <v>1700</v>
      </c>
      <c r="C520" s="506" t="s">
        <v>447</v>
      </c>
      <c r="D520" s="506" t="s">
        <v>483</v>
      </c>
      <c r="E520" s="506" t="s">
        <v>1655</v>
      </c>
      <c r="F520" s="506" t="s">
        <v>1704</v>
      </c>
      <c r="G520" s="506" t="s">
        <v>1706</v>
      </c>
      <c r="H520" s="510"/>
      <c r="I520" s="510"/>
      <c r="J520" s="506"/>
      <c r="K520" s="506"/>
      <c r="L520" s="510"/>
      <c r="M520" s="510"/>
      <c r="N520" s="506"/>
      <c r="O520" s="506"/>
      <c r="P520" s="510">
        <v>3</v>
      </c>
      <c r="Q520" s="510">
        <v>423</v>
      </c>
      <c r="R520" s="527"/>
      <c r="S520" s="511">
        <v>141</v>
      </c>
    </row>
    <row r="521" spans="1:19" ht="14.4" customHeight="1" x14ac:dyDescent="0.3">
      <c r="A521" s="505" t="s">
        <v>1653</v>
      </c>
      <c r="B521" s="506" t="s">
        <v>1700</v>
      </c>
      <c r="C521" s="506" t="s">
        <v>447</v>
      </c>
      <c r="D521" s="506" t="s">
        <v>483</v>
      </c>
      <c r="E521" s="506" t="s">
        <v>1655</v>
      </c>
      <c r="F521" s="506" t="s">
        <v>1673</v>
      </c>
      <c r="G521" s="506" t="s">
        <v>1674</v>
      </c>
      <c r="H521" s="510"/>
      <c r="I521" s="510"/>
      <c r="J521" s="506"/>
      <c r="K521" s="506"/>
      <c r="L521" s="510"/>
      <c r="M521" s="510"/>
      <c r="N521" s="506"/>
      <c r="O521" s="506"/>
      <c r="P521" s="510">
        <v>2</v>
      </c>
      <c r="Q521" s="510">
        <v>66.66</v>
      </c>
      <c r="R521" s="527"/>
      <c r="S521" s="511">
        <v>33.33</v>
      </c>
    </row>
    <row r="522" spans="1:19" ht="14.4" customHeight="1" x14ac:dyDescent="0.3">
      <c r="A522" s="505" t="s">
        <v>1653</v>
      </c>
      <c r="B522" s="506" t="s">
        <v>1700</v>
      </c>
      <c r="C522" s="506" t="s">
        <v>447</v>
      </c>
      <c r="D522" s="506" t="s">
        <v>483</v>
      </c>
      <c r="E522" s="506" t="s">
        <v>1655</v>
      </c>
      <c r="F522" s="506" t="s">
        <v>1673</v>
      </c>
      <c r="G522" s="506" t="s">
        <v>1675</v>
      </c>
      <c r="H522" s="510"/>
      <c r="I522" s="510"/>
      <c r="J522" s="506"/>
      <c r="K522" s="506"/>
      <c r="L522" s="510"/>
      <c r="M522" s="510"/>
      <c r="N522" s="506"/>
      <c r="O522" s="506"/>
      <c r="P522" s="510">
        <v>1</v>
      </c>
      <c r="Q522" s="510">
        <v>33.33</v>
      </c>
      <c r="R522" s="527"/>
      <c r="S522" s="511">
        <v>33.33</v>
      </c>
    </row>
    <row r="523" spans="1:19" ht="14.4" customHeight="1" x14ac:dyDescent="0.3">
      <c r="A523" s="505" t="s">
        <v>1653</v>
      </c>
      <c r="B523" s="506" t="s">
        <v>1700</v>
      </c>
      <c r="C523" s="506" t="s">
        <v>447</v>
      </c>
      <c r="D523" s="506" t="s">
        <v>483</v>
      </c>
      <c r="E523" s="506" t="s">
        <v>1655</v>
      </c>
      <c r="F523" s="506" t="s">
        <v>1713</v>
      </c>
      <c r="G523" s="506" t="s">
        <v>1714</v>
      </c>
      <c r="H523" s="510"/>
      <c r="I523" s="510"/>
      <c r="J523" s="506"/>
      <c r="K523" s="506"/>
      <c r="L523" s="510"/>
      <c r="M523" s="510"/>
      <c r="N523" s="506"/>
      <c r="O523" s="506"/>
      <c r="P523" s="510">
        <v>3</v>
      </c>
      <c r="Q523" s="510">
        <v>1038</v>
      </c>
      <c r="R523" s="527"/>
      <c r="S523" s="511">
        <v>346</v>
      </c>
    </row>
    <row r="524" spans="1:19" ht="14.4" customHeight="1" x14ac:dyDescent="0.3">
      <c r="A524" s="505" t="s">
        <v>1653</v>
      </c>
      <c r="B524" s="506" t="s">
        <v>1700</v>
      </c>
      <c r="C524" s="506" t="s">
        <v>447</v>
      </c>
      <c r="D524" s="506" t="s">
        <v>483</v>
      </c>
      <c r="E524" s="506" t="s">
        <v>1655</v>
      </c>
      <c r="F524" s="506" t="s">
        <v>1715</v>
      </c>
      <c r="G524" s="506" t="s">
        <v>1716</v>
      </c>
      <c r="H524" s="510"/>
      <c r="I524" s="510"/>
      <c r="J524" s="506"/>
      <c r="K524" s="506"/>
      <c r="L524" s="510"/>
      <c r="M524" s="510"/>
      <c r="N524" s="506"/>
      <c r="O524" s="506"/>
      <c r="P524" s="510">
        <v>1</v>
      </c>
      <c r="Q524" s="510">
        <v>355</v>
      </c>
      <c r="R524" s="527"/>
      <c r="S524" s="511">
        <v>355</v>
      </c>
    </row>
    <row r="525" spans="1:19" ht="14.4" customHeight="1" x14ac:dyDescent="0.3">
      <c r="A525" s="505" t="s">
        <v>1653</v>
      </c>
      <c r="B525" s="506" t="s">
        <v>1700</v>
      </c>
      <c r="C525" s="506" t="s">
        <v>447</v>
      </c>
      <c r="D525" s="506" t="s">
        <v>483</v>
      </c>
      <c r="E525" s="506" t="s">
        <v>1655</v>
      </c>
      <c r="F525" s="506" t="s">
        <v>1691</v>
      </c>
      <c r="G525" s="506" t="s">
        <v>1692</v>
      </c>
      <c r="H525" s="510"/>
      <c r="I525" s="510"/>
      <c r="J525" s="506"/>
      <c r="K525" s="506"/>
      <c r="L525" s="510"/>
      <c r="M525" s="510"/>
      <c r="N525" s="506"/>
      <c r="O525" s="506"/>
      <c r="P525" s="510">
        <v>2</v>
      </c>
      <c r="Q525" s="510">
        <v>446</v>
      </c>
      <c r="R525" s="527"/>
      <c r="S525" s="511">
        <v>223</v>
      </c>
    </row>
    <row r="526" spans="1:19" ht="14.4" customHeight="1" x14ac:dyDescent="0.3">
      <c r="A526" s="505" t="s">
        <v>1653</v>
      </c>
      <c r="B526" s="506" t="s">
        <v>1700</v>
      </c>
      <c r="C526" s="506" t="s">
        <v>447</v>
      </c>
      <c r="D526" s="506" t="s">
        <v>483</v>
      </c>
      <c r="E526" s="506" t="s">
        <v>1655</v>
      </c>
      <c r="F526" s="506" t="s">
        <v>1691</v>
      </c>
      <c r="G526" s="506" t="s">
        <v>1693</v>
      </c>
      <c r="H526" s="510"/>
      <c r="I526" s="510"/>
      <c r="J526" s="506"/>
      <c r="K526" s="506"/>
      <c r="L526" s="510"/>
      <c r="M526" s="510"/>
      <c r="N526" s="506"/>
      <c r="O526" s="506"/>
      <c r="P526" s="510">
        <v>1</v>
      </c>
      <c r="Q526" s="510">
        <v>223</v>
      </c>
      <c r="R526" s="527"/>
      <c r="S526" s="511">
        <v>223</v>
      </c>
    </row>
    <row r="527" spans="1:19" ht="14.4" customHeight="1" x14ac:dyDescent="0.3">
      <c r="A527" s="505" t="s">
        <v>1653</v>
      </c>
      <c r="B527" s="506" t="s">
        <v>1700</v>
      </c>
      <c r="C527" s="506" t="s">
        <v>447</v>
      </c>
      <c r="D527" s="506" t="s">
        <v>483</v>
      </c>
      <c r="E527" s="506" t="s">
        <v>1655</v>
      </c>
      <c r="F527" s="506" t="s">
        <v>1694</v>
      </c>
      <c r="G527" s="506" t="s">
        <v>1696</v>
      </c>
      <c r="H527" s="510"/>
      <c r="I527" s="510"/>
      <c r="J527" s="506"/>
      <c r="K527" s="506"/>
      <c r="L527" s="510"/>
      <c r="M527" s="510"/>
      <c r="N527" s="506"/>
      <c r="O527" s="506"/>
      <c r="P527" s="510">
        <v>1</v>
      </c>
      <c r="Q527" s="510">
        <v>77</v>
      </c>
      <c r="R527" s="527"/>
      <c r="S527" s="511">
        <v>77</v>
      </c>
    </row>
    <row r="528" spans="1:19" ht="14.4" customHeight="1" x14ac:dyDescent="0.3">
      <c r="A528" s="505" t="s">
        <v>1653</v>
      </c>
      <c r="B528" s="506" t="s">
        <v>1700</v>
      </c>
      <c r="C528" s="506" t="s">
        <v>447</v>
      </c>
      <c r="D528" s="506" t="s">
        <v>483</v>
      </c>
      <c r="E528" s="506" t="s">
        <v>1655</v>
      </c>
      <c r="F528" s="506" t="s">
        <v>1718</v>
      </c>
      <c r="G528" s="506" t="s">
        <v>1719</v>
      </c>
      <c r="H528" s="510"/>
      <c r="I528" s="510"/>
      <c r="J528" s="506"/>
      <c r="K528" s="506"/>
      <c r="L528" s="510"/>
      <c r="M528" s="510"/>
      <c r="N528" s="506"/>
      <c r="O528" s="506"/>
      <c r="P528" s="510">
        <v>1</v>
      </c>
      <c r="Q528" s="510">
        <v>178</v>
      </c>
      <c r="R528" s="527"/>
      <c r="S528" s="511">
        <v>178</v>
      </c>
    </row>
    <row r="529" spans="1:19" ht="14.4" customHeight="1" x14ac:dyDescent="0.3">
      <c r="A529" s="505" t="s">
        <v>1653</v>
      </c>
      <c r="B529" s="506" t="s">
        <v>1700</v>
      </c>
      <c r="C529" s="506" t="s">
        <v>447</v>
      </c>
      <c r="D529" s="506" t="s">
        <v>483</v>
      </c>
      <c r="E529" s="506" t="s">
        <v>1655</v>
      </c>
      <c r="F529" s="506" t="s">
        <v>1718</v>
      </c>
      <c r="G529" s="506" t="s">
        <v>1720</v>
      </c>
      <c r="H529" s="510"/>
      <c r="I529" s="510"/>
      <c r="J529" s="506"/>
      <c r="K529" s="506"/>
      <c r="L529" s="510"/>
      <c r="M529" s="510"/>
      <c r="N529" s="506"/>
      <c r="O529" s="506"/>
      <c r="P529" s="510">
        <v>1</v>
      </c>
      <c r="Q529" s="510">
        <v>178</v>
      </c>
      <c r="R529" s="527"/>
      <c r="S529" s="511">
        <v>178</v>
      </c>
    </row>
    <row r="530" spans="1:19" ht="14.4" customHeight="1" x14ac:dyDescent="0.3">
      <c r="A530" s="505" t="s">
        <v>1653</v>
      </c>
      <c r="B530" s="506" t="s">
        <v>1700</v>
      </c>
      <c r="C530" s="506" t="s">
        <v>447</v>
      </c>
      <c r="D530" s="506" t="s">
        <v>488</v>
      </c>
      <c r="E530" s="506" t="s">
        <v>1655</v>
      </c>
      <c r="F530" s="506" t="s">
        <v>1704</v>
      </c>
      <c r="G530" s="506" t="s">
        <v>1705</v>
      </c>
      <c r="H530" s="510"/>
      <c r="I530" s="510"/>
      <c r="J530" s="506"/>
      <c r="K530" s="506"/>
      <c r="L530" s="510"/>
      <c r="M530" s="510"/>
      <c r="N530" s="506"/>
      <c r="O530" s="506"/>
      <c r="P530" s="510">
        <v>4</v>
      </c>
      <c r="Q530" s="510">
        <v>564</v>
      </c>
      <c r="R530" s="527"/>
      <c r="S530" s="511">
        <v>141</v>
      </c>
    </row>
    <row r="531" spans="1:19" ht="14.4" customHeight="1" x14ac:dyDescent="0.3">
      <c r="A531" s="505" t="s">
        <v>1653</v>
      </c>
      <c r="B531" s="506" t="s">
        <v>1700</v>
      </c>
      <c r="C531" s="506" t="s">
        <v>447</v>
      </c>
      <c r="D531" s="506" t="s">
        <v>488</v>
      </c>
      <c r="E531" s="506" t="s">
        <v>1655</v>
      </c>
      <c r="F531" s="506" t="s">
        <v>1704</v>
      </c>
      <c r="G531" s="506" t="s">
        <v>1706</v>
      </c>
      <c r="H531" s="510"/>
      <c r="I531" s="510"/>
      <c r="J531" s="506"/>
      <c r="K531" s="506"/>
      <c r="L531" s="510"/>
      <c r="M531" s="510"/>
      <c r="N531" s="506"/>
      <c r="O531" s="506"/>
      <c r="P531" s="510">
        <v>6</v>
      </c>
      <c r="Q531" s="510">
        <v>846</v>
      </c>
      <c r="R531" s="527"/>
      <c r="S531" s="511">
        <v>141</v>
      </c>
    </row>
    <row r="532" spans="1:19" ht="14.4" customHeight="1" x14ac:dyDescent="0.3">
      <c r="A532" s="505" t="s">
        <v>1653</v>
      </c>
      <c r="B532" s="506" t="s">
        <v>1700</v>
      </c>
      <c r="C532" s="506" t="s">
        <v>447</v>
      </c>
      <c r="D532" s="506" t="s">
        <v>488</v>
      </c>
      <c r="E532" s="506" t="s">
        <v>1655</v>
      </c>
      <c r="F532" s="506" t="s">
        <v>1673</v>
      </c>
      <c r="G532" s="506" t="s">
        <v>1674</v>
      </c>
      <c r="H532" s="510"/>
      <c r="I532" s="510"/>
      <c r="J532" s="506"/>
      <c r="K532" s="506"/>
      <c r="L532" s="510"/>
      <c r="M532" s="510"/>
      <c r="N532" s="506"/>
      <c r="O532" s="506"/>
      <c r="P532" s="510">
        <v>1</v>
      </c>
      <c r="Q532" s="510">
        <v>33.33</v>
      </c>
      <c r="R532" s="527"/>
      <c r="S532" s="511">
        <v>33.33</v>
      </c>
    </row>
    <row r="533" spans="1:19" ht="14.4" customHeight="1" x14ac:dyDescent="0.3">
      <c r="A533" s="505" t="s">
        <v>1653</v>
      </c>
      <c r="B533" s="506" t="s">
        <v>1700</v>
      </c>
      <c r="C533" s="506" t="s">
        <v>447</v>
      </c>
      <c r="D533" s="506" t="s">
        <v>488</v>
      </c>
      <c r="E533" s="506" t="s">
        <v>1655</v>
      </c>
      <c r="F533" s="506" t="s">
        <v>1713</v>
      </c>
      <c r="G533" s="506" t="s">
        <v>1714</v>
      </c>
      <c r="H533" s="510"/>
      <c r="I533" s="510"/>
      <c r="J533" s="506"/>
      <c r="K533" s="506"/>
      <c r="L533" s="510"/>
      <c r="M533" s="510"/>
      <c r="N533" s="506"/>
      <c r="O533" s="506"/>
      <c r="P533" s="510">
        <v>3</v>
      </c>
      <c r="Q533" s="510">
        <v>1038</v>
      </c>
      <c r="R533" s="527"/>
      <c r="S533" s="511">
        <v>346</v>
      </c>
    </row>
    <row r="534" spans="1:19" ht="14.4" customHeight="1" x14ac:dyDescent="0.3">
      <c r="A534" s="505" t="s">
        <v>1653</v>
      </c>
      <c r="B534" s="506" t="s">
        <v>1700</v>
      </c>
      <c r="C534" s="506" t="s">
        <v>447</v>
      </c>
      <c r="D534" s="506" t="s">
        <v>488</v>
      </c>
      <c r="E534" s="506" t="s">
        <v>1655</v>
      </c>
      <c r="F534" s="506" t="s">
        <v>1691</v>
      </c>
      <c r="G534" s="506" t="s">
        <v>1692</v>
      </c>
      <c r="H534" s="510"/>
      <c r="I534" s="510"/>
      <c r="J534" s="506"/>
      <c r="K534" s="506"/>
      <c r="L534" s="510"/>
      <c r="M534" s="510"/>
      <c r="N534" s="506"/>
      <c r="O534" s="506"/>
      <c r="P534" s="510">
        <v>1</v>
      </c>
      <c r="Q534" s="510">
        <v>223</v>
      </c>
      <c r="R534" s="527"/>
      <c r="S534" s="511">
        <v>223</v>
      </c>
    </row>
    <row r="535" spans="1:19" ht="14.4" customHeight="1" x14ac:dyDescent="0.3">
      <c r="A535" s="505" t="s">
        <v>1653</v>
      </c>
      <c r="B535" s="506" t="s">
        <v>1700</v>
      </c>
      <c r="C535" s="506" t="s">
        <v>447</v>
      </c>
      <c r="D535" s="506" t="s">
        <v>488</v>
      </c>
      <c r="E535" s="506" t="s">
        <v>1655</v>
      </c>
      <c r="F535" s="506" t="s">
        <v>1694</v>
      </c>
      <c r="G535" s="506" t="s">
        <v>1695</v>
      </c>
      <c r="H535" s="510"/>
      <c r="I535" s="510"/>
      <c r="J535" s="506"/>
      <c r="K535" s="506"/>
      <c r="L535" s="510"/>
      <c r="M535" s="510"/>
      <c r="N535" s="506"/>
      <c r="O535" s="506"/>
      <c r="P535" s="510">
        <v>1</v>
      </c>
      <c r="Q535" s="510">
        <v>77</v>
      </c>
      <c r="R535" s="527"/>
      <c r="S535" s="511">
        <v>77</v>
      </c>
    </row>
    <row r="536" spans="1:19" ht="14.4" customHeight="1" x14ac:dyDescent="0.3">
      <c r="A536" s="505" t="s">
        <v>1653</v>
      </c>
      <c r="B536" s="506" t="s">
        <v>1700</v>
      </c>
      <c r="C536" s="506" t="s">
        <v>447</v>
      </c>
      <c r="D536" s="506" t="s">
        <v>488</v>
      </c>
      <c r="E536" s="506" t="s">
        <v>1655</v>
      </c>
      <c r="F536" s="506" t="s">
        <v>1718</v>
      </c>
      <c r="G536" s="506" t="s">
        <v>1719</v>
      </c>
      <c r="H536" s="510"/>
      <c r="I536" s="510"/>
      <c r="J536" s="506"/>
      <c r="K536" s="506"/>
      <c r="L536" s="510"/>
      <c r="M536" s="510"/>
      <c r="N536" s="506"/>
      <c r="O536" s="506"/>
      <c r="P536" s="510">
        <v>1</v>
      </c>
      <c r="Q536" s="510">
        <v>178</v>
      </c>
      <c r="R536" s="527"/>
      <c r="S536" s="511">
        <v>178</v>
      </c>
    </row>
    <row r="537" spans="1:19" ht="14.4" customHeight="1" x14ac:dyDescent="0.3">
      <c r="A537" s="505" t="s">
        <v>1653</v>
      </c>
      <c r="B537" s="506" t="s">
        <v>1721</v>
      </c>
      <c r="C537" s="506" t="s">
        <v>447</v>
      </c>
      <c r="D537" s="506" t="s">
        <v>1634</v>
      </c>
      <c r="E537" s="506" t="s">
        <v>1655</v>
      </c>
      <c r="F537" s="506" t="s">
        <v>1658</v>
      </c>
      <c r="G537" s="506" t="s">
        <v>1660</v>
      </c>
      <c r="H537" s="510"/>
      <c r="I537" s="510"/>
      <c r="J537" s="506"/>
      <c r="K537" s="506"/>
      <c r="L537" s="510">
        <v>2</v>
      </c>
      <c r="M537" s="510">
        <v>74</v>
      </c>
      <c r="N537" s="506">
        <v>1</v>
      </c>
      <c r="O537" s="506">
        <v>37</v>
      </c>
      <c r="P537" s="510"/>
      <c r="Q537" s="510"/>
      <c r="R537" s="527"/>
      <c r="S537" s="511"/>
    </row>
    <row r="538" spans="1:19" ht="14.4" customHeight="1" x14ac:dyDescent="0.3">
      <c r="A538" s="505" t="s">
        <v>1653</v>
      </c>
      <c r="B538" s="506" t="s">
        <v>1721</v>
      </c>
      <c r="C538" s="506" t="s">
        <v>447</v>
      </c>
      <c r="D538" s="506" t="s">
        <v>1634</v>
      </c>
      <c r="E538" s="506" t="s">
        <v>1655</v>
      </c>
      <c r="F538" s="506" t="s">
        <v>1676</v>
      </c>
      <c r="G538" s="506" t="s">
        <v>1678</v>
      </c>
      <c r="H538" s="510"/>
      <c r="I538" s="510"/>
      <c r="J538" s="506"/>
      <c r="K538" s="506"/>
      <c r="L538" s="510">
        <v>2</v>
      </c>
      <c r="M538" s="510">
        <v>74</v>
      </c>
      <c r="N538" s="506">
        <v>1</v>
      </c>
      <c r="O538" s="506">
        <v>37</v>
      </c>
      <c r="P538" s="510"/>
      <c r="Q538" s="510"/>
      <c r="R538" s="527"/>
      <c r="S538" s="511"/>
    </row>
    <row r="539" spans="1:19" ht="14.4" customHeight="1" x14ac:dyDescent="0.3">
      <c r="A539" s="505" t="s">
        <v>1653</v>
      </c>
      <c r="B539" s="506" t="s">
        <v>1721</v>
      </c>
      <c r="C539" s="506" t="s">
        <v>447</v>
      </c>
      <c r="D539" s="506" t="s">
        <v>1634</v>
      </c>
      <c r="E539" s="506" t="s">
        <v>1655</v>
      </c>
      <c r="F539" s="506" t="s">
        <v>1725</v>
      </c>
      <c r="G539" s="506" t="s">
        <v>1727</v>
      </c>
      <c r="H539" s="510"/>
      <c r="I539" s="510"/>
      <c r="J539" s="506"/>
      <c r="K539" s="506"/>
      <c r="L539" s="510">
        <v>2</v>
      </c>
      <c r="M539" s="510">
        <v>354</v>
      </c>
      <c r="N539" s="506">
        <v>1</v>
      </c>
      <c r="O539" s="506">
        <v>177</v>
      </c>
      <c r="P539" s="510"/>
      <c r="Q539" s="510"/>
      <c r="R539" s="527"/>
      <c r="S539" s="511"/>
    </row>
    <row r="540" spans="1:19" ht="14.4" customHeight="1" x14ac:dyDescent="0.3">
      <c r="A540" s="505" t="s">
        <v>1653</v>
      </c>
      <c r="B540" s="506" t="s">
        <v>1721</v>
      </c>
      <c r="C540" s="506" t="s">
        <v>447</v>
      </c>
      <c r="D540" s="506" t="s">
        <v>1634</v>
      </c>
      <c r="E540" s="506" t="s">
        <v>1655</v>
      </c>
      <c r="F540" s="506" t="s">
        <v>1691</v>
      </c>
      <c r="G540" s="506" t="s">
        <v>1693</v>
      </c>
      <c r="H540" s="510"/>
      <c r="I540" s="510"/>
      <c r="J540" s="506"/>
      <c r="K540" s="506"/>
      <c r="L540" s="510">
        <v>2</v>
      </c>
      <c r="M540" s="510">
        <v>446</v>
      </c>
      <c r="N540" s="506">
        <v>1</v>
      </c>
      <c r="O540" s="506">
        <v>223</v>
      </c>
      <c r="P540" s="510"/>
      <c r="Q540" s="510"/>
      <c r="R540" s="527"/>
      <c r="S540" s="511"/>
    </row>
    <row r="541" spans="1:19" ht="14.4" customHeight="1" x14ac:dyDescent="0.3">
      <c r="A541" s="505" t="s">
        <v>1653</v>
      </c>
      <c r="B541" s="506" t="s">
        <v>1721</v>
      </c>
      <c r="C541" s="506" t="s">
        <v>447</v>
      </c>
      <c r="D541" s="506" t="s">
        <v>1634</v>
      </c>
      <c r="E541" s="506" t="s">
        <v>1655</v>
      </c>
      <c r="F541" s="506" t="s">
        <v>1694</v>
      </c>
      <c r="G541" s="506" t="s">
        <v>1696</v>
      </c>
      <c r="H541" s="510"/>
      <c r="I541" s="510"/>
      <c r="J541" s="506"/>
      <c r="K541" s="506"/>
      <c r="L541" s="510">
        <v>2</v>
      </c>
      <c r="M541" s="510">
        <v>154</v>
      </c>
      <c r="N541" s="506">
        <v>1</v>
      </c>
      <c r="O541" s="506">
        <v>77</v>
      </c>
      <c r="P541" s="510"/>
      <c r="Q541" s="510"/>
      <c r="R541" s="527"/>
      <c r="S541" s="511"/>
    </row>
    <row r="542" spans="1:19" ht="14.4" customHeight="1" x14ac:dyDescent="0.3">
      <c r="A542" s="505" t="s">
        <v>1653</v>
      </c>
      <c r="B542" s="506" t="s">
        <v>1721</v>
      </c>
      <c r="C542" s="506" t="s">
        <v>447</v>
      </c>
      <c r="D542" s="506" t="s">
        <v>1634</v>
      </c>
      <c r="E542" s="506" t="s">
        <v>1655</v>
      </c>
      <c r="F542" s="506" t="s">
        <v>1697</v>
      </c>
      <c r="G542" s="506" t="s">
        <v>1699</v>
      </c>
      <c r="H542" s="510"/>
      <c r="I542" s="510"/>
      <c r="J542" s="506"/>
      <c r="K542" s="506"/>
      <c r="L542" s="510">
        <v>1</v>
      </c>
      <c r="M542" s="510">
        <v>59</v>
      </c>
      <c r="N542" s="506">
        <v>1</v>
      </c>
      <c r="O542" s="506">
        <v>59</v>
      </c>
      <c r="P542" s="510"/>
      <c r="Q542" s="510"/>
      <c r="R542" s="527"/>
      <c r="S542" s="511"/>
    </row>
    <row r="543" spans="1:19" ht="14.4" customHeight="1" x14ac:dyDescent="0.3">
      <c r="A543" s="505" t="s">
        <v>1653</v>
      </c>
      <c r="B543" s="506" t="s">
        <v>1721</v>
      </c>
      <c r="C543" s="506" t="s">
        <v>447</v>
      </c>
      <c r="D543" s="506" t="s">
        <v>480</v>
      </c>
      <c r="E543" s="506" t="s">
        <v>1655</v>
      </c>
      <c r="F543" s="506" t="s">
        <v>1658</v>
      </c>
      <c r="G543" s="506" t="s">
        <v>1660</v>
      </c>
      <c r="H543" s="510"/>
      <c r="I543" s="510"/>
      <c r="J543" s="506"/>
      <c r="K543" s="506"/>
      <c r="L543" s="510"/>
      <c r="M543" s="510"/>
      <c r="N543" s="506"/>
      <c r="O543" s="506"/>
      <c r="P543" s="510">
        <v>1</v>
      </c>
      <c r="Q543" s="510">
        <v>37</v>
      </c>
      <c r="R543" s="527"/>
      <c r="S543" s="511">
        <v>37</v>
      </c>
    </row>
    <row r="544" spans="1:19" ht="14.4" customHeight="1" x14ac:dyDescent="0.3">
      <c r="A544" s="505" t="s">
        <v>1653</v>
      </c>
      <c r="B544" s="506" t="s">
        <v>1721</v>
      </c>
      <c r="C544" s="506" t="s">
        <v>447</v>
      </c>
      <c r="D544" s="506" t="s">
        <v>480</v>
      </c>
      <c r="E544" s="506" t="s">
        <v>1655</v>
      </c>
      <c r="F544" s="506" t="s">
        <v>1722</v>
      </c>
      <c r="G544" s="506" t="s">
        <v>1723</v>
      </c>
      <c r="H544" s="510"/>
      <c r="I544" s="510"/>
      <c r="J544" s="506"/>
      <c r="K544" s="506"/>
      <c r="L544" s="510">
        <v>1</v>
      </c>
      <c r="M544" s="510">
        <v>1004</v>
      </c>
      <c r="N544" s="506">
        <v>1</v>
      </c>
      <c r="O544" s="506">
        <v>1004</v>
      </c>
      <c r="P544" s="510"/>
      <c r="Q544" s="510"/>
      <c r="R544" s="527"/>
      <c r="S544" s="511"/>
    </row>
    <row r="545" spans="1:19" ht="14.4" customHeight="1" x14ac:dyDescent="0.3">
      <c r="A545" s="505" t="s">
        <v>1653</v>
      </c>
      <c r="B545" s="506" t="s">
        <v>1721</v>
      </c>
      <c r="C545" s="506" t="s">
        <v>447</v>
      </c>
      <c r="D545" s="506" t="s">
        <v>480</v>
      </c>
      <c r="E545" s="506" t="s">
        <v>1655</v>
      </c>
      <c r="F545" s="506" t="s">
        <v>1673</v>
      </c>
      <c r="G545" s="506" t="s">
        <v>1674</v>
      </c>
      <c r="H545" s="510"/>
      <c r="I545" s="510"/>
      <c r="J545" s="506"/>
      <c r="K545" s="506"/>
      <c r="L545" s="510">
        <v>2</v>
      </c>
      <c r="M545" s="510">
        <v>66.66</v>
      </c>
      <c r="N545" s="506">
        <v>1</v>
      </c>
      <c r="O545" s="506">
        <v>33.33</v>
      </c>
      <c r="P545" s="510"/>
      <c r="Q545" s="510"/>
      <c r="R545" s="527"/>
      <c r="S545" s="511"/>
    </row>
    <row r="546" spans="1:19" ht="14.4" customHeight="1" x14ac:dyDescent="0.3">
      <c r="A546" s="505" t="s">
        <v>1653</v>
      </c>
      <c r="B546" s="506" t="s">
        <v>1721</v>
      </c>
      <c r="C546" s="506" t="s">
        <v>447</v>
      </c>
      <c r="D546" s="506" t="s">
        <v>480</v>
      </c>
      <c r="E546" s="506" t="s">
        <v>1655</v>
      </c>
      <c r="F546" s="506" t="s">
        <v>1673</v>
      </c>
      <c r="G546" s="506" t="s">
        <v>1675</v>
      </c>
      <c r="H546" s="510"/>
      <c r="I546" s="510"/>
      <c r="J546" s="506"/>
      <c r="K546" s="506"/>
      <c r="L546" s="510"/>
      <c r="M546" s="510"/>
      <c r="N546" s="506"/>
      <c r="O546" s="506"/>
      <c r="P546" s="510">
        <v>1</v>
      </c>
      <c r="Q546" s="510">
        <v>33.33</v>
      </c>
      <c r="R546" s="527"/>
      <c r="S546" s="511">
        <v>33.33</v>
      </c>
    </row>
    <row r="547" spans="1:19" ht="14.4" customHeight="1" x14ac:dyDescent="0.3">
      <c r="A547" s="505" t="s">
        <v>1653</v>
      </c>
      <c r="B547" s="506" t="s">
        <v>1721</v>
      </c>
      <c r="C547" s="506" t="s">
        <v>447</v>
      </c>
      <c r="D547" s="506" t="s">
        <v>480</v>
      </c>
      <c r="E547" s="506" t="s">
        <v>1655</v>
      </c>
      <c r="F547" s="506" t="s">
        <v>1725</v>
      </c>
      <c r="G547" s="506" t="s">
        <v>1726</v>
      </c>
      <c r="H547" s="510"/>
      <c r="I547" s="510"/>
      <c r="J547" s="506"/>
      <c r="K547" s="506"/>
      <c r="L547" s="510">
        <v>3</v>
      </c>
      <c r="M547" s="510">
        <v>531</v>
      </c>
      <c r="N547" s="506">
        <v>1</v>
      </c>
      <c r="O547" s="506">
        <v>177</v>
      </c>
      <c r="P547" s="510">
        <v>2</v>
      </c>
      <c r="Q547" s="510">
        <v>356</v>
      </c>
      <c r="R547" s="527">
        <v>0.6704331450094162</v>
      </c>
      <c r="S547" s="511">
        <v>178</v>
      </c>
    </row>
    <row r="548" spans="1:19" ht="14.4" customHeight="1" x14ac:dyDescent="0.3">
      <c r="A548" s="505" t="s">
        <v>1653</v>
      </c>
      <c r="B548" s="506" t="s">
        <v>1721</v>
      </c>
      <c r="C548" s="506" t="s">
        <v>447</v>
      </c>
      <c r="D548" s="506" t="s">
        <v>480</v>
      </c>
      <c r="E548" s="506" t="s">
        <v>1655</v>
      </c>
      <c r="F548" s="506" t="s">
        <v>1725</v>
      </c>
      <c r="G548" s="506" t="s">
        <v>1727</v>
      </c>
      <c r="H548" s="510"/>
      <c r="I548" s="510"/>
      <c r="J548" s="506"/>
      <c r="K548" s="506"/>
      <c r="L548" s="510"/>
      <c r="M548" s="510"/>
      <c r="N548" s="506"/>
      <c r="O548" s="506"/>
      <c r="P548" s="510">
        <v>1</v>
      </c>
      <c r="Q548" s="510">
        <v>178</v>
      </c>
      <c r="R548" s="527"/>
      <c r="S548" s="511">
        <v>178</v>
      </c>
    </row>
    <row r="549" spans="1:19" ht="14.4" customHeight="1" x14ac:dyDescent="0.3">
      <c r="A549" s="505" t="s">
        <v>1653</v>
      </c>
      <c r="B549" s="506" t="s">
        <v>1721</v>
      </c>
      <c r="C549" s="506" t="s">
        <v>447</v>
      </c>
      <c r="D549" s="506" t="s">
        <v>480</v>
      </c>
      <c r="E549" s="506" t="s">
        <v>1655</v>
      </c>
      <c r="F549" s="506" t="s">
        <v>1691</v>
      </c>
      <c r="G549" s="506" t="s">
        <v>1692</v>
      </c>
      <c r="H549" s="510"/>
      <c r="I549" s="510"/>
      <c r="J549" s="506"/>
      <c r="K549" s="506"/>
      <c r="L549" s="510">
        <v>2</v>
      </c>
      <c r="M549" s="510">
        <v>446</v>
      </c>
      <c r="N549" s="506">
        <v>1</v>
      </c>
      <c r="O549" s="506">
        <v>223</v>
      </c>
      <c r="P549" s="510"/>
      <c r="Q549" s="510"/>
      <c r="R549" s="527"/>
      <c r="S549" s="511"/>
    </row>
    <row r="550" spans="1:19" ht="14.4" customHeight="1" x14ac:dyDescent="0.3">
      <c r="A550" s="505" t="s">
        <v>1653</v>
      </c>
      <c r="B550" s="506" t="s">
        <v>1721</v>
      </c>
      <c r="C550" s="506" t="s">
        <v>447</v>
      </c>
      <c r="D550" s="506" t="s">
        <v>480</v>
      </c>
      <c r="E550" s="506" t="s">
        <v>1655</v>
      </c>
      <c r="F550" s="506" t="s">
        <v>1694</v>
      </c>
      <c r="G550" s="506" t="s">
        <v>1695</v>
      </c>
      <c r="H550" s="510"/>
      <c r="I550" s="510"/>
      <c r="J550" s="506"/>
      <c r="K550" s="506"/>
      <c r="L550" s="510">
        <v>2</v>
      </c>
      <c r="M550" s="510">
        <v>154</v>
      </c>
      <c r="N550" s="506">
        <v>1</v>
      </c>
      <c r="O550" s="506">
        <v>77</v>
      </c>
      <c r="P550" s="510"/>
      <c r="Q550" s="510"/>
      <c r="R550" s="527"/>
      <c r="S550" s="511"/>
    </row>
    <row r="551" spans="1:19" ht="14.4" customHeight="1" x14ac:dyDescent="0.3">
      <c r="A551" s="505" t="s">
        <v>1653</v>
      </c>
      <c r="B551" s="506" t="s">
        <v>1721</v>
      </c>
      <c r="C551" s="506" t="s">
        <v>447</v>
      </c>
      <c r="D551" s="506" t="s">
        <v>1636</v>
      </c>
      <c r="E551" s="506" t="s">
        <v>1655</v>
      </c>
      <c r="F551" s="506" t="s">
        <v>1658</v>
      </c>
      <c r="G551" s="506" t="s">
        <v>1659</v>
      </c>
      <c r="H551" s="510">
        <v>2</v>
      </c>
      <c r="I551" s="510">
        <v>74</v>
      </c>
      <c r="J551" s="506">
        <v>0.4</v>
      </c>
      <c r="K551" s="506">
        <v>37</v>
      </c>
      <c r="L551" s="510">
        <v>5</v>
      </c>
      <c r="M551" s="510">
        <v>185</v>
      </c>
      <c r="N551" s="506">
        <v>1</v>
      </c>
      <c r="O551" s="506">
        <v>37</v>
      </c>
      <c r="P551" s="510"/>
      <c r="Q551" s="510"/>
      <c r="R551" s="527"/>
      <c r="S551" s="511"/>
    </row>
    <row r="552" spans="1:19" ht="14.4" customHeight="1" x14ac:dyDescent="0.3">
      <c r="A552" s="505" t="s">
        <v>1653</v>
      </c>
      <c r="B552" s="506" t="s">
        <v>1721</v>
      </c>
      <c r="C552" s="506" t="s">
        <v>447</v>
      </c>
      <c r="D552" s="506" t="s">
        <v>1636</v>
      </c>
      <c r="E552" s="506" t="s">
        <v>1655</v>
      </c>
      <c r="F552" s="506" t="s">
        <v>1658</v>
      </c>
      <c r="G552" s="506" t="s">
        <v>1660</v>
      </c>
      <c r="H552" s="510">
        <v>5</v>
      </c>
      <c r="I552" s="510">
        <v>185</v>
      </c>
      <c r="J552" s="506">
        <v>2.5</v>
      </c>
      <c r="K552" s="506">
        <v>37</v>
      </c>
      <c r="L552" s="510">
        <v>2</v>
      </c>
      <c r="M552" s="510">
        <v>74</v>
      </c>
      <c r="N552" s="506">
        <v>1</v>
      </c>
      <c r="O552" s="506">
        <v>37</v>
      </c>
      <c r="P552" s="510"/>
      <c r="Q552" s="510"/>
      <c r="R552" s="527"/>
      <c r="S552" s="511"/>
    </row>
    <row r="553" spans="1:19" ht="14.4" customHeight="1" x14ac:dyDescent="0.3">
      <c r="A553" s="505" t="s">
        <v>1653</v>
      </c>
      <c r="B553" s="506" t="s">
        <v>1721</v>
      </c>
      <c r="C553" s="506" t="s">
        <v>447</v>
      </c>
      <c r="D553" s="506" t="s">
        <v>1636</v>
      </c>
      <c r="E553" s="506" t="s">
        <v>1655</v>
      </c>
      <c r="F553" s="506" t="s">
        <v>1673</v>
      </c>
      <c r="G553" s="506" t="s">
        <v>1674</v>
      </c>
      <c r="H553" s="510">
        <v>2</v>
      </c>
      <c r="I553" s="510">
        <v>66.67</v>
      </c>
      <c r="J553" s="506"/>
      <c r="K553" s="506">
        <v>33.335000000000001</v>
      </c>
      <c r="L553" s="510"/>
      <c r="M553" s="510"/>
      <c r="N553" s="506"/>
      <c r="O553" s="506"/>
      <c r="P553" s="510"/>
      <c r="Q553" s="510"/>
      <c r="R553" s="527"/>
      <c r="S553" s="511"/>
    </row>
    <row r="554" spans="1:19" ht="14.4" customHeight="1" x14ac:dyDescent="0.3">
      <c r="A554" s="505" t="s">
        <v>1653</v>
      </c>
      <c r="B554" s="506" t="s">
        <v>1721</v>
      </c>
      <c r="C554" s="506" t="s">
        <v>447</v>
      </c>
      <c r="D554" s="506" t="s">
        <v>1636</v>
      </c>
      <c r="E554" s="506" t="s">
        <v>1655</v>
      </c>
      <c r="F554" s="506" t="s">
        <v>1673</v>
      </c>
      <c r="G554" s="506" t="s">
        <v>1675</v>
      </c>
      <c r="H554" s="510">
        <v>1</v>
      </c>
      <c r="I554" s="510">
        <v>33.33</v>
      </c>
      <c r="J554" s="506"/>
      <c r="K554" s="506">
        <v>33.33</v>
      </c>
      <c r="L554" s="510"/>
      <c r="M554" s="510"/>
      <c r="N554" s="506"/>
      <c r="O554" s="506"/>
      <c r="P554" s="510"/>
      <c r="Q554" s="510"/>
      <c r="R554" s="527"/>
      <c r="S554" s="511"/>
    </row>
    <row r="555" spans="1:19" ht="14.4" customHeight="1" x14ac:dyDescent="0.3">
      <c r="A555" s="505" t="s">
        <v>1653</v>
      </c>
      <c r="B555" s="506" t="s">
        <v>1721</v>
      </c>
      <c r="C555" s="506" t="s">
        <v>447</v>
      </c>
      <c r="D555" s="506" t="s">
        <v>1636</v>
      </c>
      <c r="E555" s="506" t="s">
        <v>1655</v>
      </c>
      <c r="F555" s="506" t="s">
        <v>1676</v>
      </c>
      <c r="G555" s="506" t="s">
        <v>1678</v>
      </c>
      <c r="H555" s="510">
        <v>2</v>
      </c>
      <c r="I555" s="510">
        <v>74</v>
      </c>
      <c r="J555" s="506"/>
      <c r="K555" s="506">
        <v>37</v>
      </c>
      <c r="L555" s="510"/>
      <c r="M555" s="510"/>
      <c r="N555" s="506"/>
      <c r="O555" s="506"/>
      <c r="P555" s="510"/>
      <c r="Q555" s="510"/>
      <c r="R555" s="527"/>
      <c r="S555" s="511"/>
    </row>
    <row r="556" spans="1:19" ht="14.4" customHeight="1" x14ac:dyDescent="0.3">
      <c r="A556" s="505" t="s">
        <v>1653</v>
      </c>
      <c r="B556" s="506" t="s">
        <v>1721</v>
      </c>
      <c r="C556" s="506" t="s">
        <v>447</v>
      </c>
      <c r="D556" s="506" t="s">
        <v>1636</v>
      </c>
      <c r="E556" s="506" t="s">
        <v>1655</v>
      </c>
      <c r="F556" s="506" t="s">
        <v>1691</v>
      </c>
      <c r="G556" s="506" t="s">
        <v>1692</v>
      </c>
      <c r="H556" s="510">
        <v>3</v>
      </c>
      <c r="I556" s="510">
        <v>666</v>
      </c>
      <c r="J556" s="506"/>
      <c r="K556" s="506">
        <v>222</v>
      </c>
      <c r="L556" s="510"/>
      <c r="M556" s="510"/>
      <c r="N556" s="506"/>
      <c r="O556" s="506"/>
      <c r="P556" s="510"/>
      <c r="Q556" s="510"/>
      <c r="R556" s="527"/>
      <c r="S556" s="511"/>
    </row>
    <row r="557" spans="1:19" ht="14.4" customHeight="1" x14ac:dyDescent="0.3">
      <c r="A557" s="505" t="s">
        <v>1653</v>
      </c>
      <c r="B557" s="506" t="s">
        <v>1721</v>
      </c>
      <c r="C557" s="506" t="s">
        <v>447</v>
      </c>
      <c r="D557" s="506" t="s">
        <v>1636</v>
      </c>
      <c r="E557" s="506" t="s">
        <v>1655</v>
      </c>
      <c r="F557" s="506" t="s">
        <v>1691</v>
      </c>
      <c r="G557" s="506" t="s">
        <v>1693</v>
      </c>
      <c r="H557" s="510">
        <v>2</v>
      </c>
      <c r="I557" s="510">
        <v>444</v>
      </c>
      <c r="J557" s="506"/>
      <c r="K557" s="506">
        <v>222</v>
      </c>
      <c r="L557" s="510"/>
      <c r="M557" s="510"/>
      <c r="N557" s="506"/>
      <c r="O557" s="506"/>
      <c r="P557" s="510"/>
      <c r="Q557" s="510"/>
      <c r="R557" s="527"/>
      <c r="S557" s="511"/>
    </row>
    <row r="558" spans="1:19" ht="14.4" customHeight="1" x14ac:dyDescent="0.3">
      <c r="A558" s="505" t="s">
        <v>1653</v>
      </c>
      <c r="B558" s="506" t="s">
        <v>1721</v>
      </c>
      <c r="C558" s="506" t="s">
        <v>447</v>
      </c>
      <c r="D558" s="506" t="s">
        <v>1636</v>
      </c>
      <c r="E558" s="506" t="s">
        <v>1655</v>
      </c>
      <c r="F558" s="506" t="s">
        <v>1694</v>
      </c>
      <c r="G558" s="506" t="s">
        <v>1695</v>
      </c>
      <c r="H558" s="510">
        <v>3</v>
      </c>
      <c r="I558" s="510">
        <v>231</v>
      </c>
      <c r="J558" s="506"/>
      <c r="K558" s="506">
        <v>77</v>
      </c>
      <c r="L558" s="510"/>
      <c r="M558" s="510"/>
      <c r="N558" s="506"/>
      <c r="O558" s="506"/>
      <c r="P558" s="510"/>
      <c r="Q558" s="510"/>
      <c r="R558" s="527"/>
      <c r="S558" s="511"/>
    </row>
    <row r="559" spans="1:19" ht="14.4" customHeight="1" x14ac:dyDescent="0.3">
      <c r="A559" s="505" t="s">
        <v>1653</v>
      </c>
      <c r="B559" s="506" t="s">
        <v>1721</v>
      </c>
      <c r="C559" s="506" t="s">
        <v>447</v>
      </c>
      <c r="D559" s="506" t="s">
        <v>1636</v>
      </c>
      <c r="E559" s="506" t="s">
        <v>1655</v>
      </c>
      <c r="F559" s="506" t="s">
        <v>1694</v>
      </c>
      <c r="G559" s="506" t="s">
        <v>1696</v>
      </c>
      <c r="H559" s="510">
        <v>2</v>
      </c>
      <c r="I559" s="510">
        <v>154</v>
      </c>
      <c r="J559" s="506"/>
      <c r="K559" s="506">
        <v>77</v>
      </c>
      <c r="L559" s="510"/>
      <c r="M559" s="510"/>
      <c r="N559" s="506"/>
      <c r="O559" s="506"/>
      <c r="P559" s="510"/>
      <c r="Q559" s="510"/>
      <c r="R559" s="527"/>
      <c r="S559" s="511"/>
    </row>
    <row r="560" spans="1:19" ht="14.4" customHeight="1" x14ac:dyDescent="0.3">
      <c r="A560" s="505" t="s">
        <v>1653</v>
      </c>
      <c r="B560" s="506" t="s">
        <v>1721</v>
      </c>
      <c r="C560" s="506" t="s">
        <v>447</v>
      </c>
      <c r="D560" s="506" t="s">
        <v>1636</v>
      </c>
      <c r="E560" s="506" t="s">
        <v>1655</v>
      </c>
      <c r="F560" s="506" t="s">
        <v>1697</v>
      </c>
      <c r="G560" s="506" t="s">
        <v>1699</v>
      </c>
      <c r="H560" s="510">
        <v>2</v>
      </c>
      <c r="I560" s="510">
        <v>118</v>
      </c>
      <c r="J560" s="506"/>
      <c r="K560" s="506">
        <v>59</v>
      </c>
      <c r="L560" s="510"/>
      <c r="M560" s="510"/>
      <c r="N560" s="506"/>
      <c r="O560" s="506"/>
      <c r="P560" s="510"/>
      <c r="Q560" s="510"/>
      <c r="R560" s="527"/>
      <c r="S560" s="511"/>
    </row>
    <row r="561" spans="1:19" ht="14.4" customHeight="1" x14ac:dyDescent="0.3">
      <c r="A561" s="505" t="s">
        <v>1653</v>
      </c>
      <c r="B561" s="506" t="s">
        <v>1721</v>
      </c>
      <c r="C561" s="506" t="s">
        <v>447</v>
      </c>
      <c r="D561" s="506" t="s">
        <v>1636</v>
      </c>
      <c r="E561" s="506" t="s">
        <v>1655</v>
      </c>
      <c r="F561" s="506" t="s">
        <v>1728</v>
      </c>
      <c r="G561" s="506" t="s">
        <v>1729</v>
      </c>
      <c r="H561" s="510">
        <v>3</v>
      </c>
      <c r="I561" s="510">
        <v>1062</v>
      </c>
      <c r="J561" s="506"/>
      <c r="K561" s="506">
        <v>354</v>
      </c>
      <c r="L561" s="510"/>
      <c r="M561" s="510"/>
      <c r="N561" s="506"/>
      <c r="O561" s="506"/>
      <c r="P561" s="510"/>
      <c r="Q561" s="510"/>
      <c r="R561" s="527"/>
      <c r="S561" s="511"/>
    </row>
    <row r="562" spans="1:19" ht="14.4" customHeight="1" x14ac:dyDescent="0.3">
      <c r="A562" s="505" t="s">
        <v>1653</v>
      </c>
      <c r="B562" s="506" t="s">
        <v>1721</v>
      </c>
      <c r="C562" s="506" t="s">
        <v>447</v>
      </c>
      <c r="D562" s="506" t="s">
        <v>1636</v>
      </c>
      <c r="E562" s="506" t="s">
        <v>1655</v>
      </c>
      <c r="F562" s="506" t="s">
        <v>1728</v>
      </c>
      <c r="G562" s="506" t="s">
        <v>1730</v>
      </c>
      <c r="H562" s="510">
        <v>2</v>
      </c>
      <c r="I562" s="510">
        <v>708</v>
      </c>
      <c r="J562" s="506"/>
      <c r="K562" s="506">
        <v>354</v>
      </c>
      <c r="L562" s="510"/>
      <c r="M562" s="510"/>
      <c r="N562" s="506"/>
      <c r="O562" s="506"/>
      <c r="P562" s="510"/>
      <c r="Q562" s="510"/>
      <c r="R562" s="527"/>
      <c r="S562" s="511"/>
    </row>
    <row r="563" spans="1:19" ht="14.4" customHeight="1" x14ac:dyDescent="0.3">
      <c r="A563" s="505" t="s">
        <v>1653</v>
      </c>
      <c r="B563" s="506" t="s">
        <v>1721</v>
      </c>
      <c r="C563" s="506" t="s">
        <v>447</v>
      </c>
      <c r="D563" s="506" t="s">
        <v>1638</v>
      </c>
      <c r="E563" s="506" t="s">
        <v>1655</v>
      </c>
      <c r="F563" s="506" t="s">
        <v>1658</v>
      </c>
      <c r="G563" s="506" t="s">
        <v>1659</v>
      </c>
      <c r="H563" s="510"/>
      <c r="I563" s="510"/>
      <c r="J563" s="506"/>
      <c r="K563" s="506"/>
      <c r="L563" s="510">
        <v>3</v>
      </c>
      <c r="M563" s="510">
        <v>111</v>
      </c>
      <c r="N563" s="506">
        <v>1</v>
      </c>
      <c r="O563" s="506">
        <v>37</v>
      </c>
      <c r="P563" s="510"/>
      <c r="Q563" s="510"/>
      <c r="R563" s="527"/>
      <c r="S563" s="511"/>
    </row>
    <row r="564" spans="1:19" ht="14.4" customHeight="1" x14ac:dyDescent="0.3">
      <c r="A564" s="505" t="s">
        <v>1653</v>
      </c>
      <c r="B564" s="506" t="s">
        <v>1721</v>
      </c>
      <c r="C564" s="506" t="s">
        <v>447</v>
      </c>
      <c r="D564" s="506" t="s">
        <v>1638</v>
      </c>
      <c r="E564" s="506" t="s">
        <v>1655</v>
      </c>
      <c r="F564" s="506" t="s">
        <v>1658</v>
      </c>
      <c r="G564" s="506" t="s">
        <v>1660</v>
      </c>
      <c r="H564" s="510"/>
      <c r="I564" s="510"/>
      <c r="J564" s="506"/>
      <c r="K564" s="506"/>
      <c r="L564" s="510">
        <v>3</v>
      </c>
      <c r="M564" s="510">
        <v>111</v>
      </c>
      <c r="N564" s="506">
        <v>1</v>
      </c>
      <c r="O564" s="506">
        <v>37</v>
      </c>
      <c r="P564" s="510"/>
      <c r="Q564" s="510"/>
      <c r="R564" s="527"/>
      <c r="S564" s="511"/>
    </row>
    <row r="565" spans="1:19" ht="14.4" customHeight="1" x14ac:dyDescent="0.3">
      <c r="A565" s="505" t="s">
        <v>1653</v>
      </c>
      <c r="B565" s="506" t="s">
        <v>1721</v>
      </c>
      <c r="C565" s="506" t="s">
        <v>447</v>
      </c>
      <c r="D565" s="506" t="s">
        <v>1638</v>
      </c>
      <c r="E565" s="506" t="s">
        <v>1655</v>
      </c>
      <c r="F565" s="506" t="s">
        <v>1676</v>
      </c>
      <c r="G565" s="506" t="s">
        <v>1677</v>
      </c>
      <c r="H565" s="510"/>
      <c r="I565" s="510"/>
      <c r="J565" s="506"/>
      <c r="K565" s="506"/>
      <c r="L565" s="510">
        <v>3</v>
      </c>
      <c r="M565" s="510">
        <v>111</v>
      </c>
      <c r="N565" s="506">
        <v>1</v>
      </c>
      <c r="O565" s="506">
        <v>37</v>
      </c>
      <c r="P565" s="510"/>
      <c r="Q565" s="510"/>
      <c r="R565" s="527"/>
      <c r="S565" s="511"/>
    </row>
    <row r="566" spans="1:19" ht="14.4" customHeight="1" x14ac:dyDescent="0.3">
      <c r="A566" s="505" t="s">
        <v>1653</v>
      </c>
      <c r="B566" s="506" t="s">
        <v>1721</v>
      </c>
      <c r="C566" s="506" t="s">
        <v>447</v>
      </c>
      <c r="D566" s="506" t="s">
        <v>1638</v>
      </c>
      <c r="E566" s="506" t="s">
        <v>1655</v>
      </c>
      <c r="F566" s="506" t="s">
        <v>1676</v>
      </c>
      <c r="G566" s="506" t="s">
        <v>1678</v>
      </c>
      <c r="H566" s="510"/>
      <c r="I566" s="510"/>
      <c r="J566" s="506"/>
      <c r="K566" s="506"/>
      <c r="L566" s="510">
        <v>3</v>
      </c>
      <c r="M566" s="510">
        <v>111</v>
      </c>
      <c r="N566" s="506">
        <v>1</v>
      </c>
      <c r="O566" s="506">
        <v>37</v>
      </c>
      <c r="P566" s="510"/>
      <c r="Q566" s="510"/>
      <c r="R566" s="527"/>
      <c r="S566" s="511"/>
    </row>
    <row r="567" spans="1:19" ht="14.4" customHeight="1" x14ac:dyDescent="0.3">
      <c r="A567" s="505" t="s">
        <v>1653</v>
      </c>
      <c r="B567" s="506" t="s">
        <v>1721</v>
      </c>
      <c r="C567" s="506" t="s">
        <v>447</v>
      </c>
      <c r="D567" s="506" t="s">
        <v>1638</v>
      </c>
      <c r="E567" s="506" t="s">
        <v>1655</v>
      </c>
      <c r="F567" s="506" t="s">
        <v>1725</v>
      </c>
      <c r="G567" s="506" t="s">
        <v>1726</v>
      </c>
      <c r="H567" s="510">
        <v>1</v>
      </c>
      <c r="I567" s="510">
        <v>177</v>
      </c>
      <c r="J567" s="506"/>
      <c r="K567" s="506">
        <v>177</v>
      </c>
      <c r="L567" s="510"/>
      <c r="M567" s="510"/>
      <c r="N567" s="506"/>
      <c r="O567" s="506"/>
      <c r="P567" s="510"/>
      <c r="Q567" s="510"/>
      <c r="R567" s="527"/>
      <c r="S567" s="511"/>
    </row>
    <row r="568" spans="1:19" ht="14.4" customHeight="1" x14ac:dyDescent="0.3">
      <c r="A568" s="505" t="s">
        <v>1653</v>
      </c>
      <c r="B568" s="506" t="s">
        <v>1721</v>
      </c>
      <c r="C568" s="506" t="s">
        <v>447</v>
      </c>
      <c r="D568" s="506" t="s">
        <v>1638</v>
      </c>
      <c r="E568" s="506" t="s">
        <v>1655</v>
      </c>
      <c r="F568" s="506" t="s">
        <v>1691</v>
      </c>
      <c r="G568" s="506" t="s">
        <v>1692</v>
      </c>
      <c r="H568" s="510">
        <v>1</v>
      </c>
      <c r="I568" s="510">
        <v>222</v>
      </c>
      <c r="J568" s="506"/>
      <c r="K568" s="506">
        <v>222</v>
      </c>
      <c r="L568" s="510"/>
      <c r="M568" s="510"/>
      <c r="N568" s="506"/>
      <c r="O568" s="506"/>
      <c r="P568" s="510"/>
      <c r="Q568" s="510"/>
      <c r="R568" s="527"/>
      <c r="S568" s="511"/>
    </row>
    <row r="569" spans="1:19" ht="14.4" customHeight="1" x14ac:dyDescent="0.3">
      <c r="A569" s="505" t="s">
        <v>1653</v>
      </c>
      <c r="B569" s="506" t="s">
        <v>1721</v>
      </c>
      <c r="C569" s="506" t="s">
        <v>447</v>
      </c>
      <c r="D569" s="506" t="s">
        <v>1638</v>
      </c>
      <c r="E569" s="506" t="s">
        <v>1655</v>
      </c>
      <c r="F569" s="506" t="s">
        <v>1694</v>
      </c>
      <c r="G569" s="506" t="s">
        <v>1695</v>
      </c>
      <c r="H569" s="510">
        <v>1</v>
      </c>
      <c r="I569" s="510">
        <v>77</v>
      </c>
      <c r="J569" s="506"/>
      <c r="K569" s="506">
        <v>77</v>
      </c>
      <c r="L569" s="510"/>
      <c r="M569" s="510"/>
      <c r="N569" s="506"/>
      <c r="O569" s="506"/>
      <c r="P569" s="510"/>
      <c r="Q569" s="510"/>
      <c r="R569" s="527"/>
      <c r="S569" s="511"/>
    </row>
    <row r="570" spans="1:19" ht="14.4" customHeight="1" x14ac:dyDescent="0.3">
      <c r="A570" s="505" t="s">
        <v>1653</v>
      </c>
      <c r="B570" s="506" t="s">
        <v>1721</v>
      </c>
      <c r="C570" s="506" t="s">
        <v>447</v>
      </c>
      <c r="D570" s="506" t="s">
        <v>1638</v>
      </c>
      <c r="E570" s="506" t="s">
        <v>1655</v>
      </c>
      <c r="F570" s="506" t="s">
        <v>1697</v>
      </c>
      <c r="G570" s="506" t="s">
        <v>1698</v>
      </c>
      <c r="H570" s="510"/>
      <c r="I570" s="510"/>
      <c r="J570" s="506"/>
      <c r="K570" s="506"/>
      <c r="L570" s="510">
        <v>1</v>
      </c>
      <c r="M570" s="510">
        <v>59</v>
      </c>
      <c r="N570" s="506">
        <v>1</v>
      </c>
      <c r="O570" s="506">
        <v>59</v>
      </c>
      <c r="P570" s="510"/>
      <c r="Q570" s="510"/>
      <c r="R570" s="527"/>
      <c r="S570" s="511"/>
    </row>
    <row r="571" spans="1:19" ht="14.4" customHeight="1" x14ac:dyDescent="0.3">
      <c r="A571" s="505" t="s">
        <v>1653</v>
      </c>
      <c r="B571" s="506" t="s">
        <v>1721</v>
      </c>
      <c r="C571" s="506" t="s">
        <v>447</v>
      </c>
      <c r="D571" s="506" t="s">
        <v>1641</v>
      </c>
      <c r="E571" s="506" t="s">
        <v>1655</v>
      </c>
      <c r="F571" s="506" t="s">
        <v>1658</v>
      </c>
      <c r="G571" s="506" t="s">
        <v>1660</v>
      </c>
      <c r="H571" s="510"/>
      <c r="I571" s="510"/>
      <c r="J571" s="506"/>
      <c r="K571" s="506"/>
      <c r="L571" s="510">
        <v>3</v>
      </c>
      <c r="M571" s="510">
        <v>111</v>
      </c>
      <c r="N571" s="506">
        <v>1</v>
      </c>
      <c r="O571" s="506">
        <v>37</v>
      </c>
      <c r="P571" s="510"/>
      <c r="Q571" s="510"/>
      <c r="R571" s="527"/>
      <c r="S571" s="511"/>
    </row>
    <row r="572" spans="1:19" ht="14.4" customHeight="1" x14ac:dyDescent="0.3">
      <c r="A572" s="505" t="s">
        <v>1653</v>
      </c>
      <c r="B572" s="506" t="s">
        <v>1721</v>
      </c>
      <c r="C572" s="506" t="s">
        <v>447</v>
      </c>
      <c r="D572" s="506" t="s">
        <v>481</v>
      </c>
      <c r="E572" s="506" t="s">
        <v>1655</v>
      </c>
      <c r="F572" s="506" t="s">
        <v>1673</v>
      </c>
      <c r="G572" s="506" t="s">
        <v>1674</v>
      </c>
      <c r="H572" s="510">
        <v>1</v>
      </c>
      <c r="I572" s="510">
        <v>33.33</v>
      </c>
      <c r="J572" s="506"/>
      <c r="K572" s="506">
        <v>33.33</v>
      </c>
      <c r="L572" s="510"/>
      <c r="M572" s="510"/>
      <c r="N572" s="506"/>
      <c r="O572" s="506"/>
      <c r="P572" s="510"/>
      <c r="Q572" s="510"/>
      <c r="R572" s="527"/>
      <c r="S572" s="511"/>
    </row>
    <row r="573" spans="1:19" ht="14.4" customHeight="1" x14ac:dyDescent="0.3">
      <c r="A573" s="505" t="s">
        <v>1653</v>
      </c>
      <c r="B573" s="506" t="s">
        <v>1721</v>
      </c>
      <c r="C573" s="506" t="s">
        <v>447</v>
      </c>
      <c r="D573" s="506" t="s">
        <v>481</v>
      </c>
      <c r="E573" s="506" t="s">
        <v>1655</v>
      </c>
      <c r="F573" s="506" t="s">
        <v>1691</v>
      </c>
      <c r="G573" s="506" t="s">
        <v>1692</v>
      </c>
      <c r="H573" s="510">
        <v>2</v>
      </c>
      <c r="I573" s="510">
        <v>444</v>
      </c>
      <c r="J573" s="506"/>
      <c r="K573" s="506">
        <v>222</v>
      </c>
      <c r="L573" s="510"/>
      <c r="M573" s="510"/>
      <c r="N573" s="506"/>
      <c r="O573" s="506"/>
      <c r="P573" s="510"/>
      <c r="Q573" s="510"/>
      <c r="R573" s="527"/>
      <c r="S573" s="511"/>
    </row>
    <row r="574" spans="1:19" ht="14.4" customHeight="1" x14ac:dyDescent="0.3">
      <c r="A574" s="505" t="s">
        <v>1653</v>
      </c>
      <c r="B574" s="506" t="s">
        <v>1721</v>
      </c>
      <c r="C574" s="506" t="s">
        <v>447</v>
      </c>
      <c r="D574" s="506" t="s">
        <v>481</v>
      </c>
      <c r="E574" s="506" t="s">
        <v>1655</v>
      </c>
      <c r="F574" s="506" t="s">
        <v>1694</v>
      </c>
      <c r="G574" s="506" t="s">
        <v>1695</v>
      </c>
      <c r="H574" s="510">
        <v>1</v>
      </c>
      <c r="I574" s="510">
        <v>77</v>
      </c>
      <c r="J574" s="506"/>
      <c r="K574" s="506">
        <v>77</v>
      </c>
      <c r="L574" s="510"/>
      <c r="M574" s="510"/>
      <c r="N574" s="506"/>
      <c r="O574" s="506"/>
      <c r="P574" s="510"/>
      <c r="Q574" s="510"/>
      <c r="R574" s="527"/>
      <c r="S574" s="511"/>
    </row>
    <row r="575" spans="1:19" ht="14.4" customHeight="1" x14ac:dyDescent="0.3">
      <c r="A575" s="505" t="s">
        <v>1653</v>
      </c>
      <c r="B575" s="506" t="s">
        <v>1721</v>
      </c>
      <c r="C575" s="506" t="s">
        <v>447</v>
      </c>
      <c r="D575" s="506" t="s">
        <v>481</v>
      </c>
      <c r="E575" s="506" t="s">
        <v>1655</v>
      </c>
      <c r="F575" s="506" t="s">
        <v>1728</v>
      </c>
      <c r="G575" s="506" t="s">
        <v>1729</v>
      </c>
      <c r="H575" s="510">
        <v>1</v>
      </c>
      <c r="I575" s="510">
        <v>354</v>
      </c>
      <c r="J575" s="506"/>
      <c r="K575" s="506">
        <v>354</v>
      </c>
      <c r="L575" s="510"/>
      <c r="M575" s="510"/>
      <c r="N575" s="506"/>
      <c r="O575" s="506"/>
      <c r="P575" s="510"/>
      <c r="Q575" s="510"/>
      <c r="R575" s="527"/>
      <c r="S575" s="511"/>
    </row>
    <row r="576" spans="1:19" ht="14.4" customHeight="1" x14ac:dyDescent="0.3">
      <c r="A576" s="505" t="s">
        <v>1653</v>
      </c>
      <c r="B576" s="506" t="s">
        <v>1721</v>
      </c>
      <c r="C576" s="506" t="s">
        <v>447</v>
      </c>
      <c r="D576" s="506" t="s">
        <v>482</v>
      </c>
      <c r="E576" s="506" t="s">
        <v>1655</v>
      </c>
      <c r="F576" s="506" t="s">
        <v>1658</v>
      </c>
      <c r="G576" s="506" t="s">
        <v>1659</v>
      </c>
      <c r="H576" s="510">
        <v>9</v>
      </c>
      <c r="I576" s="510">
        <v>333</v>
      </c>
      <c r="J576" s="506">
        <v>9</v>
      </c>
      <c r="K576" s="506">
        <v>37</v>
      </c>
      <c r="L576" s="510">
        <v>1</v>
      </c>
      <c r="M576" s="510">
        <v>37</v>
      </c>
      <c r="N576" s="506">
        <v>1</v>
      </c>
      <c r="O576" s="506">
        <v>37</v>
      </c>
      <c r="P576" s="510">
        <v>4</v>
      </c>
      <c r="Q576" s="510">
        <v>148</v>
      </c>
      <c r="R576" s="527">
        <v>4</v>
      </c>
      <c r="S576" s="511">
        <v>37</v>
      </c>
    </row>
    <row r="577" spans="1:19" ht="14.4" customHeight="1" x14ac:dyDescent="0.3">
      <c r="A577" s="505" t="s">
        <v>1653</v>
      </c>
      <c r="B577" s="506" t="s">
        <v>1721</v>
      </c>
      <c r="C577" s="506" t="s">
        <v>447</v>
      </c>
      <c r="D577" s="506" t="s">
        <v>482</v>
      </c>
      <c r="E577" s="506" t="s">
        <v>1655</v>
      </c>
      <c r="F577" s="506" t="s">
        <v>1658</v>
      </c>
      <c r="G577" s="506" t="s">
        <v>1660</v>
      </c>
      <c r="H577" s="510">
        <v>4</v>
      </c>
      <c r="I577" s="510">
        <v>148</v>
      </c>
      <c r="J577" s="506"/>
      <c r="K577" s="506">
        <v>37</v>
      </c>
      <c r="L577" s="510"/>
      <c r="M577" s="510"/>
      <c r="N577" s="506"/>
      <c r="O577" s="506"/>
      <c r="P577" s="510"/>
      <c r="Q577" s="510"/>
      <c r="R577" s="527"/>
      <c r="S577" s="511"/>
    </row>
    <row r="578" spans="1:19" ht="14.4" customHeight="1" x14ac:dyDescent="0.3">
      <c r="A578" s="505" t="s">
        <v>1653</v>
      </c>
      <c r="B578" s="506" t="s">
        <v>1721</v>
      </c>
      <c r="C578" s="506" t="s">
        <v>447</v>
      </c>
      <c r="D578" s="506" t="s">
        <v>482</v>
      </c>
      <c r="E578" s="506" t="s">
        <v>1655</v>
      </c>
      <c r="F578" s="506" t="s">
        <v>1673</v>
      </c>
      <c r="G578" s="506" t="s">
        <v>1674</v>
      </c>
      <c r="H578" s="510"/>
      <c r="I578" s="510"/>
      <c r="J578" s="506"/>
      <c r="K578" s="506"/>
      <c r="L578" s="510">
        <v>3</v>
      </c>
      <c r="M578" s="510">
        <v>100</v>
      </c>
      <c r="N578" s="506">
        <v>1</v>
      </c>
      <c r="O578" s="506">
        <v>33.333333333333336</v>
      </c>
      <c r="P578" s="510">
        <v>3</v>
      </c>
      <c r="Q578" s="510">
        <v>100</v>
      </c>
      <c r="R578" s="527">
        <v>1</v>
      </c>
      <c r="S578" s="511">
        <v>33.333333333333336</v>
      </c>
    </row>
    <row r="579" spans="1:19" ht="14.4" customHeight="1" x14ac:dyDescent="0.3">
      <c r="A579" s="505" t="s">
        <v>1653</v>
      </c>
      <c r="B579" s="506" t="s">
        <v>1721</v>
      </c>
      <c r="C579" s="506" t="s">
        <v>447</v>
      </c>
      <c r="D579" s="506" t="s">
        <v>482</v>
      </c>
      <c r="E579" s="506" t="s">
        <v>1655</v>
      </c>
      <c r="F579" s="506" t="s">
        <v>1676</v>
      </c>
      <c r="G579" s="506" t="s">
        <v>1677</v>
      </c>
      <c r="H579" s="510">
        <v>6</v>
      </c>
      <c r="I579" s="510">
        <v>222</v>
      </c>
      <c r="J579" s="506"/>
      <c r="K579" s="506">
        <v>37</v>
      </c>
      <c r="L579" s="510"/>
      <c r="M579" s="510"/>
      <c r="N579" s="506"/>
      <c r="O579" s="506"/>
      <c r="P579" s="510">
        <v>6</v>
      </c>
      <c r="Q579" s="510">
        <v>222</v>
      </c>
      <c r="R579" s="527"/>
      <c r="S579" s="511">
        <v>37</v>
      </c>
    </row>
    <row r="580" spans="1:19" ht="14.4" customHeight="1" x14ac:dyDescent="0.3">
      <c r="A580" s="505" t="s">
        <v>1653</v>
      </c>
      <c r="B580" s="506" t="s">
        <v>1721</v>
      </c>
      <c r="C580" s="506" t="s">
        <v>447</v>
      </c>
      <c r="D580" s="506" t="s">
        <v>482</v>
      </c>
      <c r="E580" s="506" t="s">
        <v>1655</v>
      </c>
      <c r="F580" s="506" t="s">
        <v>1676</v>
      </c>
      <c r="G580" s="506" t="s">
        <v>1678</v>
      </c>
      <c r="H580" s="510">
        <v>4</v>
      </c>
      <c r="I580" s="510">
        <v>148</v>
      </c>
      <c r="J580" s="506"/>
      <c r="K580" s="506">
        <v>37</v>
      </c>
      <c r="L580" s="510"/>
      <c r="M580" s="510"/>
      <c r="N580" s="506"/>
      <c r="O580" s="506"/>
      <c r="P580" s="510"/>
      <c r="Q580" s="510"/>
      <c r="R580" s="527"/>
      <c r="S580" s="511"/>
    </row>
    <row r="581" spans="1:19" ht="14.4" customHeight="1" x14ac:dyDescent="0.3">
      <c r="A581" s="505" t="s">
        <v>1653</v>
      </c>
      <c r="B581" s="506" t="s">
        <v>1721</v>
      </c>
      <c r="C581" s="506" t="s">
        <v>447</v>
      </c>
      <c r="D581" s="506" t="s">
        <v>482</v>
      </c>
      <c r="E581" s="506" t="s">
        <v>1655</v>
      </c>
      <c r="F581" s="506" t="s">
        <v>1725</v>
      </c>
      <c r="G581" s="506" t="s">
        <v>1726</v>
      </c>
      <c r="H581" s="510">
        <v>1</v>
      </c>
      <c r="I581" s="510">
        <v>177</v>
      </c>
      <c r="J581" s="506">
        <v>0.33333333333333331</v>
      </c>
      <c r="K581" s="506">
        <v>177</v>
      </c>
      <c r="L581" s="510">
        <v>3</v>
      </c>
      <c r="M581" s="510">
        <v>531</v>
      </c>
      <c r="N581" s="506">
        <v>1</v>
      </c>
      <c r="O581" s="506">
        <v>177</v>
      </c>
      <c r="P581" s="510">
        <v>10</v>
      </c>
      <c r="Q581" s="510">
        <v>1780</v>
      </c>
      <c r="R581" s="527">
        <v>3.3521657250470809</v>
      </c>
      <c r="S581" s="511">
        <v>178</v>
      </c>
    </row>
    <row r="582" spans="1:19" ht="14.4" customHeight="1" x14ac:dyDescent="0.3">
      <c r="A582" s="505" t="s">
        <v>1653</v>
      </c>
      <c r="B582" s="506" t="s">
        <v>1721</v>
      </c>
      <c r="C582" s="506" t="s">
        <v>447</v>
      </c>
      <c r="D582" s="506" t="s">
        <v>482</v>
      </c>
      <c r="E582" s="506" t="s">
        <v>1655</v>
      </c>
      <c r="F582" s="506" t="s">
        <v>1725</v>
      </c>
      <c r="G582" s="506" t="s">
        <v>1727</v>
      </c>
      <c r="H582" s="510"/>
      <c r="I582" s="510"/>
      <c r="J582" s="506"/>
      <c r="K582" s="506"/>
      <c r="L582" s="510"/>
      <c r="M582" s="510"/>
      <c r="N582" s="506"/>
      <c r="O582" s="506"/>
      <c r="P582" s="510">
        <v>4</v>
      </c>
      <c r="Q582" s="510">
        <v>712</v>
      </c>
      <c r="R582" s="527"/>
      <c r="S582" s="511">
        <v>178</v>
      </c>
    </row>
    <row r="583" spans="1:19" ht="14.4" customHeight="1" x14ac:dyDescent="0.3">
      <c r="A583" s="505" t="s">
        <v>1653</v>
      </c>
      <c r="B583" s="506" t="s">
        <v>1721</v>
      </c>
      <c r="C583" s="506" t="s">
        <v>447</v>
      </c>
      <c r="D583" s="506" t="s">
        <v>482</v>
      </c>
      <c r="E583" s="506" t="s">
        <v>1655</v>
      </c>
      <c r="F583" s="506" t="s">
        <v>1691</v>
      </c>
      <c r="G583" s="506" t="s">
        <v>1692</v>
      </c>
      <c r="H583" s="510">
        <v>1</v>
      </c>
      <c r="I583" s="510">
        <v>222</v>
      </c>
      <c r="J583" s="506">
        <v>0.33183856502242154</v>
      </c>
      <c r="K583" s="506">
        <v>222</v>
      </c>
      <c r="L583" s="510">
        <v>3</v>
      </c>
      <c r="M583" s="510">
        <v>669</v>
      </c>
      <c r="N583" s="506">
        <v>1</v>
      </c>
      <c r="O583" s="506">
        <v>223</v>
      </c>
      <c r="P583" s="510">
        <v>9</v>
      </c>
      <c r="Q583" s="510">
        <v>2007</v>
      </c>
      <c r="R583" s="527">
        <v>3</v>
      </c>
      <c r="S583" s="511">
        <v>223</v>
      </c>
    </row>
    <row r="584" spans="1:19" ht="14.4" customHeight="1" x14ac:dyDescent="0.3">
      <c r="A584" s="505" t="s">
        <v>1653</v>
      </c>
      <c r="B584" s="506" t="s">
        <v>1721</v>
      </c>
      <c r="C584" s="506" t="s">
        <v>447</v>
      </c>
      <c r="D584" s="506" t="s">
        <v>482</v>
      </c>
      <c r="E584" s="506" t="s">
        <v>1655</v>
      </c>
      <c r="F584" s="506" t="s">
        <v>1691</v>
      </c>
      <c r="G584" s="506" t="s">
        <v>1693</v>
      </c>
      <c r="H584" s="510"/>
      <c r="I584" s="510"/>
      <c r="J584" s="506"/>
      <c r="K584" s="506"/>
      <c r="L584" s="510"/>
      <c r="M584" s="510"/>
      <c r="N584" s="506"/>
      <c r="O584" s="506"/>
      <c r="P584" s="510">
        <v>6</v>
      </c>
      <c r="Q584" s="510">
        <v>1338</v>
      </c>
      <c r="R584" s="527"/>
      <c r="S584" s="511">
        <v>223</v>
      </c>
    </row>
    <row r="585" spans="1:19" ht="14.4" customHeight="1" x14ac:dyDescent="0.3">
      <c r="A585" s="505" t="s">
        <v>1653</v>
      </c>
      <c r="B585" s="506" t="s">
        <v>1721</v>
      </c>
      <c r="C585" s="506" t="s">
        <v>447</v>
      </c>
      <c r="D585" s="506" t="s">
        <v>482</v>
      </c>
      <c r="E585" s="506" t="s">
        <v>1655</v>
      </c>
      <c r="F585" s="506" t="s">
        <v>1694</v>
      </c>
      <c r="G585" s="506" t="s">
        <v>1695</v>
      </c>
      <c r="H585" s="510">
        <v>1</v>
      </c>
      <c r="I585" s="510">
        <v>77</v>
      </c>
      <c r="J585" s="506">
        <v>0.5</v>
      </c>
      <c r="K585" s="506">
        <v>77</v>
      </c>
      <c r="L585" s="510">
        <v>2</v>
      </c>
      <c r="M585" s="510">
        <v>154</v>
      </c>
      <c r="N585" s="506">
        <v>1</v>
      </c>
      <c r="O585" s="506">
        <v>77</v>
      </c>
      <c r="P585" s="510">
        <v>14</v>
      </c>
      <c r="Q585" s="510">
        <v>1078</v>
      </c>
      <c r="R585" s="527">
        <v>7</v>
      </c>
      <c r="S585" s="511">
        <v>77</v>
      </c>
    </row>
    <row r="586" spans="1:19" ht="14.4" customHeight="1" x14ac:dyDescent="0.3">
      <c r="A586" s="505" t="s">
        <v>1653</v>
      </c>
      <c r="B586" s="506" t="s">
        <v>1721</v>
      </c>
      <c r="C586" s="506" t="s">
        <v>447</v>
      </c>
      <c r="D586" s="506" t="s">
        <v>482</v>
      </c>
      <c r="E586" s="506" t="s">
        <v>1655</v>
      </c>
      <c r="F586" s="506" t="s">
        <v>1694</v>
      </c>
      <c r="G586" s="506" t="s">
        <v>1696</v>
      </c>
      <c r="H586" s="510"/>
      <c r="I586" s="510"/>
      <c r="J586" s="506"/>
      <c r="K586" s="506"/>
      <c r="L586" s="510"/>
      <c r="M586" s="510"/>
      <c r="N586" s="506"/>
      <c r="O586" s="506"/>
      <c r="P586" s="510">
        <v>1</v>
      </c>
      <c r="Q586" s="510">
        <v>77</v>
      </c>
      <c r="R586" s="527"/>
      <c r="S586" s="511">
        <v>77</v>
      </c>
    </row>
    <row r="587" spans="1:19" ht="14.4" customHeight="1" x14ac:dyDescent="0.3">
      <c r="A587" s="505" t="s">
        <v>1653</v>
      </c>
      <c r="B587" s="506" t="s">
        <v>1721</v>
      </c>
      <c r="C587" s="506" t="s">
        <v>447</v>
      </c>
      <c r="D587" s="506" t="s">
        <v>482</v>
      </c>
      <c r="E587" s="506" t="s">
        <v>1655</v>
      </c>
      <c r="F587" s="506" t="s">
        <v>1697</v>
      </c>
      <c r="G587" s="506" t="s">
        <v>1698</v>
      </c>
      <c r="H587" s="510">
        <v>2</v>
      </c>
      <c r="I587" s="510">
        <v>118</v>
      </c>
      <c r="J587" s="506"/>
      <c r="K587" s="506">
        <v>59</v>
      </c>
      <c r="L587" s="510"/>
      <c r="M587" s="510"/>
      <c r="N587" s="506"/>
      <c r="O587" s="506"/>
      <c r="P587" s="510">
        <v>3</v>
      </c>
      <c r="Q587" s="510">
        <v>177</v>
      </c>
      <c r="R587" s="527"/>
      <c r="S587" s="511">
        <v>59</v>
      </c>
    </row>
    <row r="588" spans="1:19" ht="14.4" customHeight="1" x14ac:dyDescent="0.3">
      <c r="A588" s="505" t="s">
        <v>1653</v>
      </c>
      <c r="B588" s="506" t="s">
        <v>1721</v>
      </c>
      <c r="C588" s="506" t="s">
        <v>447</v>
      </c>
      <c r="D588" s="506" t="s">
        <v>482</v>
      </c>
      <c r="E588" s="506" t="s">
        <v>1655</v>
      </c>
      <c r="F588" s="506" t="s">
        <v>1697</v>
      </c>
      <c r="G588" s="506" t="s">
        <v>1699</v>
      </c>
      <c r="H588" s="510">
        <v>2</v>
      </c>
      <c r="I588" s="510">
        <v>118</v>
      </c>
      <c r="J588" s="506">
        <v>2</v>
      </c>
      <c r="K588" s="506">
        <v>59</v>
      </c>
      <c r="L588" s="510">
        <v>1</v>
      </c>
      <c r="M588" s="510">
        <v>59</v>
      </c>
      <c r="N588" s="506">
        <v>1</v>
      </c>
      <c r="O588" s="506">
        <v>59</v>
      </c>
      <c r="P588" s="510"/>
      <c r="Q588" s="510"/>
      <c r="R588" s="527"/>
      <c r="S588" s="511"/>
    </row>
    <row r="589" spans="1:19" ht="14.4" customHeight="1" x14ac:dyDescent="0.3">
      <c r="A589" s="505" t="s">
        <v>1653</v>
      </c>
      <c r="B589" s="506" t="s">
        <v>1721</v>
      </c>
      <c r="C589" s="506" t="s">
        <v>447</v>
      </c>
      <c r="D589" s="506" t="s">
        <v>482</v>
      </c>
      <c r="E589" s="506" t="s">
        <v>1655</v>
      </c>
      <c r="F589" s="506" t="s">
        <v>1728</v>
      </c>
      <c r="G589" s="506" t="s">
        <v>1730</v>
      </c>
      <c r="H589" s="510"/>
      <c r="I589" s="510"/>
      <c r="J589" s="506"/>
      <c r="K589" s="506"/>
      <c r="L589" s="510"/>
      <c r="M589" s="510"/>
      <c r="N589" s="506"/>
      <c r="O589" s="506"/>
      <c r="P589" s="510">
        <v>1</v>
      </c>
      <c r="Q589" s="510">
        <v>355</v>
      </c>
      <c r="R589" s="527"/>
      <c r="S589" s="511">
        <v>355</v>
      </c>
    </row>
    <row r="590" spans="1:19" ht="14.4" customHeight="1" x14ac:dyDescent="0.3">
      <c r="A590" s="505" t="s">
        <v>1653</v>
      </c>
      <c r="B590" s="506" t="s">
        <v>1721</v>
      </c>
      <c r="C590" s="506" t="s">
        <v>447</v>
      </c>
      <c r="D590" s="506" t="s">
        <v>482</v>
      </c>
      <c r="E590" s="506" t="s">
        <v>1655</v>
      </c>
      <c r="F590" s="506" t="s">
        <v>1731</v>
      </c>
      <c r="G590" s="506" t="s">
        <v>1732</v>
      </c>
      <c r="H590" s="510"/>
      <c r="I590" s="510"/>
      <c r="J590" s="506"/>
      <c r="K590" s="506"/>
      <c r="L590" s="510"/>
      <c r="M590" s="510"/>
      <c r="N590" s="506"/>
      <c r="O590" s="506"/>
      <c r="P590" s="510">
        <v>1</v>
      </c>
      <c r="Q590" s="510">
        <v>702</v>
      </c>
      <c r="R590" s="527"/>
      <c r="S590" s="511">
        <v>702</v>
      </c>
    </row>
    <row r="591" spans="1:19" ht="14.4" customHeight="1" x14ac:dyDescent="0.3">
      <c r="A591" s="505" t="s">
        <v>1653</v>
      </c>
      <c r="B591" s="506" t="s">
        <v>1721</v>
      </c>
      <c r="C591" s="506" t="s">
        <v>447</v>
      </c>
      <c r="D591" s="506" t="s">
        <v>482</v>
      </c>
      <c r="E591" s="506" t="s">
        <v>1655</v>
      </c>
      <c r="F591" s="506" t="s">
        <v>1731</v>
      </c>
      <c r="G591" s="506" t="s">
        <v>1733</v>
      </c>
      <c r="H591" s="510"/>
      <c r="I591" s="510"/>
      <c r="J591" s="506"/>
      <c r="K591" s="506"/>
      <c r="L591" s="510"/>
      <c r="M591" s="510"/>
      <c r="N591" s="506"/>
      <c r="O591" s="506"/>
      <c r="P591" s="510">
        <v>1</v>
      </c>
      <c r="Q591" s="510">
        <v>702</v>
      </c>
      <c r="R591" s="527"/>
      <c r="S591" s="511">
        <v>702</v>
      </c>
    </row>
    <row r="592" spans="1:19" ht="14.4" customHeight="1" x14ac:dyDescent="0.3">
      <c r="A592" s="505" t="s">
        <v>1653</v>
      </c>
      <c r="B592" s="506" t="s">
        <v>1721</v>
      </c>
      <c r="C592" s="506" t="s">
        <v>447</v>
      </c>
      <c r="D592" s="506" t="s">
        <v>1642</v>
      </c>
      <c r="E592" s="506" t="s">
        <v>1655</v>
      </c>
      <c r="F592" s="506" t="s">
        <v>1658</v>
      </c>
      <c r="G592" s="506" t="s">
        <v>1659</v>
      </c>
      <c r="H592" s="510"/>
      <c r="I592" s="510"/>
      <c r="J592" s="506"/>
      <c r="K592" s="506"/>
      <c r="L592" s="510">
        <v>2</v>
      </c>
      <c r="M592" s="510">
        <v>74</v>
      </c>
      <c r="N592" s="506">
        <v>1</v>
      </c>
      <c r="O592" s="506">
        <v>37</v>
      </c>
      <c r="P592" s="510"/>
      <c r="Q592" s="510"/>
      <c r="R592" s="527"/>
      <c r="S592" s="511"/>
    </row>
    <row r="593" spans="1:19" ht="14.4" customHeight="1" x14ac:dyDescent="0.3">
      <c r="A593" s="505" t="s">
        <v>1653</v>
      </c>
      <c r="B593" s="506" t="s">
        <v>1721</v>
      </c>
      <c r="C593" s="506" t="s">
        <v>447</v>
      </c>
      <c r="D593" s="506" t="s">
        <v>1642</v>
      </c>
      <c r="E593" s="506" t="s">
        <v>1655</v>
      </c>
      <c r="F593" s="506" t="s">
        <v>1676</v>
      </c>
      <c r="G593" s="506" t="s">
        <v>1677</v>
      </c>
      <c r="H593" s="510"/>
      <c r="I593" s="510"/>
      <c r="J593" s="506"/>
      <c r="K593" s="506"/>
      <c r="L593" s="510">
        <v>2</v>
      </c>
      <c r="M593" s="510">
        <v>74</v>
      </c>
      <c r="N593" s="506">
        <v>1</v>
      </c>
      <c r="O593" s="506">
        <v>37</v>
      </c>
      <c r="P593" s="510"/>
      <c r="Q593" s="510"/>
      <c r="R593" s="527"/>
      <c r="S593" s="511"/>
    </row>
    <row r="594" spans="1:19" ht="14.4" customHeight="1" x14ac:dyDescent="0.3">
      <c r="A594" s="505" t="s">
        <v>1653</v>
      </c>
      <c r="B594" s="506" t="s">
        <v>1721</v>
      </c>
      <c r="C594" s="506" t="s">
        <v>447</v>
      </c>
      <c r="D594" s="506" t="s">
        <v>1642</v>
      </c>
      <c r="E594" s="506" t="s">
        <v>1655</v>
      </c>
      <c r="F594" s="506" t="s">
        <v>1725</v>
      </c>
      <c r="G594" s="506" t="s">
        <v>1726</v>
      </c>
      <c r="H594" s="510"/>
      <c r="I594" s="510"/>
      <c r="J594" s="506"/>
      <c r="K594" s="506"/>
      <c r="L594" s="510">
        <v>1</v>
      </c>
      <c r="M594" s="510">
        <v>177</v>
      </c>
      <c r="N594" s="506">
        <v>1</v>
      </c>
      <c r="O594" s="506">
        <v>177</v>
      </c>
      <c r="P594" s="510"/>
      <c r="Q594" s="510"/>
      <c r="R594" s="527"/>
      <c r="S594" s="511"/>
    </row>
    <row r="595" spans="1:19" ht="14.4" customHeight="1" x14ac:dyDescent="0.3">
      <c r="A595" s="505" t="s">
        <v>1653</v>
      </c>
      <c r="B595" s="506" t="s">
        <v>1721</v>
      </c>
      <c r="C595" s="506" t="s">
        <v>447</v>
      </c>
      <c r="D595" s="506" t="s">
        <v>1642</v>
      </c>
      <c r="E595" s="506" t="s">
        <v>1655</v>
      </c>
      <c r="F595" s="506" t="s">
        <v>1725</v>
      </c>
      <c r="G595" s="506" t="s">
        <v>1727</v>
      </c>
      <c r="H595" s="510"/>
      <c r="I595" s="510"/>
      <c r="J595" s="506"/>
      <c r="K595" s="506"/>
      <c r="L595" s="510">
        <v>2</v>
      </c>
      <c r="M595" s="510">
        <v>354</v>
      </c>
      <c r="N595" s="506">
        <v>1</v>
      </c>
      <c r="O595" s="506">
        <v>177</v>
      </c>
      <c r="P595" s="510"/>
      <c r="Q595" s="510"/>
      <c r="R595" s="527"/>
      <c r="S595" s="511"/>
    </row>
    <row r="596" spans="1:19" ht="14.4" customHeight="1" x14ac:dyDescent="0.3">
      <c r="A596" s="505" t="s">
        <v>1653</v>
      </c>
      <c r="B596" s="506" t="s">
        <v>1721</v>
      </c>
      <c r="C596" s="506" t="s">
        <v>447</v>
      </c>
      <c r="D596" s="506" t="s">
        <v>1642</v>
      </c>
      <c r="E596" s="506" t="s">
        <v>1655</v>
      </c>
      <c r="F596" s="506" t="s">
        <v>1691</v>
      </c>
      <c r="G596" s="506" t="s">
        <v>1692</v>
      </c>
      <c r="H596" s="510"/>
      <c r="I596" s="510"/>
      <c r="J596" s="506"/>
      <c r="K596" s="506"/>
      <c r="L596" s="510">
        <v>1</v>
      </c>
      <c r="M596" s="510">
        <v>223</v>
      </c>
      <c r="N596" s="506">
        <v>1</v>
      </c>
      <c r="O596" s="506">
        <v>223</v>
      </c>
      <c r="P596" s="510"/>
      <c r="Q596" s="510"/>
      <c r="R596" s="527"/>
      <c r="S596" s="511"/>
    </row>
    <row r="597" spans="1:19" ht="14.4" customHeight="1" x14ac:dyDescent="0.3">
      <c r="A597" s="505" t="s">
        <v>1653</v>
      </c>
      <c r="B597" s="506" t="s">
        <v>1721</v>
      </c>
      <c r="C597" s="506" t="s">
        <v>447</v>
      </c>
      <c r="D597" s="506" t="s">
        <v>1642</v>
      </c>
      <c r="E597" s="506" t="s">
        <v>1655</v>
      </c>
      <c r="F597" s="506" t="s">
        <v>1691</v>
      </c>
      <c r="G597" s="506" t="s">
        <v>1693</v>
      </c>
      <c r="H597" s="510"/>
      <c r="I597" s="510"/>
      <c r="J597" s="506"/>
      <c r="K597" s="506"/>
      <c r="L597" s="510">
        <v>2</v>
      </c>
      <c r="M597" s="510">
        <v>446</v>
      </c>
      <c r="N597" s="506">
        <v>1</v>
      </c>
      <c r="O597" s="506">
        <v>223</v>
      </c>
      <c r="P597" s="510"/>
      <c r="Q597" s="510"/>
      <c r="R597" s="527"/>
      <c r="S597" s="511"/>
    </row>
    <row r="598" spans="1:19" ht="14.4" customHeight="1" x14ac:dyDescent="0.3">
      <c r="A598" s="505" t="s">
        <v>1653</v>
      </c>
      <c r="B598" s="506" t="s">
        <v>1721</v>
      </c>
      <c r="C598" s="506" t="s">
        <v>447</v>
      </c>
      <c r="D598" s="506" t="s">
        <v>1642</v>
      </c>
      <c r="E598" s="506" t="s">
        <v>1655</v>
      </c>
      <c r="F598" s="506" t="s">
        <v>1694</v>
      </c>
      <c r="G598" s="506" t="s">
        <v>1695</v>
      </c>
      <c r="H598" s="510"/>
      <c r="I598" s="510"/>
      <c r="J598" s="506"/>
      <c r="K598" s="506"/>
      <c r="L598" s="510">
        <v>1</v>
      </c>
      <c r="M598" s="510">
        <v>77</v>
      </c>
      <c r="N598" s="506">
        <v>1</v>
      </c>
      <c r="O598" s="506">
        <v>77</v>
      </c>
      <c r="P598" s="510"/>
      <c r="Q598" s="510"/>
      <c r="R598" s="527"/>
      <c r="S598" s="511"/>
    </row>
    <row r="599" spans="1:19" ht="14.4" customHeight="1" x14ac:dyDescent="0.3">
      <c r="A599" s="505" t="s">
        <v>1653</v>
      </c>
      <c r="B599" s="506" t="s">
        <v>1721</v>
      </c>
      <c r="C599" s="506" t="s">
        <v>447</v>
      </c>
      <c r="D599" s="506" t="s">
        <v>1642</v>
      </c>
      <c r="E599" s="506" t="s">
        <v>1655</v>
      </c>
      <c r="F599" s="506" t="s">
        <v>1694</v>
      </c>
      <c r="G599" s="506" t="s">
        <v>1696</v>
      </c>
      <c r="H599" s="510"/>
      <c r="I599" s="510"/>
      <c r="J599" s="506"/>
      <c r="K599" s="506"/>
      <c r="L599" s="510">
        <v>2</v>
      </c>
      <c r="M599" s="510">
        <v>154</v>
      </c>
      <c r="N599" s="506">
        <v>1</v>
      </c>
      <c r="O599" s="506">
        <v>77</v>
      </c>
      <c r="P599" s="510"/>
      <c r="Q599" s="510"/>
      <c r="R599" s="527"/>
      <c r="S599" s="511"/>
    </row>
    <row r="600" spans="1:19" ht="14.4" customHeight="1" x14ac:dyDescent="0.3">
      <c r="A600" s="505" t="s">
        <v>1653</v>
      </c>
      <c r="B600" s="506" t="s">
        <v>1721</v>
      </c>
      <c r="C600" s="506" t="s">
        <v>447</v>
      </c>
      <c r="D600" s="506" t="s">
        <v>1644</v>
      </c>
      <c r="E600" s="506" t="s">
        <v>1655</v>
      </c>
      <c r="F600" s="506" t="s">
        <v>1658</v>
      </c>
      <c r="G600" s="506" t="s">
        <v>1660</v>
      </c>
      <c r="H600" s="510"/>
      <c r="I600" s="510"/>
      <c r="J600" s="506"/>
      <c r="K600" s="506"/>
      <c r="L600" s="510">
        <v>1</v>
      </c>
      <c r="M600" s="510">
        <v>37</v>
      </c>
      <c r="N600" s="506">
        <v>1</v>
      </c>
      <c r="O600" s="506">
        <v>37</v>
      </c>
      <c r="P600" s="510"/>
      <c r="Q600" s="510"/>
      <c r="R600" s="527"/>
      <c r="S600" s="511"/>
    </row>
    <row r="601" spans="1:19" ht="14.4" customHeight="1" x14ac:dyDescent="0.3">
      <c r="A601" s="505" t="s">
        <v>1653</v>
      </c>
      <c r="B601" s="506" t="s">
        <v>1721</v>
      </c>
      <c r="C601" s="506" t="s">
        <v>447</v>
      </c>
      <c r="D601" s="506" t="s">
        <v>485</v>
      </c>
      <c r="E601" s="506" t="s">
        <v>1655</v>
      </c>
      <c r="F601" s="506" t="s">
        <v>1656</v>
      </c>
      <c r="G601" s="506" t="s">
        <v>1657</v>
      </c>
      <c r="H601" s="510"/>
      <c r="I601" s="510"/>
      <c r="J601" s="506"/>
      <c r="K601" s="506"/>
      <c r="L601" s="510"/>
      <c r="M601" s="510"/>
      <c r="N601" s="506"/>
      <c r="O601" s="506"/>
      <c r="P601" s="510">
        <v>1</v>
      </c>
      <c r="Q601" s="510">
        <v>66</v>
      </c>
      <c r="R601" s="527"/>
      <c r="S601" s="511">
        <v>66</v>
      </c>
    </row>
    <row r="602" spans="1:19" ht="14.4" customHeight="1" x14ac:dyDescent="0.3">
      <c r="A602" s="505" t="s">
        <v>1653</v>
      </c>
      <c r="B602" s="506" t="s">
        <v>1721</v>
      </c>
      <c r="C602" s="506" t="s">
        <v>447</v>
      </c>
      <c r="D602" s="506" t="s">
        <v>485</v>
      </c>
      <c r="E602" s="506" t="s">
        <v>1655</v>
      </c>
      <c r="F602" s="506" t="s">
        <v>1658</v>
      </c>
      <c r="G602" s="506" t="s">
        <v>1659</v>
      </c>
      <c r="H602" s="510">
        <v>3</v>
      </c>
      <c r="I602" s="510">
        <v>111</v>
      </c>
      <c r="J602" s="506">
        <v>0.75</v>
      </c>
      <c r="K602" s="506">
        <v>37</v>
      </c>
      <c r="L602" s="510">
        <v>4</v>
      </c>
      <c r="M602" s="510">
        <v>148</v>
      </c>
      <c r="N602" s="506">
        <v>1</v>
      </c>
      <c r="O602" s="506">
        <v>37</v>
      </c>
      <c r="P602" s="510">
        <v>14</v>
      </c>
      <c r="Q602" s="510">
        <v>518</v>
      </c>
      <c r="R602" s="527">
        <v>3.5</v>
      </c>
      <c r="S602" s="511">
        <v>37</v>
      </c>
    </row>
    <row r="603" spans="1:19" ht="14.4" customHeight="1" x14ac:dyDescent="0.3">
      <c r="A603" s="505" t="s">
        <v>1653</v>
      </c>
      <c r="B603" s="506" t="s">
        <v>1721</v>
      </c>
      <c r="C603" s="506" t="s">
        <v>447</v>
      </c>
      <c r="D603" s="506" t="s">
        <v>485</v>
      </c>
      <c r="E603" s="506" t="s">
        <v>1655</v>
      </c>
      <c r="F603" s="506" t="s">
        <v>1658</v>
      </c>
      <c r="G603" s="506" t="s">
        <v>1660</v>
      </c>
      <c r="H603" s="510">
        <v>3</v>
      </c>
      <c r="I603" s="510">
        <v>111</v>
      </c>
      <c r="J603" s="506">
        <v>1.5</v>
      </c>
      <c r="K603" s="506">
        <v>37</v>
      </c>
      <c r="L603" s="510">
        <v>2</v>
      </c>
      <c r="M603" s="510">
        <v>74</v>
      </c>
      <c r="N603" s="506">
        <v>1</v>
      </c>
      <c r="O603" s="506">
        <v>37</v>
      </c>
      <c r="P603" s="510">
        <v>17</v>
      </c>
      <c r="Q603" s="510">
        <v>629</v>
      </c>
      <c r="R603" s="527">
        <v>8.5</v>
      </c>
      <c r="S603" s="511">
        <v>37</v>
      </c>
    </row>
    <row r="604" spans="1:19" ht="14.4" customHeight="1" x14ac:dyDescent="0.3">
      <c r="A604" s="505" t="s">
        <v>1653</v>
      </c>
      <c r="B604" s="506" t="s">
        <v>1721</v>
      </c>
      <c r="C604" s="506" t="s">
        <v>447</v>
      </c>
      <c r="D604" s="506" t="s">
        <v>485</v>
      </c>
      <c r="E604" s="506" t="s">
        <v>1655</v>
      </c>
      <c r="F604" s="506" t="s">
        <v>1673</v>
      </c>
      <c r="G604" s="506" t="s">
        <v>1674</v>
      </c>
      <c r="H604" s="510">
        <v>1</v>
      </c>
      <c r="I604" s="510">
        <v>33.33</v>
      </c>
      <c r="J604" s="506">
        <v>0.49992500374981247</v>
      </c>
      <c r="K604" s="506">
        <v>33.33</v>
      </c>
      <c r="L604" s="510">
        <v>2</v>
      </c>
      <c r="M604" s="510">
        <v>66.67</v>
      </c>
      <c r="N604" s="506">
        <v>1</v>
      </c>
      <c r="O604" s="506">
        <v>33.335000000000001</v>
      </c>
      <c r="P604" s="510">
        <v>2</v>
      </c>
      <c r="Q604" s="510">
        <v>66.67</v>
      </c>
      <c r="R604" s="527">
        <v>1</v>
      </c>
      <c r="S604" s="511">
        <v>33.335000000000001</v>
      </c>
    </row>
    <row r="605" spans="1:19" ht="14.4" customHeight="1" x14ac:dyDescent="0.3">
      <c r="A605" s="505" t="s">
        <v>1653</v>
      </c>
      <c r="B605" s="506" t="s">
        <v>1721</v>
      </c>
      <c r="C605" s="506" t="s">
        <v>447</v>
      </c>
      <c r="D605" s="506" t="s">
        <v>485</v>
      </c>
      <c r="E605" s="506" t="s">
        <v>1655</v>
      </c>
      <c r="F605" s="506" t="s">
        <v>1673</v>
      </c>
      <c r="G605" s="506" t="s">
        <v>1675</v>
      </c>
      <c r="H605" s="510"/>
      <c r="I605" s="510"/>
      <c r="J605" s="506"/>
      <c r="K605" s="506"/>
      <c r="L605" s="510">
        <v>1</v>
      </c>
      <c r="M605" s="510">
        <v>33.33</v>
      </c>
      <c r="N605" s="506">
        <v>1</v>
      </c>
      <c r="O605" s="506">
        <v>33.33</v>
      </c>
      <c r="P605" s="510">
        <v>6</v>
      </c>
      <c r="Q605" s="510">
        <v>199.99</v>
      </c>
      <c r="R605" s="527">
        <v>6.0003000300030012</v>
      </c>
      <c r="S605" s="511">
        <v>33.331666666666671</v>
      </c>
    </row>
    <row r="606" spans="1:19" ht="14.4" customHeight="1" x14ac:dyDescent="0.3">
      <c r="A606" s="505" t="s">
        <v>1653</v>
      </c>
      <c r="B606" s="506" t="s">
        <v>1721</v>
      </c>
      <c r="C606" s="506" t="s">
        <v>447</v>
      </c>
      <c r="D606" s="506" t="s">
        <v>485</v>
      </c>
      <c r="E606" s="506" t="s">
        <v>1655</v>
      </c>
      <c r="F606" s="506" t="s">
        <v>1676</v>
      </c>
      <c r="G606" s="506" t="s">
        <v>1677</v>
      </c>
      <c r="H606" s="510">
        <v>3</v>
      </c>
      <c r="I606" s="510">
        <v>111</v>
      </c>
      <c r="J606" s="506">
        <v>1.5</v>
      </c>
      <c r="K606" s="506">
        <v>37</v>
      </c>
      <c r="L606" s="510">
        <v>2</v>
      </c>
      <c r="M606" s="510">
        <v>74</v>
      </c>
      <c r="N606" s="506">
        <v>1</v>
      </c>
      <c r="O606" s="506">
        <v>37</v>
      </c>
      <c r="P606" s="510">
        <v>8</v>
      </c>
      <c r="Q606" s="510">
        <v>296</v>
      </c>
      <c r="R606" s="527">
        <v>4</v>
      </c>
      <c r="S606" s="511">
        <v>37</v>
      </c>
    </row>
    <row r="607" spans="1:19" ht="14.4" customHeight="1" x14ac:dyDescent="0.3">
      <c r="A607" s="505" t="s">
        <v>1653</v>
      </c>
      <c r="B607" s="506" t="s">
        <v>1721</v>
      </c>
      <c r="C607" s="506" t="s">
        <v>447</v>
      </c>
      <c r="D607" s="506" t="s">
        <v>485</v>
      </c>
      <c r="E607" s="506" t="s">
        <v>1655</v>
      </c>
      <c r="F607" s="506" t="s">
        <v>1676</v>
      </c>
      <c r="G607" s="506" t="s">
        <v>1678</v>
      </c>
      <c r="H607" s="510">
        <v>2</v>
      </c>
      <c r="I607" s="510">
        <v>74</v>
      </c>
      <c r="J607" s="506">
        <v>1</v>
      </c>
      <c r="K607" s="506">
        <v>37</v>
      </c>
      <c r="L607" s="510">
        <v>2</v>
      </c>
      <c r="M607" s="510">
        <v>74</v>
      </c>
      <c r="N607" s="506">
        <v>1</v>
      </c>
      <c r="O607" s="506">
        <v>37</v>
      </c>
      <c r="P607" s="510">
        <v>10</v>
      </c>
      <c r="Q607" s="510">
        <v>370</v>
      </c>
      <c r="R607" s="527">
        <v>5</v>
      </c>
      <c r="S607" s="511">
        <v>37</v>
      </c>
    </row>
    <row r="608" spans="1:19" ht="14.4" customHeight="1" x14ac:dyDescent="0.3">
      <c r="A608" s="505" t="s">
        <v>1653</v>
      </c>
      <c r="B608" s="506" t="s">
        <v>1721</v>
      </c>
      <c r="C608" s="506" t="s">
        <v>447</v>
      </c>
      <c r="D608" s="506" t="s">
        <v>485</v>
      </c>
      <c r="E608" s="506" t="s">
        <v>1655</v>
      </c>
      <c r="F608" s="506" t="s">
        <v>1725</v>
      </c>
      <c r="G608" s="506" t="s">
        <v>1726</v>
      </c>
      <c r="H608" s="510">
        <v>2</v>
      </c>
      <c r="I608" s="510">
        <v>354</v>
      </c>
      <c r="J608" s="506">
        <v>2</v>
      </c>
      <c r="K608" s="506">
        <v>177</v>
      </c>
      <c r="L608" s="510">
        <v>1</v>
      </c>
      <c r="M608" s="510">
        <v>177</v>
      </c>
      <c r="N608" s="506">
        <v>1</v>
      </c>
      <c r="O608" s="506">
        <v>177</v>
      </c>
      <c r="P608" s="510">
        <v>3</v>
      </c>
      <c r="Q608" s="510">
        <v>534</v>
      </c>
      <c r="R608" s="527">
        <v>3.0169491525423728</v>
      </c>
      <c r="S608" s="511">
        <v>178</v>
      </c>
    </row>
    <row r="609" spans="1:19" ht="14.4" customHeight="1" x14ac:dyDescent="0.3">
      <c r="A609" s="505" t="s">
        <v>1653</v>
      </c>
      <c r="B609" s="506" t="s">
        <v>1721</v>
      </c>
      <c r="C609" s="506" t="s">
        <v>447</v>
      </c>
      <c r="D609" s="506" t="s">
        <v>485</v>
      </c>
      <c r="E609" s="506" t="s">
        <v>1655</v>
      </c>
      <c r="F609" s="506" t="s">
        <v>1725</v>
      </c>
      <c r="G609" s="506" t="s">
        <v>1727</v>
      </c>
      <c r="H609" s="510"/>
      <c r="I609" s="510"/>
      <c r="J609" s="506"/>
      <c r="K609" s="506"/>
      <c r="L609" s="510">
        <v>2</v>
      </c>
      <c r="M609" s="510">
        <v>354</v>
      </c>
      <c r="N609" s="506">
        <v>1</v>
      </c>
      <c r="O609" s="506">
        <v>177</v>
      </c>
      <c r="P609" s="510">
        <v>1</v>
      </c>
      <c r="Q609" s="510">
        <v>178</v>
      </c>
      <c r="R609" s="527">
        <v>0.50282485875706218</v>
      </c>
      <c r="S609" s="511">
        <v>178</v>
      </c>
    </row>
    <row r="610" spans="1:19" ht="14.4" customHeight="1" x14ac:dyDescent="0.3">
      <c r="A610" s="505" t="s">
        <v>1653</v>
      </c>
      <c r="B610" s="506" t="s">
        <v>1721</v>
      </c>
      <c r="C610" s="506" t="s">
        <v>447</v>
      </c>
      <c r="D610" s="506" t="s">
        <v>485</v>
      </c>
      <c r="E610" s="506" t="s">
        <v>1655</v>
      </c>
      <c r="F610" s="506" t="s">
        <v>1691</v>
      </c>
      <c r="G610" s="506" t="s">
        <v>1692</v>
      </c>
      <c r="H610" s="510">
        <v>2</v>
      </c>
      <c r="I610" s="510">
        <v>444</v>
      </c>
      <c r="J610" s="506">
        <v>0.39820627802690584</v>
      </c>
      <c r="K610" s="506">
        <v>222</v>
      </c>
      <c r="L610" s="510">
        <v>5</v>
      </c>
      <c r="M610" s="510">
        <v>1115</v>
      </c>
      <c r="N610" s="506">
        <v>1</v>
      </c>
      <c r="O610" s="506">
        <v>223</v>
      </c>
      <c r="P610" s="510">
        <v>19</v>
      </c>
      <c r="Q610" s="510">
        <v>4237</v>
      </c>
      <c r="R610" s="527">
        <v>3.8</v>
      </c>
      <c r="S610" s="511">
        <v>223</v>
      </c>
    </row>
    <row r="611" spans="1:19" ht="14.4" customHeight="1" x14ac:dyDescent="0.3">
      <c r="A611" s="505" t="s">
        <v>1653</v>
      </c>
      <c r="B611" s="506" t="s">
        <v>1721</v>
      </c>
      <c r="C611" s="506" t="s">
        <v>447</v>
      </c>
      <c r="D611" s="506" t="s">
        <v>485</v>
      </c>
      <c r="E611" s="506" t="s">
        <v>1655</v>
      </c>
      <c r="F611" s="506" t="s">
        <v>1691</v>
      </c>
      <c r="G611" s="506" t="s">
        <v>1693</v>
      </c>
      <c r="H611" s="510"/>
      <c r="I611" s="510"/>
      <c r="J611" s="506"/>
      <c r="K611" s="506"/>
      <c r="L611" s="510">
        <v>5</v>
      </c>
      <c r="M611" s="510">
        <v>1115</v>
      </c>
      <c r="N611" s="506">
        <v>1</v>
      </c>
      <c r="O611" s="506">
        <v>223</v>
      </c>
      <c r="P611" s="510">
        <v>21</v>
      </c>
      <c r="Q611" s="510">
        <v>4683</v>
      </c>
      <c r="R611" s="527">
        <v>4.2</v>
      </c>
      <c r="S611" s="511">
        <v>223</v>
      </c>
    </row>
    <row r="612" spans="1:19" ht="14.4" customHeight="1" x14ac:dyDescent="0.3">
      <c r="A612" s="505" t="s">
        <v>1653</v>
      </c>
      <c r="B612" s="506" t="s">
        <v>1721</v>
      </c>
      <c r="C612" s="506" t="s">
        <v>447</v>
      </c>
      <c r="D612" s="506" t="s">
        <v>485</v>
      </c>
      <c r="E612" s="506" t="s">
        <v>1655</v>
      </c>
      <c r="F612" s="506" t="s">
        <v>1694</v>
      </c>
      <c r="G612" s="506" t="s">
        <v>1695</v>
      </c>
      <c r="H612" s="510">
        <v>2</v>
      </c>
      <c r="I612" s="510">
        <v>154</v>
      </c>
      <c r="J612" s="506"/>
      <c r="K612" s="506">
        <v>77</v>
      </c>
      <c r="L612" s="510"/>
      <c r="M612" s="510"/>
      <c r="N612" s="506"/>
      <c r="O612" s="506"/>
      <c r="P612" s="510">
        <v>28</v>
      </c>
      <c r="Q612" s="510">
        <v>2156</v>
      </c>
      <c r="R612" s="527"/>
      <c r="S612" s="511">
        <v>77</v>
      </c>
    </row>
    <row r="613" spans="1:19" ht="14.4" customHeight="1" x14ac:dyDescent="0.3">
      <c r="A613" s="505" t="s">
        <v>1653</v>
      </c>
      <c r="B613" s="506" t="s">
        <v>1721</v>
      </c>
      <c r="C613" s="506" t="s">
        <v>447</v>
      </c>
      <c r="D613" s="506" t="s">
        <v>485</v>
      </c>
      <c r="E613" s="506" t="s">
        <v>1655</v>
      </c>
      <c r="F613" s="506" t="s">
        <v>1694</v>
      </c>
      <c r="G613" s="506" t="s">
        <v>1696</v>
      </c>
      <c r="H613" s="510"/>
      <c r="I613" s="510"/>
      <c r="J613" s="506"/>
      <c r="K613" s="506"/>
      <c r="L613" s="510"/>
      <c r="M613" s="510"/>
      <c r="N613" s="506"/>
      <c r="O613" s="506"/>
      <c r="P613" s="510">
        <v>1</v>
      </c>
      <c r="Q613" s="510">
        <v>77</v>
      </c>
      <c r="R613" s="527"/>
      <c r="S613" s="511">
        <v>77</v>
      </c>
    </row>
    <row r="614" spans="1:19" ht="14.4" customHeight="1" x14ac:dyDescent="0.3">
      <c r="A614" s="505" t="s">
        <v>1653</v>
      </c>
      <c r="B614" s="506" t="s">
        <v>1721</v>
      </c>
      <c r="C614" s="506" t="s">
        <v>447</v>
      </c>
      <c r="D614" s="506" t="s">
        <v>485</v>
      </c>
      <c r="E614" s="506" t="s">
        <v>1655</v>
      </c>
      <c r="F614" s="506" t="s">
        <v>1697</v>
      </c>
      <c r="G614" s="506" t="s">
        <v>1698</v>
      </c>
      <c r="H614" s="510">
        <v>1</v>
      </c>
      <c r="I614" s="510">
        <v>59</v>
      </c>
      <c r="J614" s="506">
        <v>0.5</v>
      </c>
      <c r="K614" s="506">
        <v>59</v>
      </c>
      <c r="L614" s="510">
        <v>2</v>
      </c>
      <c r="M614" s="510">
        <v>118</v>
      </c>
      <c r="N614" s="506">
        <v>1</v>
      </c>
      <c r="O614" s="506">
        <v>59</v>
      </c>
      <c r="P614" s="510">
        <v>4</v>
      </c>
      <c r="Q614" s="510">
        <v>236</v>
      </c>
      <c r="R614" s="527">
        <v>2</v>
      </c>
      <c r="S614" s="511">
        <v>59</v>
      </c>
    </row>
    <row r="615" spans="1:19" ht="14.4" customHeight="1" x14ac:dyDescent="0.3">
      <c r="A615" s="505" t="s">
        <v>1653</v>
      </c>
      <c r="B615" s="506" t="s">
        <v>1721</v>
      </c>
      <c r="C615" s="506" t="s">
        <v>447</v>
      </c>
      <c r="D615" s="506" t="s">
        <v>485</v>
      </c>
      <c r="E615" s="506" t="s">
        <v>1655</v>
      </c>
      <c r="F615" s="506" t="s">
        <v>1697</v>
      </c>
      <c r="G615" s="506" t="s">
        <v>1699</v>
      </c>
      <c r="H615" s="510">
        <v>2</v>
      </c>
      <c r="I615" s="510">
        <v>118</v>
      </c>
      <c r="J615" s="506">
        <v>1</v>
      </c>
      <c r="K615" s="506">
        <v>59</v>
      </c>
      <c r="L615" s="510">
        <v>2</v>
      </c>
      <c r="M615" s="510">
        <v>118</v>
      </c>
      <c r="N615" s="506">
        <v>1</v>
      </c>
      <c r="O615" s="506">
        <v>59</v>
      </c>
      <c r="P615" s="510">
        <v>1</v>
      </c>
      <c r="Q615" s="510">
        <v>59</v>
      </c>
      <c r="R615" s="527">
        <v>0.5</v>
      </c>
      <c r="S615" s="511">
        <v>59</v>
      </c>
    </row>
    <row r="616" spans="1:19" ht="14.4" customHeight="1" x14ac:dyDescent="0.3">
      <c r="A616" s="505" t="s">
        <v>1653</v>
      </c>
      <c r="B616" s="506" t="s">
        <v>1721</v>
      </c>
      <c r="C616" s="506" t="s">
        <v>447</v>
      </c>
      <c r="D616" s="506" t="s">
        <v>485</v>
      </c>
      <c r="E616" s="506" t="s">
        <v>1655</v>
      </c>
      <c r="F616" s="506" t="s">
        <v>1728</v>
      </c>
      <c r="G616" s="506" t="s">
        <v>1729</v>
      </c>
      <c r="H616" s="510"/>
      <c r="I616" s="510"/>
      <c r="J616" s="506"/>
      <c r="K616" s="506"/>
      <c r="L616" s="510">
        <v>4</v>
      </c>
      <c r="M616" s="510">
        <v>1420</v>
      </c>
      <c r="N616" s="506">
        <v>1</v>
      </c>
      <c r="O616" s="506">
        <v>355</v>
      </c>
      <c r="P616" s="510">
        <v>12</v>
      </c>
      <c r="Q616" s="510">
        <v>4260</v>
      </c>
      <c r="R616" s="527">
        <v>3</v>
      </c>
      <c r="S616" s="511">
        <v>355</v>
      </c>
    </row>
    <row r="617" spans="1:19" ht="14.4" customHeight="1" x14ac:dyDescent="0.3">
      <c r="A617" s="505" t="s">
        <v>1653</v>
      </c>
      <c r="B617" s="506" t="s">
        <v>1721</v>
      </c>
      <c r="C617" s="506" t="s">
        <v>447</v>
      </c>
      <c r="D617" s="506" t="s">
        <v>485</v>
      </c>
      <c r="E617" s="506" t="s">
        <v>1655</v>
      </c>
      <c r="F617" s="506" t="s">
        <v>1728</v>
      </c>
      <c r="G617" s="506" t="s">
        <v>1730</v>
      </c>
      <c r="H617" s="510"/>
      <c r="I617" s="510"/>
      <c r="J617" s="506"/>
      <c r="K617" s="506"/>
      <c r="L617" s="510">
        <v>3</v>
      </c>
      <c r="M617" s="510">
        <v>1065</v>
      </c>
      <c r="N617" s="506">
        <v>1</v>
      </c>
      <c r="O617" s="506">
        <v>355</v>
      </c>
      <c r="P617" s="510">
        <v>17</v>
      </c>
      <c r="Q617" s="510">
        <v>6035</v>
      </c>
      <c r="R617" s="527">
        <v>5.666666666666667</v>
      </c>
      <c r="S617" s="511">
        <v>355</v>
      </c>
    </row>
    <row r="618" spans="1:19" ht="14.4" customHeight="1" x14ac:dyDescent="0.3">
      <c r="A618" s="505" t="s">
        <v>1653</v>
      </c>
      <c r="B618" s="506" t="s">
        <v>1721</v>
      </c>
      <c r="C618" s="506" t="s">
        <v>447</v>
      </c>
      <c r="D618" s="506" t="s">
        <v>485</v>
      </c>
      <c r="E618" s="506" t="s">
        <v>1655</v>
      </c>
      <c r="F618" s="506" t="s">
        <v>1731</v>
      </c>
      <c r="G618" s="506" t="s">
        <v>1732</v>
      </c>
      <c r="H618" s="510"/>
      <c r="I618" s="510"/>
      <c r="J618" s="506"/>
      <c r="K618" s="506"/>
      <c r="L618" s="510"/>
      <c r="M618" s="510"/>
      <c r="N618" s="506"/>
      <c r="O618" s="506"/>
      <c r="P618" s="510">
        <v>4</v>
      </c>
      <c r="Q618" s="510">
        <v>2808</v>
      </c>
      <c r="R618" s="527"/>
      <c r="S618" s="511">
        <v>702</v>
      </c>
    </row>
    <row r="619" spans="1:19" ht="14.4" customHeight="1" x14ac:dyDescent="0.3">
      <c r="A619" s="505" t="s">
        <v>1653</v>
      </c>
      <c r="B619" s="506" t="s">
        <v>1721</v>
      </c>
      <c r="C619" s="506" t="s">
        <v>447</v>
      </c>
      <c r="D619" s="506" t="s">
        <v>485</v>
      </c>
      <c r="E619" s="506" t="s">
        <v>1655</v>
      </c>
      <c r="F619" s="506" t="s">
        <v>1731</v>
      </c>
      <c r="G619" s="506" t="s">
        <v>1733</v>
      </c>
      <c r="H619" s="510"/>
      <c r="I619" s="510"/>
      <c r="J619" s="506"/>
      <c r="K619" s="506"/>
      <c r="L619" s="510"/>
      <c r="M619" s="510"/>
      <c r="N619" s="506"/>
      <c r="O619" s="506"/>
      <c r="P619" s="510">
        <v>3</v>
      </c>
      <c r="Q619" s="510">
        <v>2106</v>
      </c>
      <c r="R619" s="527"/>
      <c r="S619" s="511">
        <v>702</v>
      </c>
    </row>
    <row r="620" spans="1:19" ht="14.4" customHeight="1" x14ac:dyDescent="0.3">
      <c r="A620" s="505" t="s">
        <v>1653</v>
      </c>
      <c r="B620" s="506" t="s">
        <v>1721</v>
      </c>
      <c r="C620" s="506" t="s">
        <v>447</v>
      </c>
      <c r="D620" s="506" t="s">
        <v>1646</v>
      </c>
      <c r="E620" s="506" t="s">
        <v>1655</v>
      </c>
      <c r="F620" s="506" t="s">
        <v>1658</v>
      </c>
      <c r="G620" s="506" t="s">
        <v>1660</v>
      </c>
      <c r="H620" s="510"/>
      <c r="I620" s="510"/>
      <c r="J620" s="506"/>
      <c r="K620" s="506"/>
      <c r="L620" s="510">
        <v>1</v>
      </c>
      <c r="M620" s="510">
        <v>37</v>
      </c>
      <c r="N620" s="506">
        <v>1</v>
      </c>
      <c r="O620" s="506">
        <v>37</v>
      </c>
      <c r="P620" s="510"/>
      <c r="Q620" s="510"/>
      <c r="R620" s="527"/>
      <c r="S620" s="511"/>
    </row>
    <row r="621" spans="1:19" ht="14.4" customHeight="1" x14ac:dyDescent="0.3">
      <c r="A621" s="505" t="s">
        <v>1653</v>
      </c>
      <c r="B621" s="506" t="s">
        <v>1721</v>
      </c>
      <c r="C621" s="506" t="s">
        <v>447</v>
      </c>
      <c r="D621" s="506" t="s">
        <v>1646</v>
      </c>
      <c r="E621" s="506" t="s">
        <v>1655</v>
      </c>
      <c r="F621" s="506" t="s">
        <v>1722</v>
      </c>
      <c r="G621" s="506" t="s">
        <v>1723</v>
      </c>
      <c r="H621" s="510"/>
      <c r="I621" s="510"/>
      <c r="J621" s="506"/>
      <c r="K621" s="506"/>
      <c r="L621" s="510">
        <v>5</v>
      </c>
      <c r="M621" s="510">
        <v>5020</v>
      </c>
      <c r="N621" s="506">
        <v>1</v>
      </c>
      <c r="O621" s="506">
        <v>1004</v>
      </c>
      <c r="P621" s="510"/>
      <c r="Q621" s="510"/>
      <c r="R621" s="527"/>
      <c r="S621" s="511"/>
    </row>
    <row r="622" spans="1:19" ht="14.4" customHeight="1" x14ac:dyDescent="0.3">
      <c r="A622" s="505" t="s">
        <v>1653</v>
      </c>
      <c r="B622" s="506" t="s">
        <v>1721</v>
      </c>
      <c r="C622" s="506" t="s">
        <v>447</v>
      </c>
      <c r="D622" s="506" t="s">
        <v>1646</v>
      </c>
      <c r="E622" s="506" t="s">
        <v>1655</v>
      </c>
      <c r="F622" s="506" t="s">
        <v>1722</v>
      </c>
      <c r="G622" s="506" t="s">
        <v>1724</v>
      </c>
      <c r="H622" s="510"/>
      <c r="I622" s="510"/>
      <c r="J622" s="506"/>
      <c r="K622" s="506"/>
      <c r="L622" s="510">
        <v>9</v>
      </c>
      <c r="M622" s="510">
        <v>9036</v>
      </c>
      <c r="N622" s="506">
        <v>1</v>
      </c>
      <c r="O622" s="506">
        <v>1004</v>
      </c>
      <c r="P622" s="510"/>
      <c r="Q622" s="510"/>
      <c r="R622" s="527"/>
      <c r="S622" s="511"/>
    </row>
    <row r="623" spans="1:19" ht="14.4" customHeight="1" x14ac:dyDescent="0.3">
      <c r="A623" s="505" t="s">
        <v>1653</v>
      </c>
      <c r="B623" s="506" t="s">
        <v>1721</v>
      </c>
      <c r="C623" s="506" t="s">
        <v>447</v>
      </c>
      <c r="D623" s="506" t="s">
        <v>1646</v>
      </c>
      <c r="E623" s="506" t="s">
        <v>1655</v>
      </c>
      <c r="F623" s="506" t="s">
        <v>1676</v>
      </c>
      <c r="G623" s="506" t="s">
        <v>1678</v>
      </c>
      <c r="H623" s="510"/>
      <c r="I623" s="510"/>
      <c r="J623" s="506"/>
      <c r="K623" s="506"/>
      <c r="L623" s="510">
        <v>1</v>
      </c>
      <c r="M623" s="510">
        <v>37</v>
      </c>
      <c r="N623" s="506">
        <v>1</v>
      </c>
      <c r="O623" s="506">
        <v>37</v>
      </c>
      <c r="P623" s="510"/>
      <c r="Q623" s="510"/>
      <c r="R623" s="527"/>
      <c r="S623" s="511"/>
    </row>
    <row r="624" spans="1:19" ht="14.4" customHeight="1" x14ac:dyDescent="0.3">
      <c r="A624" s="505" t="s">
        <v>1653</v>
      </c>
      <c r="B624" s="506" t="s">
        <v>1721</v>
      </c>
      <c r="C624" s="506" t="s">
        <v>447</v>
      </c>
      <c r="D624" s="506" t="s">
        <v>1646</v>
      </c>
      <c r="E624" s="506" t="s">
        <v>1655</v>
      </c>
      <c r="F624" s="506" t="s">
        <v>1725</v>
      </c>
      <c r="G624" s="506" t="s">
        <v>1726</v>
      </c>
      <c r="H624" s="510"/>
      <c r="I624" s="510"/>
      <c r="J624" s="506"/>
      <c r="K624" s="506"/>
      <c r="L624" s="510">
        <v>1</v>
      </c>
      <c r="M624" s="510">
        <v>177</v>
      </c>
      <c r="N624" s="506">
        <v>1</v>
      </c>
      <c r="O624" s="506">
        <v>177</v>
      </c>
      <c r="P624" s="510"/>
      <c r="Q624" s="510"/>
      <c r="R624" s="527"/>
      <c r="S624" s="511"/>
    </row>
    <row r="625" spans="1:19" ht="14.4" customHeight="1" x14ac:dyDescent="0.3">
      <c r="A625" s="505" t="s">
        <v>1653</v>
      </c>
      <c r="B625" s="506" t="s">
        <v>1721</v>
      </c>
      <c r="C625" s="506" t="s">
        <v>447</v>
      </c>
      <c r="D625" s="506" t="s">
        <v>1646</v>
      </c>
      <c r="E625" s="506" t="s">
        <v>1655</v>
      </c>
      <c r="F625" s="506" t="s">
        <v>1725</v>
      </c>
      <c r="G625" s="506" t="s">
        <v>1727</v>
      </c>
      <c r="H625" s="510"/>
      <c r="I625" s="510"/>
      <c r="J625" s="506"/>
      <c r="K625" s="506"/>
      <c r="L625" s="510">
        <v>1</v>
      </c>
      <c r="M625" s="510">
        <v>177</v>
      </c>
      <c r="N625" s="506">
        <v>1</v>
      </c>
      <c r="O625" s="506">
        <v>177</v>
      </c>
      <c r="P625" s="510"/>
      <c r="Q625" s="510"/>
      <c r="R625" s="527"/>
      <c r="S625" s="511"/>
    </row>
    <row r="626" spans="1:19" ht="14.4" customHeight="1" x14ac:dyDescent="0.3">
      <c r="A626" s="505" t="s">
        <v>1653</v>
      </c>
      <c r="B626" s="506" t="s">
        <v>1721</v>
      </c>
      <c r="C626" s="506" t="s">
        <v>447</v>
      </c>
      <c r="D626" s="506" t="s">
        <v>1646</v>
      </c>
      <c r="E626" s="506" t="s">
        <v>1655</v>
      </c>
      <c r="F626" s="506" t="s">
        <v>1691</v>
      </c>
      <c r="G626" s="506" t="s">
        <v>1692</v>
      </c>
      <c r="H626" s="510"/>
      <c r="I626" s="510"/>
      <c r="J626" s="506"/>
      <c r="K626" s="506"/>
      <c r="L626" s="510">
        <v>1</v>
      </c>
      <c r="M626" s="510">
        <v>223</v>
      </c>
      <c r="N626" s="506">
        <v>1</v>
      </c>
      <c r="O626" s="506">
        <v>223</v>
      </c>
      <c r="P626" s="510"/>
      <c r="Q626" s="510"/>
      <c r="R626" s="527"/>
      <c r="S626" s="511"/>
    </row>
    <row r="627" spans="1:19" ht="14.4" customHeight="1" x14ac:dyDescent="0.3">
      <c r="A627" s="505" t="s">
        <v>1653</v>
      </c>
      <c r="B627" s="506" t="s">
        <v>1721</v>
      </c>
      <c r="C627" s="506" t="s">
        <v>447</v>
      </c>
      <c r="D627" s="506" t="s">
        <v>1646</v>
      </c>
      <c r="E627" s="506" t="s">
        <v>1655</v>
      </c>
      <c r="F627" s="506" t="s">
        <v>1691</v>
      </c>
      <c r="G627" s="506" t="s">
        <v>1693</v>
      </c>
      <c r="H627" s="510"/>
      <c r="I627" s="510"/>
      <c r="J627" s="506"/>
      <c r="K627" s="506"/>
      <c r="L627" s="510">
        <v>3</v>
      </c>
      <c r="M627" s="510">
        <v>669</v>
      </c>
      <c r="N627" s="506">
        <v>1</v>
      </c>
      <c r="O627" s="506">
        <v>223</v>
      </c>
      <c r="P627" s="510"/>
      <c r="Q627" s="510"/>
      <c r="R627" s="527"/>
      <c r="S627" s="511"/>
    </row>
    <row r="628" spans="1:19" ht="14.4" customHeight="1" x14ac:dyDescent="0.3">
      <c r="A628" s="505" t="s">
        <v>1653</v>
      </c>
      <c r="B628" s="506" t="s">
        <v>1721</v>
      </c>
      <c r="C628" s="506" t="s">
        <v>447</v>
      </c>
      <c r="D628" s="506" t="s">
        <v>1646</v>
      </c>
      <c r="E628" s="506" t="s">
        <v>1655</v>
      </c>
      <c r="F628" s="506" t="s">
        <v>1694</v>
      </c>
      <c r="G628" s="506" t="s">
        <v>1695</v>
      </c>
      <c r="H628" s="510"/>
      <c r="I628" s="510"/>
      <c r="J628" s="506"/>
      <c r="K628" s="506"/>
      <c r="L628" s="510">
        <v>1</v>
      </c>
      <c r="M628" s="510">
        <v>77</v>
      </c>
      <c r="N628" s="506">
        <v>1</v>
      </c>
      <c r="O628" s="506">
        <v>77</v>
      </c>
      <c r="P628" s="510"/>
      <c r="Q628" s="510"/>
      <c r="R628" s="527"/>
      <c r="S628" s="511"/>
    </row>
    <row r="629" spans="1:19" ht="14.4" customHeight="1" x14ac:dyDescent="0.3">
      <c r="A629" s="505" t="s">
        <v>1653</v>
      </c>
      <c r="B629" s="506" t="s">
        <v>1721</v>
      </c>
      <c r="C629" s="506" t="s">
        <v>447</v>
      </c>
      <c r="D629" s="506" t="s">
        <v>1646</v>
      </c>
      <c r="E629" s="506" t="s">
        <v>1655</v>
      </c>
      <c r="F629" s="506" t="s">
        <v>1694</v>
      </c>
      <c r="G629" s="506" t="s">
        <v>1696</v>
      </c>
      <c r="H629" s="510"/>
      <c r="I629" s="510"/>
      <c r="J629" s="506"/>
      <c r="K629" s="506"/>
      <c r="L629" s="510">
        <v>2</v>
      </c>
      <c r="M629" s="510">
        <v>154</v>
      </c>
      <c r="N629" s="506">
        <v>1</v>
      </c>
      <c r="O629" s="506">
        <v>77</v>
      </c>
      <c r="P629" s="510"/>
      <c r="Q629" s="510"/>
      <c r="R629" s="527"/>
      <c r="S629" s="511"/>
    </row>
    <row r="630" spans="1:19" ht="14.4" customHeight="1" x14ac:dyDescent="0.3">
      <c r="A630" s="505" t="s">
        <v>1653</v>
      </c>
      <c r="B630" s="506" t="s">
        <v>1721</v>
      </c>
      <c r="C630" s="506" t="s">
        <v>447</v>
      </c>
      <c r="D630" s="506" t="s">
        <v>1646</v>
      </c>
      <c r="E630" s="506" t="s">
        <v>1655</v>
      </c>
      <c r="F630" s="506" t="s">
        <v>1728</v>
      </c>
      <c r="G630" s="506" t="s">
        <v>1730</v>
      </c>
      <c r="H630" s="510"/>
      <c r="I630" s="510"/>
      <c r="J630" s="506"/>
      <c r="K630" s="506"/>
      <c r="L630" s="510">
        <v>1</v>
      </c>
      <c r="M630" s="510">
        <v>355</v>
      </c>
      <c r="N630" s="506">
        <v>1</v>
      </c>
      <c r="O630" s="506">
        <v>355</v>
      </c>
      <c r="P630" s="510"/>
      <c r="Q630" s="510"/>
      <c r="R630" s="527"/>
      <c r="S630" s="511"/>
    </row>
    <row r="631" spans="1:19" ht="14.4" customHeight="1" x14ac:dyDescent="0.3">
      <c r="A631" s="505" t="s">
        <v>1653</v>
      </c>
      <c r="B631" s="506" t="s">
        <v>1721</v>
      </c>
      <c r="C631" s="506" t="s">
        <v>447</v>
      </c>
      <c r="D631" s="506" t="s">
        <v>486</v>
      </c>
      <c r="E631" s="506" t="s">
        <v>1655</v>
      </c>
      <c r="F631" s="506" t="s">
        <v>1658</v>
      </c>
      <c r="G631" s="506" t="s">
        <v>1659</v>
      </c>
      <c r="H631" s="510"/>
      <c r="I631" s="510"/>
      <c r="J631" s="506"/>
      <c r="K631" s="506"/>
      <c r="L631" s="510">
        <v>1</v>
      </c>
      <c r="M631" s="510">
        <v>37</v>
      </c>
      <c r="N631" s="506">
        <v>1</v>
      </c>
      <c r="O631" s="506">
        <v>37</v>
      </c>
      <c r="P631" s="510"/>
      <c r="Q631" s="510"/>
      <c r="R631" s="527"/>
      <c r="S631" s="511"/>
    </row>
    <row r="632" spans="1:19" ht="14.4" customHeight="1" x14ac:dyDescent="0.3">
      <c r="A632" s="505" t="s">
        <v>1653</v>
      </c>
      <c r="B632" s="506" t="s">
        <v>1721</v>
      </c>
      <c r="C632" s="506" t="s">
        <v>447</v>
      </c>
      <c r="D632" s="506" t="s">
        <v>486</v>
      </c>
      <c r="E632" s="506" t="s">
        <v>1655</v>
      </c>
      <c r="F632" s="506" t="s">
        <v>1658</v>
      </c>
      <c r="G632" s="506" t="s">
        <v>1660</v>
      </c>
      <c r="H632" s="510"/>
      <c r="I632" s="510"/>
      <c r="J632" s="506"/>
      <c r="K632" s="506"/>
      <c r="L632" s="510"/>
      <c r="M632" s="510"/>
      <c r="N632" s="506"/>
      <c r="O632" s="506"/>
      <c r="P632" s="510">
        <v>1</v>
      </c>
      <c r="Q632" s="510">
        <v>37</v>
      </c>
      <c r="R632" s="527"/>
      <c r="S632" s="511">
        <v>37</v>
      </c>
    </row>
    <row r="633" spans="1:19" ht="14.4" customHeight="1" x14ac:dyDescent="0.3">
      <c r="A633" s="505" t="s">
        <v>1653</v>
      </c>
      <c r="B633" s="506" t="s">
        <v>1721</v>
      </c>
      <c r="C633" s="506" t="s">
        <v>447</v>
      </c>
      <c r="D633" s="506" t="s">
        <v>486</v>
      </c>
      <c r="E633" s="506" t="s">
        <v>1655</v>
      </c>
      <c r="F633" s="506" t="s">
        <v>1722</v>
      </c>
      <c r="G633" s="506" t="s">
        <v>1724</v>
      </c>
      <c r="H633" s="510"/>
      <c r="I633" s="510"/>
      <c r="J633" s="506"/>
      <c r="K633" s="506"/>
      <c r="L633" s="510"/>
      <c r="M633" s="510"/>
      <c r="N633" s="506"/>
      <c r="O633" s="506"/>
      <c r="P633" s="510">
        <v>1</v>
      </c>
      <c r="Q633" s="510">
        <v>1006</v>
      </c>
      <c r="R633" s="527"/>
      <c r="S633" s="511">
        <v>1006</v>
      </c>
    </row>
    <row r="634" spans="1:19" ht="14.4" customHeight="1" x14ac:dyDescent="0.3">
      <c r="A634" s="505" t="s">
        <v>1653</v>
      </c>
      <c r="B634" s="506" t="s">
        <v>1721</v>
      </c>
      <c r="C634" s="506" t="s">
        <v>447</v>
      </c>
      <c r="D634" s="506" t="s">
        <v>486</v>
      </c>
      <c r="E634" s="506" t="s">
        <v>1655</v>
      </c>
      <c r="F634" s="506" t="s">
        <v>1673</v>
      </c>
      <c r="G634" s="506" t="s">
        <v>1674</v>
      </c>
      <c r="H634" s="510">
        <v>5</v>
      </c>
      <c r="I634" s="510">
        <v>166.65999999999997</v>
      </c>
      <c r="J634" s="506">
        <v>1.6665999999999996</v>
      </c>
      <c r="K634" s="506">
        <v>33.331999999999994</v>
      </c>
      <c r="L634" s="510">
        <v>3</v>
      </c>
      <c r="M634" s="510">
        <v>100</v>
      </c>
      <c r="N634" s="506">
        <v>1</v>
      </c>
      <c r="O634" s="506">
        <v>33.333333333333336</v>
      </c>
      <c r="P634" s="510">
        <v>5</v>
      </c>
      <c r="Q634" s="510">
        <v>166.67000000000002</v>
      </c>
      <c r="R634" s="527">
        <v>1.6667000000000001</v>
      </c>
      <c r="S634" s="511">
        <v>33.334000000000003</v>
      </c>
    </row>
    <row r="635" spans="1:19" ht="14.4" customHeight="1" x14ac:dyDescent="0.3">
      <c r="A635" s="505" t="s">
        <v>1653</v>
      </c>
      <c r="B635" s="506" t="s">
        <v>1721</v>
      </c>
      <c r="C635" s="506" t="s">
        <v>447</v>
      </c>
      <c r="D635" s="506" t="s">
        <v>486</v>
      </c>
      <c r="E635" s="506" t="s">
        <v>1655</v>
      </c>
      <c r="F635" s="506" t="s">
        <v>1673</v>
      </c>
      <c r="G635" s="506" t="s">
        <v>1675</v>
      </c>
      <c r="H635" s="510">
        <v>1</v>
      </c>
      <c r="I635" s="510">
        <v>33.33</v>
      </c>
      <c r="J635" s="506">
        <v>0.24998124953123829</v>
      </c>
      <c r="K635" s="506">
        <v>33.33</v>
      </c>
      <c r="L635" s="510">
        <v>4</v>
      </c>
      <c r="M635" s="510">
        <v>133.32999999999998</v>
      </c>
      <c r="N635" s="506">
        <v>1</v>
      </c>
      <c r="O635" s="506">
        <v>33.332499999999996</v>
      </c>
      <c r="P635" s="510">
        <v>2</v>
      </c>
      <c r="Q635" s="510">
        <v>66.67</v>
      </c>
      <c r="R635" s="527">
        <v>0.50003750093752353</v>
      </c>
      <c r="S635" s="511">
        <v>33.335000000000001</v>
      </c>
    </row>
    <row r="636" spans="1:19" ht="14.4" customHeight="1" x14ac:dyDescent="0.3">
      <c r="A636" s="505" t="s">
        <v>1653</v>
      </c>
      <c r="B636" s="506" t="s">
        <v>1721</v>
      </c>
      <c r="C636" s="506" t="s">
        <v>447</v>
      </c>
      <c r="D636" s="506" t="s">
        <v>486</v>
      </c>
      <c r="E636" s="506" t="s">
        <v>1655</v>
      </c>
      <c r="F636" s="506" t="s">
        <v>1725</v>
      </c>
      <c r="G636" s="506" t="s">
        <v>1726</v>
      </c>
      <c r="H636" s="510">
        <v>15</v>
      </c>
      <c r="I636" s="510">
        <v>2655</v>
      </c>
      <c r="J636" s="506">
        <v>5</v>
      </c>
      <c r="K636" s="506">
        <v>177</v>
      </c>
      <c r="L636" s="510">
        <v>3</v>
      </c>
      <c r="M636" s="510">
        <v>531</v>
      </c>
      <c r="N636" s="506">
        <v>1</v>
      </c>
      <c r="O636" s="506">
        <v>177</v>
      </c>
      <c r="P636" s="510">
        <v>9</v>
      </c>
      <c r="Q636" s="510">
        <v>1602</v>
      </c>
      <c r="R636" s="527">
        <v>3.0169491525423728</v>
      </c>
      <c r="S636" s="511">
        <v>178</v>
      </c>
    </row>
    <row r="637" spans="1:19" ht="14.4" customHeight="1" x14ac:dyDescent="0.3">
      <c r="A637" s="505" t="s">
        <v>1653</v>
      </c>
      <c r="B637" s="506" t="s">
        <v>1721</v>
      </c>
      <c r="C637" s="506" t="s">
        <v>447</v>
      </c>
      <c r="D637" s="506" t="s">
        <v>486</v>
      </c>
      <c r="E637" s="506" t="s">
        <v>1655</v>
      </c>
      <c r="F637" s="506" t="s">
        <v>1725</v>
      </c>
      <c r="G637" s="506" t="s">
        <v>1727</v>
      </c>
      <c r="H637" s="510">
        <v>7</v>
      </c>
      <c r="I637" s="510">
        <v>1239</v>
      </c>
      <c r="J637" s="506">
        <v>0.875</v>
      </c>
      <c r="K637" s="506">
        <v>177</v>
      </c>
      <c r="L637" s="510">
        <v>8</v>
      </c>
      <c r="M637" s="510">
        <v>1416</v>
      </c>
      <c r="N637" s="506">
        <v>1</v>
      </c>
      <c r="O637" s="506">
        <v>177</v>
      </c>
      <c r="P637" s="510">
        <v>10</v>
      </c>
      <c r="Q637" s="510">
        <v>1780</v>
      </c>
      <c r="R637" s="527">
        <v>1.2570621468926553</v>
      </c>
      <c r="S637" s="511">
        <v>178</v>
      </c>
    </row>
    <row r="638" spans="1:19" ht="14.4" customHeight="1" x14ac:dyDescent="0.3">
      <c r="A638" s="505" t="s">
        <v>1653</v>
      </c>
      <c r="B638" s="506" t="s">
        <v>1721</v>
      </c>
      <c r="C638" s="506" t="s">
        <v>447</v>
      </c>
      <c r="D638" s="506" t="s">
        <v>486</v>
      </c>
      <c r="E638" s="506" t="s">
        <v>1655</v>
      </c>
      <c r="F638" s="506" t="s">
        <v>1688</v>
      </c>
      <c r="G638" s="506" t="s">
        <v>1689</v>
      </c>
      <c r="H638" s="510"/>
      <c r="I638" s="510"/>
      <c r="J638" s="506"/>
      <c r="K638" s="506"/>
      <c r="L638" s="510"/>
      <c r="M638" s="510"/>
      <c r="N638" s="506"/>
      <c r="O638" s="506"/>
      <c r="P638" s="510">
        <v>1</v>
      </c>
      <c r="Q638" s="510">
        <v>74</v>
      </c>
      <c r="R638" s="527"/>
      <c r="S638" s="511">
        <v>74</v>
      </c>
    </row>
    <row r="639" spans="1:19" ht="14.4" customHeight="1" x14ac:dyDescent="0.3">
      <c r="A639" s="505" t="s">
        <v>1653</v>
      </c>
      <c r="B639" s="506" t="s">
        <v>1721</v>
      </c>
      <c r="C639" s="506" t="s">
        <v>447</v>
      </c>
      <c r="D639" s="506" t="s">
        <v>486</v>
      </c>
      <c r="E639" s="506" t="s">
        <v>1655</v>
      </c>
      <c r="F639" s="506" t="s">
        <v>1691</v>
      </c>
      <c r="G639" s="506" t="s">
        <v>1692</v>
      </c>
      <c r="H639" s="510">
        <v>16</v>
      </c>
      <c r="I639" s="510">
        <v>3552</v>
      </c>
      <c r="J639" s="506">
        <v>5.3094170403587446</v>
      </c>
      <c r="K639" s="506">
        <v>222</v>
      </c>
      <c r="L639" s="510">
        <v>3</v>
      </c>
      <c r="M639" s="510">
        <v>669</v>
      </c>
      <c r="N639" s="506">
        <v>1</v>
      </c>
      <c r="O639" s="506">
        <v>223</v>
      </c>
      <c r="P639" s="510">
        <v>9</v>
      </c>
      <c r="Q639" s="510">
        <v>2007</v>
      </c>
      <c r="R639" s="527">
        <v>3</v>
      </c>
      <c r="S639" s="511">
        <v>223</v>
      </c>
    </row>
    <row r="640" spans="1:19" ht="14.4" customHeight="1" x14ac:dyDescent="0.3">
      <c r="A640" s="505" t="s">
        <v>1653</v>
      </c>
      <c r="B640" s="506" t="s">
        <v>1721</v>
      </c>
      <c r="C640" s="506" t="s">
        <v>447</v>
      </c>
      <c r="D640" s="506" t="s">
        <v>486</v>
      </c>
      <c r="E640" s="506" t="s">
        <v>1655</v>
      </c>
      <c r="F640" s="506" t="s">
        <v>1691</v>
      </c>
      <c r="G640" s="506" t="s">
        <v>1693</v>
      </c>
      <c r="H640" s="510">
        <v>8</v>
      </c>
      <c r="I640" s="510">
        <v>1776</v>
      </c>
      <c r="J640" s="506">
        <v>0.99551569506726456</v>
      </c>
      <c r="K640" s="506">
        <v>222</v>
      </c>
      <c r="L640" s="510">
        <v>8</v>
      </c>
      <c r="M640" s="510">
        <v>1784</v>
      </c>
      <c r="N640" s="506">
        <v>1</v>
      </c>
      <c r="O640" s="506">
        <v>223</v>
      </c>
      <c r="P640" s="510">
        <v>10</v>
      </c>
      <c r="Q640" s="510">
        <v>2230</v>
      </c>
      <c r="R640" s="527">
        <v>1.25</v>
      </c>
      <c r="S640" s="511">
        <v>223</v>
      </c>
    </row>
    <row r="641" spans="1:19" ht="14.4" customHeight="1" x14ac:dyDescent="0.3">
      <c r="A641" s="505" t="s">
        <v>1653</v>
      </c>
      <c r="B641" s="506" t="s">
        <v>1721</v>
      </c>
      <c r="C641" s="506" t="s">
        <v>447</v>
      </c>
      <c r="D641" s="506" t="s">
        <v>486</v>
      </c>
      <c r="E641" s="506" t="s">
        <v>1655</v>
      </c>
      <c r="F641" s="506" t="s">
        <v>1694</v>
      </c>
      <c r="G641" s="506" t="s">
        <v>1695</v>
      </c>
      <c r="H641" s="510">
        <v>23</v>
      </c>
      <c r="I641" s="510">
        <v>1771</v>
      </c>
      <c r="J641" s="506">
        <v>3.2857142857142856</v>
      </c>
      <c r="K641" s="506">
        <v>77</v>
      </c>
      <c r="L641" s="510">
        <v>7</v>
      </c>
      <c r="M641" s="510">
        <v>539</v>
      </c>
      <c r="N641" s="506">
        <v>1</v>
      </c>
      <c r="O641" s="506">
        <v>77</v>
      </c>
      <c r="P641" s="510">
        <v>16</v>
      </c>
      <c r="Q641" s="510">
        <v>1232</v>
      </c>
      <c r="R641" s="527">
        <v>2.2857142857142856</v>
      </c>
      <c r="S641" s="511">
        <v>77</v>
      </c>
    </row>
    <row r="642" spans="1:19" ht="14.4" customHeight="1" x14ac:dyDescent="0.3">
      <c r="A642" s="505" t="s">
        <v>1653</v>
      </c>
      <c r="B642" s="506" t="s">
        <v>1721</v>
      </c>
      <c r="C642" s="506" t="s">
        <v>447</v>
      </c>
      <c r="D642" s="506" t="s">
        <v>486</v>
      </c>
      <c r="E642" s="506" t="s">
        <v>1655</v>
      </c>
      <c r="F642" s="506" t="s">
        <v>1694</v>
      </c>
      <c r="G642" s="506" t="s">
        <v>1696</v>
      </c>
      <c r="H642" s="510">
        <v>1</v>
      </c>
      <c r="I642" s="510">
        <v>77</v>
      </c>
      <c r="J642" s="506">
        <v>0.25</v>
      </c>
      <c r="K642" s="506">
        <v>77</v>
      </c>
      <c r="L642" s="510">
        <v>4</v>
      </c>
      <c r="M642" s="510">
        <v>308</v>
      </c>
      <c r="N642" s="506">
        <v>1</v>
      </c>
      <c r="O642" s="506">
        <v>77</v>
      </c>
      <c r="P642" s="510">
        <v>3</v>
      </c>
      <c r="Q642" s="510">
        <v>231</v>
      </c>
      <c r="R642" s="527">
        <v>0.75</v>
      </c>
      <c r="S642" s="511">
        <v>77</v>
      </c>
    </row>
    <row r="643" spans="1:19" ht="14.4" customHeight="1" x14ac:dyDescent="0.3">
      <c r="A643" s="505" t="s">
        <v>1653</v>
      </c>
      <c r="B643" s="506" t="s">
        <v>1721</v>
      </c>
      <c r="C643" s="506" t="s">
        <v>447</v>
      </c>
      <c r="D643" s="506" t="s">
        <v>486</v>
      </c>
      <c r="E643" s="506" t="s">
        <v>1655</v>
      </c>
      <c r="F643" s="506" t="s">
        <v>1728</v>
      </c>
      <c r="G643" s="506" t="s">
        <v>1729</v>
      </c>
      <c r="H643" s="510">
        <v>1</v>
      </c>
      <c r="I643" s="510">
        <v>354</v>
      </c>
      <c r="J643" s="506"/>
      <c r="K643" s="506">
        <v>354</v>
      </c>
      <c r="L643" s="510"/>
      <c r="M643" s="510"/>
      <c r="N643" s="506"/>
      <c r="O643" s="506"/>
      <c r="P643" s="510"/>
      <c r="Q643" s="510"/>
      <c r="R643" s="527"/>
      <c r="S643" s="511"/>
    </row>
    <row r="644" spans="1:19" ht="14.4" customHeight="1" x14ac:dyDescent="0.3">
      <c r="A644" s="505" t="s">
        <v>1653</v>
      </c>
      <c r="B644" s="506" t="s">
        <v>1721</v>
      </c>
      <c r="C644" s="506" t="s">
        <v>447</v>
      </c>
      <c r="D644" s="506" t="s">
        <v>486</v>
      </c>
      <c r="E644" s="506" t="s">
        <v>1655</v>
      </c>
      <c r="F644" s="506" t="s">
        <v>1731</v>
      </c>
      <c r="G644" s="506" t="s">
        <v>1733</v>
      </c>
      <c r="H644" s="510">
        <v>1</v>
      </c>
      <c r="I644" s="510">
        <v>701</v>
      </c>
      <c r="J644" s="506"/>
      <c r="K644" s="506">
        <v>701</v>
      </c>
      <c r="L644" s="510"/>
      <c r="M644" s="510"/>
      <c r="N644" s="506"/>
      <c r="O644" s="506"/>
      <c r="P644" s="510"/>
      <c r="Q644" s="510"/>
      <c r="R644" s="527"/>
      <c r="S644" s="511"/>
    </row>
    <row r="645" spans="1:19" ht="14.4" customHeight="1" x14ac:dyDescent="0.3">
      <c r="A645" s="505" t="s">
        <v>1653</v>
      </c>
      <c r="B645" s="506" t="s">
        <v>1721</v>
      </c>
      <c r="C645" s="506" t="s">
        <v>447</v>
      </c>
      <c r="D645" s="506" t="s">
        <v>487</v>
      </c>
      <c r="E645" s="506" t="s">
        <v>1655</v>
      </c>
      <c r="F645" s="506" t="s">
        <v>1658</v>
      </c>
      <c r="G645" s="506" t="s">
        <v>1659</v>
      </c>
      <c r="H645" s="510"/>
      <c r="I645" s="510"/>
      <c r="J645" s="506"/>
      <c r="K645" s="506"/>
      <c r="L645" s="510"/>
      <c r="M645" s="510"/>
      <c r="N645" s="506"/>
      <c r="O645" s="506"/>
      <c r="P645" s="510">
        <v>4</v>
      </c>
      <c r="Q645" s="510">
        <v>148</v>
      </c>
      <c r="R645" s="527"/>
      <c r="S645" s="511">
        <v>37</v>
      </c>
    </row>
    <row r="646" spans="1:19" ht="14.4" customHeight="1" x14ac:dyDescent="0.3">
      <c r="A646" s="505" t="s">
        <v>1653</v>
      </c>
      <c r="B646" s="506" t="s">
        <v>1721</v>
      </c>
      <c r="C646" s="506" t="s">
        <v>447</v>
      </c>
      <c r="D646" s="506" t="s">
        <v>487</v>
      </c>
      <c r="E646" s="506" t="s">
        <v>1655</v>
      </c>
      <c r="F646" s="506" t="s">
        <v>1722</v>
      </c>
      <c r="G646" s="506" t="s">
        <v>1723</v>
      </c>
      <c r="H646" s="510"/>
      <c r="I646" s="510"/>
      <c r="J646" s="506"/>
      <c r="K646" s="506"/>
      <c r="L646" s="510"/>
      <c r="M646" s="510"/>
      <c r="N646" s="506"/>
      <c r="O646" s="506"/>
      <c r="P646" s="510">
        <v>8</v>
      </c>
      <c r="Q646" s="510">
        <v>8048</v>
      </c>
      <c r="R646" s="527"/>
      <c r="S646" s="511">
        <v>1006</v>
      </c>
    </row>
    <row r="647" spans="1:19" ht="14.4" customHeight="1" x14ac:dyDescent="0.3">
      <c r="A647" s="505" t="s">
        <v>1653</v>
      </c>
      <c r="B647" s="506" t="s">
        <v>1721</v>
      </c>
      <c r="C647" s="506" t="s">
        <v>447</v>
      </c>
      <c r="D647" s="506" t="s">
        <v>487</v>
      </c>
      <c r="E647" s="506" t="s">
        <v>1655</v>
      </c>
      <c r="F647" s="506" t="s">
        <v>1676</v>
      </c>
      <c r="G647" s="506" t="s">
        <v>1677</v>
      </c>
      <c r="H647" s="510"/>
      <c r="I647" s="510"/>
      <c r="J647" s="506"/>
      <c r="K647" s="506"/>
      <c r="L647" s="510"/>
      <c r="M647" s="510"/>
      <c r="N647" s="506"/>
      <c r="O647" s="506"/>
      <c r="P647" s="510">
        <v>3</v>
      </c>
      <c r="Q647" s="510">
        <v>111</v>
      </c>
      <c r="R647" s="527"/>
      <c r="S647" s="511">
        <v>37</v>
      </c>
    </row>
    <row r="648" spans="1:19" ht="14.4" customHeight="1" x14ac:dyDescent="0.3">
      <c r="A648" s="505" t="s">
        <v>1653</v>
      </c>
      <c r="B648" s="506" t="s">
        <v>1721</v>
      </c>
      <c r="C648" s="506" t="s">
        <v>447</v>
      </c>
      <c r="D648" s="506" t="s">
        <v>487</v>
      </c>
      <c r="E648" s="506" t="s">
        <v>1655</v>
      </c>
      <c r="F648" s="506" t="s">
        <v>1697</v>
      </c>
      <c r="G648" s="506" t="s">
        <v>1698</v>
      </c>
      <c r="H648" s="510"/>
      <c r="I648" s="510"/>
      <c r="J648" s="506"/>
      <c r="K648" s="506"/>
      <c r="L648" s="510"/>
      <c r="M648" s="510"/>
      <c r="N648" s="506"/>
      <c r="O648" s="506"/>
      <c r="P648" s="510">
        <v>1</v>
      </c>
      <c r="Q648" s="510">
        <v>59</v>
      </c>
      <c r="R648" s="527"/>
      <c r="S648" s="511">
        <v>59</v>
      </c>
    </row>
    <row r="649" spans="1:19" ht="14.4" customHeight="1" x14ac:dyDescent="0.3">
      <c r="A649" s="505" t="s">
        <v>1653</v>
      </c>
      <c r="B649" s="506" t="s">
        <v>1721</v>
      </c>
      <c r="C649" s="506" t="s">
        <v>447</v>
      </c>
      <c r="D649" s="506" t="s">
        <v>1649</v>
      </c>
      <c r="E649" s="506" t="s">
        <v>1655</v>
      </c>
      <c r="F649" s="506" t="s">
        <v>1673</v>
      </c>
      <c r="G649" s="506" t="s">
        <v>1675</v>
      </c>
      <c r="H649" s="510"/>
      <c r="I649" s="510"/>
      <c r="J649" s="506"/>
      <c r="K649" s="506"/>
      <c r="L649" s="510">
        <v>2</v>
      </c>
      <c r="M649" s="510">
        <v>66.67</v>
      </c>
      <c r="N649" s="506">
        <v>1</v>
      </c>
      <c r="O649" s="506">
        <v>33.335000000000001</v>
      </c>
      <c r="P649" s="510"/>
      <c r="Q649" s="510"/>
      <c r="R649" s="527"/>
      <c r="S649" s="511"/>
    </row>
    <row r="650" spans="1:19" ht="14.4" customHeight="1" x14ac:dyDescent="0.3">
      <c r="A650" s="505" t="s">
        <v>1653</v>
      </c>
      <c r="B650" s="506" t="s">
        <v>1721</v>
      </c>
      <c r="C650" s="506" t="s">
        <v>447</v>
      </c>
      <c r="D650" s="506" t="s">
        <v>1649</v>
      </c>
      <c r="E650" s="506" t="s">
        <v>1655</v>
      </c>
      <c r="F650" s="506" t="s">
        <v>1725</v>
      </c>
      <c r="G650" s="506" t="s">
        <v>1726</v>
      </c>
      <c r="H650" s="510"/>
      <c r="I650" s="510"/>
      <c r="J650" s="506"/>
      <c r="K650" s="506"/>
      <c r="L650" s="510">
        <v>2</v>
      </c>
      <c r="M650" s="510">
        <v>354</v>
      </c>
      <c r="N650" s="506">
        <v>1</v>
      </c>
      <c r="O650" s="506">
        <v>177</v>
      </c>
      <c r="P650" s="510"/>
      <c r="Q650" s="510"/>
      <c r="R650" s="527"/>
      <c r="S650" s="511"/>
    </row>
    <row r="651" spans="1:19" ht="14.4" customHeight="1" x14ac:dyDescent="0.3">
      <c r="A651" s="505" t="s">
        <v>1653</v>
      </c>
      <c r="B651" s="506" t="s">
        <v>1721</v>
      </c>
      <c r="C651" s="506" t="s">
        <v>447</v>
      </c>
      <c r="D651" s="506" t="s">
        <v>1649</v>
      </c>
      <c r="E651" s="506" t="s">
        <v>1655</v>
      </c>
      <c r="F651" s="506" t="s">
        <v>1725</v>
      </c>
      <c r="G651" s="506" t="s">
        <v>1727</v>
      </c>
      <c r="H651" s="510"/>
      <c r="I651" s="510"/>
      <c r="J651" s="506"/>
      <c r="K651" s="506"/>
      <c r="L651" s="510">
        <v>10</v>
      </c>
      <c r="M651" s="510">
        <v>1770</v>
      </c>
      <c r="N651" s="506">
        <v>1</v>
      </c>
      <c r="O651" s="506">
        <v>177</v>
      </c>
      <c r="P651" s="510"/>
      <c r="Q651" s="510"/>
      <c r="R651" s="527"/>
      <c r="S651" s="511"/>
    </row>
    <row r="652" spans="1:19" ht="14.4" customHeight="1" x14ac:dyDescent="0.3">
      <c r="A652" s="505" t="s">
        <v>1653</v>
      </c>
      <c r="B652" s="506" t="s">
        <v>1721</v>
      </c>
      <c r="C652" s="506" t="s">
        <v>447</v>
      </c>
      <c r="D652" s="506" t="s">
        <v>1649</v>
      </c>
      <c r="E652" s="506" t="s">
        <v>1655</v>
      </c>
      <c r="F652" s="506" t="s">
        <v>1691</v>
      </c>
      <c r="G652" s="506" t="s">
        <v>1692</v>
      </c>
      <c r="H652" s="510"/>
      <c r="I652" s="510"/>
      <c r="J652" s="506"/>
      <c r="K652" s="506"/>
      <c r="L652" s="510">
        <v>2</v>
      </c>
      <c r="M652" s="510">
        <v>446</v>
      </c>
      <c r="N652" s="506">
        <v>1</v>
      </c>
      <c r="O652" s="506">
        <v>223</v>
      </c>
      <c r="P652" s="510"/>
      <c r="Q652" s="510"/>
      <c r="R652" s="527"/>
      <c r="S652" s="511"/>
    </row>
    <row r="653" spans="1:19" ht="14.4" customHeight="1" x14ac:dyDescent="0.3">
      <c r="A653" s="505" t="s">
        <v>1653</v>
      </c>
      <c r="B653" s="506" t="s">
        <v>1721</v>
      </c>
      <c r="C653" s="506" t="s">
        <v>447</v>
      </c>
      <c r="D653" s="506" t="s">
        <v>1649</v>
      </c>
      <c r="E653" s="506" t="s">
        <v>1655</v>
      </c>
      <c r="F653" s="506" t="s">
        <v>1691</v>
      </c>
      <c r="G653" s="506" t="s">
        <v>1693</v>
      </c>
      <c r="H653" s="510"/>
      <c r="I653" s="510"/>
      <c r="J653" s="506"/>
      <c r="K653" s="506"/>
      <c r="L653" s="510">
        <v>10</v>
      </c>
      <c r="M653" s="510">
        <v>2230</v>
      </c>
      <c r="N653" s="506">
        <v>1</v>
      </c>
      <c r="O653" s="506">
        <v>223</v>
      </c>
      <c r="P653" s="510"/>
      <c r="Q653" s="510"/>
      <c r="R653" s="527"/>
      <c r="S653" s="511"/>
    </row>
    <row r="654" spans="1:19" ht="14.4" customHeight="1" x14ac:dyDescent="0.3">
      <c r="A654" s="505" t="s">
        <v>1653</v>
      </c>
      <c r="B654" s="506" t="s">
        <v>1721</v>
      </c>
      <c r="C654" s="506" t="s">
        <v>447</v>
      </c>
      <c r="D654" s="506" t="s">
        <v>1649</v>
      </c>
      <c r="E654" s="506" t="s">
        <v>1655</v>
      </c>
      <c r="F654" s="506" t="s">
        <v>1694</v>
      </c>
      <c r="G654" s="506" t="s">
        <v>1695</v>
      </c>
      <c r="H654" s="510"/>
      <c r="I654" s="510"/>
      <c r="J654" s="506"/>
      <c r="K654" s="506"/>
      <c r="L654" s="510">
        <v>2</v>
      </c>
      <c r="M654" s="510">
        <v>154</v>
      </c>
      <c r="N654" s="506">
        <v>1</v>
      </c>
      <c r="O654" s="506">
        <v>77</v>
      </c>
      <c r="P654" s="510"/>
      <c r="Q654" s="510"/>
      <c r="R654" s="527"/>
      <c r="S654" s="511"/>
    </row>
    <row r="655" spans="1:19" ht="14.4" customHeight="1" x14ac:dyDescent="0.3">
      <c r="A655" s="505" t="s">
        <v>1653</v>
      </c>
      <c r="B655" s="506" t="s">
        <v>1721</v>
      </c>
      <c r="C655" s="506" t="s">
        <v>447</v>
      </c>
      <c r="D655" s="506" t="s">
        <v>1650</v>
      </c>
      <c r="E655" s="506" t="s">
        <v>1655</v>
      </c>
      <c r="F655" s="506" t="s">
        <v>1658</v>
      </c>
      <c r="G655" s="506" t="s">
        <v>1659</v>
      </c>
      <c r="H655" s="510">
        <v>5</v>
      </c>
      <c r="I655" s="510">
        <v>185</v>
      </c>
      <c r="J655" s="506"/>
      <c r="K655" s="506">
        <v>37</v>
      </c>
      <c r="L655" s="510"/>
      <c r="M655" s="510"/>
      <c r="N655" s="506"/>
      <c r="O655" s="506"/>
      <c r="P655" s="510"/>
      <c r="Q655" s="510"/>
      <c r="R655" s="527"/>
      <c r="S655" s="511"/>
    </row>
    <row r="656" spans="1:19" ht="14.4" customHeight="1" x14ac:dyDescent="0.3">
      <c r="A656" s="505" t="s">
        <v>1653</v>
      </c>
      <c r="B656" s="506" t="s">
        <v>1721</v>
      </c>
      <c r="C656" s="506" t="s">
        <v>447</v>
      </c>
      <c r="D656" s="506" t="s">
        <v>1650</v>
      </c>
      <c r="E656" s="506" t="s">
        <v>1655</v>
      </c>
      <c r="F656" s="506" t="s">
        <v>1658</v>
      </c>
      <c r="G656" s="506" t="s">
        <v>1660</v>
      </c>
      <c r="H656" s="510">
        <v>1</v>
      </c>
      <c r="I656" s="510">
        <v>37</v>
      </c>
      <c r="J656" s="506"/>
      <c r="K656" s="506">
        <v>37</v>
      </c>
      <c r="L656" s="510"/>
      <c r="M656" s="510"/>
      <c r="N656" s="506"/>
      <c r="O656" s="506"/>
      <c r="P656" s="510"/>
      <c r="Q656" s="510"/>
      <c r="R656" s="527"/>
      <c r="S656" s="511"/>
    </row>
    <row r="657" spans="1:19" ht="14.4" customHeight="1" x14ac:dyDescent="0.3">
      <c r="A657" s="505" t="s">
        <v>1653</v>
      </c>
      <c r="B657" s="506" t="s">
        <v>1721</v>
      </c>
      <c r="C657" s="506" t="s">
        <v>447</v>
      </c>
      <c r="D657" s="506" t="s">
        <v>1650</v>
      </c>
      <c r="E657" s="506" t="s">
        <v>1655</v>
      </c>
      <c r="F657" s="506" t="s">
        <v>1673</v>
      </c>
      <c r="G657" s="506" t="s">
        <v>1674</v>
      </c>
      <c r="H657" s="510">
        <v>1</v>
      </c>
      <c r="I657" s="510">
        <v>33.33</v>
      </c>
      <c r="J657" s="506"/>
      <c r="K657" s="506">
        <v>33.33</v>
      </c>
      <c r="L657" s="510"/>
      <c r="M657" s="510"/>
      <c r="N657" s="506"/>
      <c r="O657" s="506"/>
      <c r="P657" s="510"/>
      <c r="Q657" s="510"/>
      <c r="R657" s="527"/>
      <c r="S657" s="511"/>
    </row>
    <row r="658" spans="1:19" ht="14.4" customHeight="1" x14ac:dyDescent="0.3">
      <c r="A658" s="505" t="s">
        <v>1653</v>
      </c>
      <c r="B658" s="506" t="s">
        <v>1721</v>
      </c>
      <c r="C658" s="506" t="s">
        <v>447</v>
      </c>
      <c r="D658" s="506" t="s">
        <v>1650</v>
      </c>
      <c r="E658" s="506" t="s">
        <v>1655</v>
      </c>
      <c r="F658" s="506" t="s">
        <v>1676</v>
      </c>
      <c r="G658" s="506" t="s">
        <v>1677</v>
      </c>
      <c r="H658" s="510">
        <v>3</v>
      </c>
      <c r="I658" s="510">
        <v>111</v>
      </c>
      <c r="J658" s="506"/>
      <c r="K658" s="506">
        <v>37</v>
      </c>
      <c r="L658" s="510"/>
      <c r="M658" s="510"/>
      <c r="N658" s="506"/>
      <c r="O658" s="506"/>
      <c r="P658" s="510"/>
      <c r="Q658" s="510"/>
      <c r="R658" s="527"/>
      <c r="S658" s="511"/>
    </row>
    <row r="659" spans="1:19" ht="14.4" customHeight="1" x14ac:dyDescent="0.3">
      <c r="A659" s="505" t="s">
        <v>1653</v>
      </c>
      <c r="B659" s="506" t="s">
        <v>1721</v>
      </c>
      <c r="C659" s="506" t="s">
        <v>447</v>
      </c>
      <c r="D659" s="506" t="s">
        <v>1650</v>
      </c>
      <c r="E659" s="506" t="s">
        <v>1655</v>
      </c>
      <c r="F659" s="506" t="s">
        <v>1725</v>
      </c>
      <c r="G659" s="506" t="s">
        <v>1726</v>
      </c>
      <c r="H659" s="510">
        <v>1</v>
      </c>
      <c r="I659" s="510">
        <v>177</v>
      </c>
      <c r="J659" s="506"/>
      <c r="K659" s="506">
        <v>177</v>
      </c>
      <c r="L659" s="510"/>
      <c r="M659" s="510"/>
      <c r="N659" s="506"/>
      <c r="O659" s="506"/>
      <c r="P659" s="510"/>
      <c r="Q659" s="510"/>
      <c r="R659" s="527"/>
      <c r="S659" s="511"/>
    </row>
    <row r="660" spans="1:19" ht="14.4" customHeight="1" x14ac:dyDescent="0.3">
      <c r="A660" s="505" t="s">
        <v>1653</v>
      </c>
      <c r="B660" s="506" t="s">
        <v>1721</v>
      </c>
      <c r="C660" s="506" t="s">
        <v>447</v>
      </c>
      <c r="D660" s="506" t="s">
        <v>1650</v>
      </c>
      <c r="E660" s="506" t="s">
        <v>1655</v>
      </c>
      <c r="F660" s="506" t="s">
        <v>1691</v>
      </c>
      <c r="G660" s="506" t="s">
        <v>1692</v>
      </c>
      <c r="H660" s="510">
        <v>2</v>
      </c>
      <c r="I660" s="510">
        <v>444</v>
      </c>
      <c r="J660" s="506"/>
      <c r="K660" s="506">
        <v>222</v>
      </c>
      <c r="L660" s="510"/>
      <c r="M660" s="510"/>
      <c r="N660" s="506"/>
      <c r="O660" s="506"/>
      <c r="P660" s="510"/>
      <c r="Q660" s="510"/>
      <c r="R660" s="527"/>
      <c r="S660" s="511"/>
    </row>
    <row r="661" spans="1:19" ht="14.4" customHeight="1" x14ac:dyDescent="0.3">
      <c r="A661" s="505" t="s">
        <v>1653</v>
      </c>
      <c r="B661" s="506" t="s">
        <v>1721</v>
      </c>
      <c r="C661" s="506" t="s">
        <v>447</v>
      </c>
      <c r="D661" s="506" t="s">
        <v>1650</v>
      </c>
      <c r="E661" s="506" t="s">
        <v>1655</v>
      </c>
      <c r="F661" s="506" t="s">
        <v>1694</v>
      </c>
      <c r="G661" s="506" t="s">
        <v>1695</v>
      </c>
      <c r="H661" s="510">
        <v>1</v>
      </c>
      <c r="I661" s="510">
        <v>77</v>
      </c>
      <c r="J661" s="506"/>
      <c r="K661" s="506">
        <v>77</v>
      </c>
      <c r="L661" s="510"/>
      <c r="M661" s="510"/>
      <c r="N661" s="506"/>
      <c r="O661" s="506"/>
      <c r="P661" s="510"/>
      <c r="Q661" s="510"/>
      <c r="R661" s="527"/>
      <c r="S661" s="511"/>
    </row>
    <row r="662" spans="1:19" ht="14.4" customHeight="1" x14ac:dyDescent="0.3">
      <c r="A662" s="505" t="s">
        <v>1653</v>
      </c>
      <c r="B662" s="506" t="s">
        <v>1721</v>
      </c>
      <c r="C662" s="506" t="s">
        <v>447</v>
      </c>
      <c r="D662" s="506" t="s">
        <v>1640</v>
      </c>
      <c r="E662" s="506" t="s">
        <v>1655</v>
      </c>
      <c r="F662" s="506" t="s">
        <v>1658</v>
      </c>
      <c r="G662" s="506" t="s">
        <v>1660</v>
      </c>
      <c r="H662" s="510"/>
      <c r="I662" s="510"/>
      <c r="J662" s="506"/>
      <c r="K662" s="506"/>
      <c r="L662" s="510"/>
      <c r="M662" s="510"/>
      <c r="N662" s="506"/>
      <c r="O662" s="506"/>
      <c r="P662" s="510">
        <v>3</v>
      </c>
      <c r="Q662" s="510">
        <v>111</v>
      </c>
      <c r="R662" s="527"/>
      <c r="S662" s="511">
        <v>37</v>
      </c>
    </row>
    <row r="663" spans="1:19" ht="14.4" customHeight="1" x14ac:dyDescent="0.3">
      <c r="A663" s="505" t="s">
        <v>1653</v>
      </c>
      <c r="B663" s="506" t="s">
        <v>1721</v>
      </c>
      <c r="C663" s="506" t="s">
        <v>447</v>
      </c>
      <c r="D663" s="506" t="s">
        <v>1640</v>
      </c>
      <c r="E663" s="506" t="s">
        <v>1655</v>
      </c>
      <c r="F663" s="506" t="s">
        <v>1673</v>
      </c>
      <c r="G663" s="506" t="s">
        <v>1675</v>
      </c>
      <c r="H663" s="510"/>
      <c r="I663" s="510"/>
      <c r="J663" s="506"/>
      <c r="K663" s="506"/>
      <c r="L663" s="510"/>
      <c r="M663" s="510"/>
      <c r="N663" s="506"/>
      <c r="O663" s="506"/>
      <c r="P663" s="510">
        <v>1</v>
      </c>
      <c r="Q663" s="510">
        <v>33.33</v>
      </c>
      <c r="R663" s="527"/>
      <c r="S663" s="511">
        <v>33.33</v>
      </c>
    </row>
    <row r="664" spans="1:19" ht="14.4" customHeight="1" x14ac:dyDescent="0.3">
      <c r="A664" s="505" t="s">
        <v>1653</v>
      </c>
      <c r="B664" s="506" t="s">
        <v>1721</v>
      </c>
      <c r="C664" s="506" t="s">
        <v>447</v>
      </c>
      <c r="D664" s="506" t="s">
        <v>1640</v>
      </c>
      <c r="E664" s="506" t="s">
        <v>1655</v>
      </c>
      <c r="F664" s="506" t="s">
        <v>1676</v>
      </c>
      <c r="G664" s="506" t="s">
        <v>1678</v>
      </c>
      <c r="H664" s="510"/>
      <c r="I664" s="510"/>
      <c r="J664" s="506"/>
      <c r="K664" s="506"/>
      <c r="L664" s="510"/>
      <c r="M664" s="510"/>
      <c r="N664" s="506"/>
      <c r="O664" s="506"/>
      <c r="P664" s="510">
        <v>3</v>
      </c>
      <c r="Q664" s="510">
        <v>111</v>
      </c>
      <c r="R664" s="527"/>
      <c r="S664" s="511">
        <v>37</v>
      </c>
    </row>
    <row r="665" spans="1:19" ht="14.4" customHeight="1" x14ac:dyDescent="0.3">
      <c r="A665" s="505" t="s">
        <v>1653</v>
      </c>
      <c r="B665" s="506" t="s">
        <v>1721</v>
      </c>
      <c r="C665" s="506" t="s">
        <v>447</v>
      </c>
      <c r="D665" s="506" t="s">
        <v>1640</v>
      </c>
      <c r="E665" s="506" t="s">
        <v>1655</v>
      </c>
      <c r="F665" s="506" t="s">
        <v>1725</v>
      </c>
      <c r="G665" s="506" t="s">
        <v>1726</v>
      </c>
      <c r="H665" s="510"/>
      <c r="I665" s="510"/>
      <c r="J665" s="506"/>
      <c r="K665" s="506"/>
      <c r="L665" s="510"/>
      <c r="M665" s="510"/>
      <c r="N665" s="506"/>
      <c r="O665" s="506"/>
      <c r="P665" s="510">
        <v>2</v>
      </c>
      <c r="Q665" s="510">
        <v>356</v>
      </c>
      <c r="R665" s="527"/>
      <c r="S665" s="511">
        <v>178</v>
      </c>
    </row>
    <row r="666" spans="1:19" ht="14.4" customHeight="1" x14ac:dyDescent="0.3">
      <c r="A666" s="505" t="s">
        <v>1653</v>
      </c>
      <c r="B666" s="506" t="s">
        <v>1721</v>
      </c>
      <c r="C666" s="506" t="s">
        <v>447</v>
      </c>
      <c r="D666" s="506" t="s">
        <v>1640</v>
      </c>
      <c r="E666" s="506" t="s">
        <v>1655</v>
      </c>
      <c r="F666" s="506" t="s">
        <v>1725</v>
      </c>
      <c r="G666" s="506" t="s">
        <v>1727</v>
      </c>
      <c r="H666" s="510"/>
      <c r="I666" s="510"/>
      <c r="J666" s="506"/>
      <c r="K666" s="506"/>
      <c r="L666" s="510"/>
      <c r="M666" s="510"/>
      <c r="N666" s="506"/>
      <c r="O666" s="506"/>
      <c r="P666" s="510">
        <v>2</v>
      </c>
      <c r="Q666" s="510">
        <v>356</v>
      </c>
      <c r="R666" s="527"/>
      <c r="S666" s="511">
        <v>178</v>
      </c>
    </row>
    <row r="667" spans="1:19" ht="14.4" customHeight="1" x14ac:dyDescent="0.3">
      <c r="A667" s="505" t="s">
        <v>1653</v>
      </c>
      <c r="B667" s="506" t="s">
        <v>1721</v>
      </c>
      <c r="C667" s="506" t="s">
        <v>447</v>
      </c>
      <c r="D667" s="506" t="s">
        <v>1640</v>
      </c>
      <c r="E667" s="506" t="s">
        <v>1655</v>
      </c>
      <c r="F667" s="506" t="s">
        <v>1691</v>
      </c>
      <c r="G667" s="506" t="s">
        <v>1692</v>
      </c>
      <c r="H667" s="510"/>
      <c r="I667" s="510"/>
      <c r="J667" s="506"/>
      <c r="K667" s="506"/>
      <c r="L667" s="510"/>
      <c r="M667" s="510"/>
      <c r="N667" s="506"/>
      <c r="O667" s="506"/>
      <c r="P667" s="510">
        <v>1</v>
      </c>
      <c r="Q667" s="510">
        <v>223</v>
      </c>
      <c r="R667" s="527"/>
      <c r="S667" s="511">
        <v>223</v>
      </c>
    </row>
    <row r="668" spans="1:19" ht="14.4" customHeight="1" x14ac:dyDescent="0.3">
      <c r="A668" s="505" t="s">
        <v>1653</v>
      </c>
      <c r="B668" s="506" t="s">
        <v>1721</v>
      </c>
      <c r="C668" s="506" t="s">
        <v>447</v>
      </c>
      <c r="D668" s="506" t="s">
        <v>1640</v>
      </c>
      <c r="E668" s="506" t="s">
        <v>1655</v>
      </c>
      <c r="F668" s="506" t="s">
        <v>1691</v>
      </c>
      <c r="G668" s="506" t="s">
        <v>1693</v>
      </c>
      <c r="H668" s="510"/>
      <c r="I668" s="510"/>
      <c r="J668" s="506"/>
      <c r="K668" s="506"/>
      <c r="L668" s="510"/>
      <c r="M668" s="510"/>
      <c r="N668" s="506"/>
      <c r="O668" s="506"/>
      <c r="P668" s="510">
        <v>3</v>
      </c>
      <c r="Q668" s="510">
        <v>669</v>
      </c>
      <c r="R668" s="527"/>
      <c r="S668" s="511">
        <v>223</v>
      </c>
    </row>
    <row r="669" spans="1:19" ht="14.4" customHeight="1" x14ac:dyDescent="0.3">
      <c r="A669" s="505" t="s">
        <v>1653</v>
      </c>
      <c r="B669" s="506" t="s">
        <v>1721</v>
      </c>
      <c r="C669" s="506" t="s">
        <v>447</v>
      </c>
      <c r="D669" s="506" t="s">
        <v>1640</v>
      </c>
      <c r="E669" s="506" t="s">
        <v>1655</v>
      </c>
      <c r="F669" s="506" t="s">
        <v>1694</v>
      </c>
      <c r="G669" s="506" t="s">
        <v>1695</v>
      </c>
      <c r="H669" s="510"/>
      <c r="I669" s="510"/>
      <c r="J669" s="506"/>
      <c r="K669" s="506"/>
      <c r="L669" s="510"/>
      <c r="M669" s="510"/>
      <c r="N669" s="506"/>
      <c r="O669" s="506"/>
      <c r="P669" s="510">
        <v>2</v>
      </c>
      <c r="Q669" s="510">
        <v>154</v>
      </c>
      <c r="R669" s="527"/>
      <c r="S669" s="511">
        <v>77</v>
      </c>
    </row>
    <row r="670" spans="1:19" ht="14.4" customHeight="1" x14ac:dyDescent="0.3">
      <c r="A670" s="505" t="s">
        <v>1653</v>
      </c>
      <c r="B670" s="506" t="s">
        <v>1721</v>
      </c>
      <c r="C670" s="506" t="s">
        <v>447</v>
      </c>
      <c r="D670" s="506" t="s">
        <v>1640</v>
      </c>
      <c r="E670" s="506" t="s">
        <v>1655</v>
      </c>
      <c r="F670" s="506" t="s">
        <v>1694</v>
      </c>
      <c r="G670" s="506" t="s">
        <v>1696</v>
      </c>
      <c r="H670" s="510"/>
      <c r="I670" s="510"/>
      <c r="J670" s="506"/>
      <c r="K670" s="506"/>
      <c r="L670" s="510"/>
      <c r="M670" s="510"/>
      <c r="N670" s="506"/>
      <c r="O670" s="506"/>
      <c r="P670" s="510">
        <v>1</v>
      </c>
      <c r="Q670" s="510">
        <v>77</v>
      </c>
      <c r="R670" s="527"/>
      <c r="S670" s="511">
        <v>77</v>
      </c>
    </row>
    <row r="671" spans="1:19" ht="14.4" customHeight="1" x14ac:dyDescent="0.3">
      <c r="A671" s="505" t="s">
        <v>1653</v>
      </c>
      <c r="B671" s="506" t="s">
        <v>1721</v>
      </c>
      <c r="C671" s="506" t="s">
        <v>447</v>
      </c>
      <c r="D671" s="506" t="s">
        <v>1640</v>
      </c>
      <c r="E671" s="506" t="s">
        <v>1655</v>
      </c>
      <c r="F671" s="506" t="s">
        <v>1697</v>
      </c>
      <c r="G671" s="506" t="s">
        <v>1699</v>
      </c>
      <c r="H671" s="510"/>
      <c r="I671" s="510"/>
      <c r="J671" s="506"/>
      <c r="K671" s="506"/>
      <c r="L671" s="510"/>
      <c r="M671" s="510"/>
      <c r="N671" s="506"/>
      <c r="O671" s="506"/>
      <c r="P671" s="510">
        <v>1</v>
      </c>
      <c r="Q671" s="510">
        <v>59</v>
      </c>
      <c r="R671" s="527"/>
      <c r="S671" s="511">
        <v>59</v>
      </c>
    </row>
    <row r="672" spans="1:19" ht="14.4" customHeight="1" x14ac:dyDescent="0.3">
      <c r="A672" s="505" t="s">
        <v>1653</v>
      </c>
      <c r="B672" s="506" t="s">
        <v>1721</v>
      </c>
      <c r="C672" s="506" t="s">
        <v>447</v>
      </c>
      <c r="D672" s="506" t="s">
        <v>1640</v>
      </c>
      <c r="E672" s="506" t="s">
        <v>1655</v>
      </c>
      <c r="F672" s="506" t="s">
        <v>1731</v>
      </c>
      <c r="G672" s="506" t="s">
        <v>1733</v>
      </c>
      <c r="H672" s="510"/>
      <c r="I672" s="510"/>
      <c r="J672" s="506"/>
      <c r="K672" s="506"/>
      <c r="L672" s="510"/>
      <c r="M672" s="510"/>
      <c r="N672" s="506"/>
      <c r="O672" s="506"/>
      <c r="P672" s="510">
        <v>1</v>
      </c>
      <c r="Q672" s="510">
        <v>702</v>
      </c>
      <c r="R672" s="527"/>
      <c r="S672" s="511">
        <v>702</v>
      </c>
    </row>
    <row r="673" spans="1:19" ht="14.4" customHeight="1" x14ac:dyDescent="0.3">
      <c r="A673" s="505" t="s">
        <v>1653</v>
      </c>
      <c r="B673" s="506" t="s">
        <v>1721</v>
      </c>
      <c r="C673" s="506" t="s">
        <v>447</v>
      </c>
      <c r="D673" s="506" t="s">
        <v>484</v>
      </c>
      <c r="E673" s="506" t="s">
        <v>1655</v>
      </c>
      <c r="F673" s="506" t="s">
        <v>1658</v>
      </c>
      <c r="G673" s="506" t="s">
        <v>1660</v>
      </c>
      <c r="H673" s="510"/>
      <c r="I673" s="510"/>
      <c r="J673" s="506"/>
      <c r="K673" s="506"/>
      <c r="L673" s="510"/>
      <c r="M673" s="510"/>
      <c r="N673" s="506"/>
      <c r="O673" s="506"/>
      <c r="P673" s="510">
        <v>1</v>
      </c>
      <c r="Q673" s="510">
        <v>37</v>
      </c>
      <c r="R673" s="527"/>
      <c r="S673" s="511">
        <v>37</v>
      </c>
    </row>
    <row r="674" spans="1:19" ht="14.4" customHeight="1" x14ac:dyDescent="0.3">
      <c r="A674" s="505" t="s">
        <v>1653</v>
      </c>
      <c r="B674" s="506" t="s">
        <v>1721</v>
      </c>
      <c r="C674" s="506" t="s">
        <v>447</v>
      </c>
      <c r="D674" s="506" t="s">
        <v>484</v>
      </c>
      <c r="E674" s="506" t="s">
        <v>1655</v>
      </c>
      <c r="F674" s="506" t="s">
        <v>1673</v>
      </c>
      <c r="G674" s="506" t="s">
        <v>1674</v>
      </c>
      <c r="H674" s="510"/>
      <c r="I674" s="510"/>
      <c r="J674" s="506"/>
      <c r="K674" s="506"/>
      <c r="L674" s="510"/>
      <c r="M674" s="510"/>
      <c r="N674" s="506"/>
      <c r="O674" s="506"/>
      <c r="P674" s="510">
        <v>1</v>
      </c>
      <c r="Q674" s="510">
        <v>33.33</v>
      </c>
      <c r="R674" s="527"/>
      <c r="S674" s="511">
        <v>33.33</v>
      </c>
    </row>
    <row r="675" spans="1:19" ht="14.4" customHeight="1" x14ac:dyDescent="0.3">
      <c r="A675" s="505" t="s">
        <v>1653</v>
      </c>
      <c r="B675" s="506" t="s">
        <v>1721</v>
      </c>
      <c r="C675" s="506" t="s">
        <v>447</v>
      </c>
      <c r="D675" s="506" t="s">
        <v>484</v>
      </c>
      <c r="E675" s="506" t="s">
        <v>1655</v>
      </c>
      <c r="F675" s="506" t="s">
        <v>1725</v>
      </c>
      <c r="G675" s="506" t="s">
        <v>1726</v>
      </c>
      <c r="H675" s="510"/>
      <c r="I675" s="510"/>
      <c r="J675" s="506"/>
      <c r="K675" s="506"/>
      <c r="L675" s="510"/>
      <c r="M675" s="510"/>
      <c r="N675" s="506"/>
      <c r="O675" s="506"/>
      <c r="P675" s="510">
        <v>1</v>
      </c>
      <c r="Q675" s="510">
        <v>178</v>
      </c>
      <c r="R675" s="527"/>
      <c r="S675" s="511">
        <v>178</v>
      </c>
    </row>
    <row r="676" spans="1:19" ht="14.4" customHeight="1" x14ac:dyDescent="0.3">
      <c r="A676" s="505" t="s">
        <v>1653</v>
      </c>
      <c r="B676" s="506" t="s">
        <v>1721</v>
      </c>
      <c r="C676" s="506" t="s">
        <v>447</v>
      </c>
      <c r="D676" s="506" t="s">
        <v>484</v>
      </c>
      <c r="E676" s="506" t="s">
        <v>1655</v>
      </c>
      <c r="F676" s="506" t="s">
        <v>1691</v>
      </c>
      <c r="G676" s="506" t="s">
        <v>1692</v>
      </c>
      <c r="H676" s="510"/>
      <c r="I676" s="510"/>
      <c r="J676" s="506"/>
      <c r="K676" s="506"/>
      <c r="L676" s="510"/>
      <c r="M676" s="510"/>
      <c r="N676" s="506"/>
      <c r="O676" s="506"/>
      <c r="P676" s="510">
        <v>1</v>
      </c>
      <c r="Q676" s="510">
        <v>223</v>
      </c>
      <c r="R676" s="527"/>
      <c r="S676" s="511">
        <v>223</v>
      </c>
    </row>
    <row r="677" spans="1:19" ht="14.4" customHeight="1" x14ac:dyDescent="0.3">
      <c r="A677" s="505" t="s">
        <v>1653</v>
      </c>
      <c r="B677" s="506" t="s">
        <v>1721</v>
      </c>
      <c r="C677" s="506" t="s">
        <v>447</v>
      </c>
      <c r="D677" s="506" t="s">
        <v>484</v>
      </c>
      <c r="E677" s="506" t="s">
        <v>1655</v>
      </c>
      <c r="F677" s="506" t="s">
        <v>1694</v>
      </c>
      <c r="G677" s="506" t="s">
        <v>1695</v>
      </c>
      <c r="H677" s="510"/>
      <c r="I677" s="510"/>
      <c r="J677" s="506"/>
      <c r="K677" s="506"/>
      <c r="L677" s="510"/>
      <c r="M677" s="510"/>
      <c r="N677" s="506"/>
      <c r="O677" s="506"/>
      <c r="P677" s="510">
        <v>1</v>
      </c>
      <c r="Q677" s="510">
        <v>77</v>
      </c>
      <c r="R677" s="527"/>
      <c r="S677" s="511">
        <v>77</v>
      </c>
    </row>
    <row r="678" spans="1:19" ht="14.4" customHeight="1" x14ac:dyDescent="0.3">
      <c r="A678" s="505" t="s">
        <v>1653</v>
      </c>
      <c r="B678" s="506" t="s">
        <v>1721</v>
      </c>
      <c r="C678" s="506" t="s">
        <v>447</v>
      </c>
      <c r="D678" s="506" t="s">
        <v>1633</v>
      </c>
      <c r="E678" s="506" t="s">
        <v>1655</v>
      </c>
      <c r="F678" s="506" t="s">
        <v>1725</v>
      </c>
      <c r="G678" s="506" t="s">
        <v>1726</v>
      </c>
      <c r="H678" s="510"/>
      <c r="I678" s="510"/>
      <c r="J678" s="506"/>
      <c r="K678" s="506"/>
      <c r="L678" s="510"/>
      <c r="M678" s="510"/>
      <c r="N678" s="506"/>
      <c r="O678" s="506"/>
      <c r="P678" s="510">
        <v>1</v>
      </c>
      <c r="Q678" s="510">
        <v>178</v>
      </c>
      <c r="R678" s="527"/>
      <c r="S678" s="511">
        <v>178</v>
      </c>
    </row>
    <row r="679" spans="1:19" ht="14.4" customHeight="1" x14ac:dyDescent="0.3">
      <c r="A679" s="505" t="s">
        <v>1653</v>
      </c>
      <c r="B679" s="506" t="s">
        <v>1721</v>
      </c>
      <c r="C679" s="506" t="s">
        <v>447</v>
      </c>
      <c r="D679" s="506" t="s">
        <v>1633</v>
      </c>
      <c r="E679" s="506" t="s">
        <v>1655</v>
      </c>
      <c r="F679" s="506" t="s">
        <v>1725</v>
      </c>
      <c r="G679" s="506" t="s">
        <v>1727</v>
      </c>
      <c r="H679" s="510"/>
      <c r="I679" s="510"/>
      <c r="J679" s="506"/>
      <c r="K679" s="506"/>
      <c r="L679" s="510"/>
      <c r="M679" s="510"/>
      <c r="N679" s="506"/>
      <c r="O679" s="506"/>
      <c r="P679" s="510">
        <v>1</v>
      </c>
      <c r="Q679" s="510">
        <v>178</v>
      </c>
      <c r="R679" s="527"/>
      <c r="S679" s="511">
        <v>178</v>
      </c>
    </row>
    <row r="680" spans="1:19" ht="14.4" customHeight="1" x14ac:dyDescent="0.3">
      <c r="A680" s="505" t="s">
        <v>1653</v>
      </c>
      <c r="B680" s="506" t="s">
        <v>1721</v>
      </c>
      <c r="C680" s="506" t="s">
        <v>447</v>
      </c>
      <c r="D680" s="506" t="s">
        <v>1633</v>
      </c>
      <c r="E680" s="506" t="s">
        <v>1655</v>
      </c>
      <c r="F680" s="506" t="s">
        <v>1691</v>
      </c>
      <c r="G680" s="506" t="s">
        <v>1692</v>
      </c>
      <c r="H680" s="510"/>
      <c r="I680" s="510"/>
      <c r="J680" s="506"/>
      <c r="K680" s="506"/>
      <c r="L680" s="510"/>
      <c r="M680" s="510"/>
      <c r="N680" s="506"/>
      <c r="O680" s="506"/>
      <c r="P680" s="510">
        <v>1</v>
      </c>
      <c r="Q680" s="510">
        <v>223</v>
      </c>
      <c r="R680" s="527"/>
      <c r="S680" s="511">
        <v>223</v>
      </c>
    </row>
    <row r="681" spans="1:19" ht="14.4" customHeight="1" x14ac:dyDescent="0.3">
      <c r="A681" s="505" t="s">
        <v>1653</v>
      </c>
      <c r="B681" s="506" t="s">
        <v>1721</v>
      </c>
      <c r="C681" s="506" t="s">
        <v>447</v>
      </c>
      <c r="D681" s="506" t="s">
        <v>483</v>
      </c>
      <c r="E681" s="506" t="s">
        <v>1655</v>
      </c>
      <c r="F681" s="506" t="s">
        <v>1658</v>
      </c>
      <c r="G681" s="506" t="s">
        <v>1660</v>
      </c>
      <c r="H681" s="510"/>
      <c r="I681" s="510"/>
      <c r="J681" s="506"/>
      <c r="K681" s="506"/>
      <c r="L681" s="510"/>
      <c r="M681" s="510"/>
      <c r="N681" s="506"/>
      <c r="O681" s="506"/>
      <c r="P681" s="510">
        <v>4</v>
      </c>
      <c r="Q681" s="510">
        <v>148</v>
      </c>
      <c r="R681" s="527"/>
      <c r="S681" s="511">
        <v>37</v>
      </c>
    </row>
    <row r="682" spans="1:19" ht="14.4" customHeight="1" x14ac:dyDescent="0.3">
      <c r="A682" s="505" t="s">
        <v>1653</v>
      </c>
      <c r="B682" s="506" t="s">
        <v>1721</v>
      </c>
      <c r="C682" s="506" t="s">
        <v>447</v>
      </c>
      <c r="D682" s="506" t="s">
        <v>483</v>
      </c>
      <c r="E682" s="506" t="s">
        <v>1655</v>
      </c>
      <c r="F682" s="506" t="s">
        <v>1673</v>
      </c>
      <c r="G682" s="506" t="s">
        <v>1675</v>
      </c>
      <c r="H682" s="510"/>
      <c r="I682" s="510"/>
      <c r="J682" s="506"/>
      <c r="K682" s="506"/>
      <c r="L682" s="510"/>
      <c r="M682" s="510"/>
      <c r="N682" s="506"/>
      <c r="O682" s="506"/>
      <c r="P682" s="510">
        <v>1</v>
      </c>
      <c r="Q682" s="510">
        <v>33.33</v>
      </c>
      <c r="R682" s="527"/>
      <c r="S682" s="511">
        <v>33.33</v>
      </c>
    </row>
    <row r="683" spans="1:19" ht="14.4" customHeight="1" x14ac:dyDescent="0.3">
      <c r="A683" s="505" t="s">
        <v>1653</v>
      </c>
      <c r="B683" s="506" t="s">
        <v>1721</v>
      </c>
      <c r="C683" s="506" t="s">
        <v>447</v>
      </c>
      <c r="D683" s="506" t="s">
        <v>483</v>
      </c>
      <c r="E683" s="506" t="s">
        <v>1655</v>
      </c>
      <c r="F683" s="506" t="s">
        <v>1725</v>
      </c>
      <c r="G683" s="506" t="s">
        <v>1727</v>
      </c>
      <c r="H683" s="510"/>
      <c r="I683" s="510"/>
      <c r="J683" s="506"/>
      <c r="K683" s="506"/>
      <c r="L683" s="510"/>
      <c r="M683" s="510"/>
      <c r="N683" s="506"/>
      <c r="O683" s="506"/>
      <c r="P683" s="510">
        <v>2</v>
      </c>
      <c r="Q683" s="510">
        <v>356</v>
      </c>
      <c r="R683" s="527"/>
      <c r="S683" s="511">
        <v>178</v>
      </c>
    </row>
    <row r="684" spans="1:19" ht="14.4" customHeight="1" x14ac:dyDescent="0.3">
      <c r="A684" s="505" t="s">
        <v>1653</v>
      </c>
      <c r="B684" s="506" t="s">
        <v>1721</v>
      </c>
      <c r="C684" s="506" t="s">
        <v>447</v>
      </c>
      <c r="D684" s="506" t="s">
        <v>483</v>
      </c>
      <c r="E684" s="506" t="s">
        <v>1655</v>
      </c>
      <c r="F684" s="506" t="s">
        <v>1691</v>
      </c>
      <c r="G684" s="506" t="s">
        <v>1693</v>
      </c>
      <c r="H684" s="510"/>
      <c r="I684" s="510"/>
      <c r="J684" s="506"/>
      <c r="K684" s="506"/>
      <c r="L684" s="510"/>
      <c r="M684" s="510"/>
      <c r="N684" s="506"/>
      <c r="O684" s="506"/>
      <c r="P684" s="510">
        <v>4</v>
      </c>
      <c r="Q684" s="510">
        <v>892</v>
      </c>
      <c r="R684" s="527"/>
      <c r="S684" s="511">
        <v>223</v>
      </c>
    </row>
    <row r="685" spans="1:19" ht="14.4" customHeight="1" x14ac:dyDescent="0.3">
      <c r="A685" s="505" t="s">
        <v>1653</v>
      </c>
      <c r="B685" s="506" t="s">
        <v>1721</v>
      </c>
      <c r="C685" s="506" t="s">
        <v>447</v>
      </c>
      <c r="D685" s="506" t="s">
        <v>483</v>
      </c>
      <c r="E685" s="506" t="s">
        <v>1655</v>
      </c>
      <c r="F685" s="506" t="s">
        <v>1694</v>
      </c>
      <c r="G685" s="506" t="s">
        <v>1696</v>
      </c>
      <c r="H685" s="510"/>
      <c r="I685" s="510"/>
      <c r="J685" s="506"/>
      <c r="K685" s="506"/>
      <c r="L685" s="510"/>
      <c r="M685" s="510"/>
      <c r="N685" s="506"/>
      <c r="O685" s="506"/>
      <c r="P685" s="510">
        <v>3</v>
      </c>
      <c r="Q685" s="510">
        <v>231</v>
      </c>
      <c r="R685" s="527"/>
      <c r="S685" s="511">
        <v>77</v>
      </c>
    </row>
    <row r="686" spans="1:19" ht="14.4" customHeight="1" x14ac:dyDescent="0.3">
      <c r="A686" s="505" t="s">
        <v>1653</v>
      </c>
      <c r="B686" s="506" t="s">
        <v>1721</v>
      </c>
      <c r="C686" s="506" t="s">
        <v>447</v>
      </c>
      <c r="D686" s="506" t="s">
        <v>483</v>
      </c>
      <c r="E686" s="506" t="s">
        <v>1655</v>
      </c>
      <c r="F686" s="506" t="s">
        <v>1731</v>
      </c>
      <c r="G686" s="506" t="s">
        <v>1733</v>
      </c>
      <c r="H686" s="510"/>
      <c r="I686" s="510"/>
      <c r="J686" s="506"/>
      <c r="K686" s="506"/>
      <c r="L686" s="510"/>
      <c r="M686" s="510"/>
      <c r="N686" s="506"/>
      <c r="O686" s="506"/>
      <c r="P686" s="510">
        <v>2</v>
      </c>
      <c r="Q686" s="510">
        <v>1404</v>
      </c>
      <c r="R686" s="527"/>
      <c r="S686" s="511">
        <v>702</v>
      </c>
    </row>
    <row r="687" spans="1:19" ht="14.4" customHeight="1" x14ac:dyDescent="0.3">
      <c r="A687" s="505" t="s">
        <v>1653</v>
      </c>
      <c r="B687" s="506" t="s">
        <v>1721</v>
      </c>
      <c r="C687" s="506" t="s">
        <v>447</v>
      </c>
      <c r="D687" s="506" t="s">
        <v>488</v>
      </c>
      <c r="E687" s="506" t="s">
        <v>1655</v>
      </c>
      <c r="F687" s="506" t="s">
        <v>1658</v>
      </c>
      <c r="G687" s="506" t="s">
        <v>1660</v>
      </c>
      <c r="H687" s="510"/>
      <c r="I687" s="510"/>
      <c r="J687" s="506"/>
      <c r="K687" s="506"/>
      <c r="L687" s="510"/>
      <c r="M687" s="510"/>
      <c r="N687" s="506"/>
      <c r="O687" s="506"/>
      <c r="P687" s="510">
        <v>2</v>
      </c>
      <c r="Q687" s="510">
        <v>74</v>
      </c>
      <c r="R687" s="527"/>
      <c r="S687" s="511">
        <v>37</v>
      </c>
    </row>
    <row r="688" spans="1:19" ht="14.4" customHeight="1" x14ac:dyDescent="0.3">
      <c r="A688" s="505" t="s">
        <v>1653</v>
      </c>
      <c r="B688" s="506" t="s">
        <v>1721</v>
      </c>
      <c r="C688" s="506" t="s">
        <v>447</v>
      </c>
      <c r="D688" s="506" t="s">
        <v>488</v>
      </c>
      <c r="E688" s="506" t="s">
        <v>1655</v>
      </c>
      <c r="F688" s="506" t="s">
        <v>1673</v>
      </c>
      <c r="G688" s="506" t="s">
        <v>1674</v>
      </c>
      <c r="H688" s="510"/>
      <c r="I688" s="510"/>
      <c r="J688" s="506"/>
      <c r="K688" s="506"/>
      <c r="L688" s="510"/>
      <c r="M688" s="510"/>
      <c r="N688" s="506"/>
      <c r="O688" s="506"/>
      <c r="P688" s="510">
        <v>1</v>
      </c>
      <c r="Q688" s="510">
        <v>33.33</v>
      </c>
      <c r="R688" s="527"/>
      <c r="S688" s="511">
        <v>33.33</v>
      </c>
    </row>
    <row r="689" spans="1:19" ht="14.4" customHeight="1" x14ac:dyDescent="0.3">
      <c r="A689" s="505" t="s">
        <v>1653</v>
      </c>
      <c r="B689" s="506" t="s">
        <v>1721</v>
      </c>
      <c r="C689" s="506" t="s">
        <v>447</v>
      </c>
      <c r="D689" s="506" t="s">
        <v>488</v>
      </c>
      <c r="E689" s="506" t="s">
        <v>1655</v>
      </c>
      <c r="F689" s="506" t="s">
        <v>1673</v>
      </c>
      <c r="G689" s="506" t="s">
        <v>1675</v>
      </c>
      <c r="H689" s="510"/>
      <c r="I689" s="510"/>
      <c r="J689" s="506"/>
      <c r="K689" s="506"/>
      <c r="L689" s="510"/>
      <c r="M689" s="510"/>
      <c r="N689" s="506"/>
      <c r="O689" s="506"/>
      <c r="P689" s="510">
        <v>9</v>
      </c>
      <c r="Q689" s="510">
        <v>300</v>
      </c>
      <c r="R689" s="527"/>
      <c r="S689" s="511">
        <v>33.333333333333336</v>
      </c>
    </row>
    <row r="690" spans="1:19" ht="14.4" customHeight="1" x14ac:dyDescent="0.3">
      <c r="A690" s="505" t="s">
        <v>1653</v>
      </c>
      <c r="B690" s="506" t="s">
        <v>1721</v>
      </c>
      <c r="C690" s="506" t="s">
        <v>447</v>
      </c>
      <c r="D690" s="506" t="s">
        <v>488</v>
      </c>
      <c r="E690" s="506" t="s">
        <v>1655</v>
      </c>
      <c r="F690" s="506" t="s">
        <v>1725</v>
      </c>
      <c r="G690" s="506" t="s">
        <v>1726</v>
      </c>
      <c r="H690" s="510"/>
      <c r="I690" s="510"/>
      <c r="J690" s="506"/>
      <c r="K690" s="506"/>
      <c r="L690" s="510"/>
      <c r="M690" s="510"/>
      <c r="N690" s="506"/>
      <c r="O690" s="506"/>
      <c r="P690" s="510">
        <v>1</v>
      </c>
      <c r="Q690" s="510">
        <v>178</v>
      </c>
      <c r="R690" s="527"/>
      <c r="S690" s="511">
        <v>178</v>
      </c>
    </row>
    <row r="691" spans="1:19" ht="14.4" customHeight="1" x14ac:dyDescent="0.3">
      <c r="A691" s="505" t="s">
        <v>1653</v>
      </c>
      <c r="B691" s="506" t="s">
        <v>1721</v>
      </c>
      <c r="C691" s="506" t="s">
        <v>447</v>
      </c>
      <c r="D691" s="506" t="s">
        <v>488</v>
      </c>
      <c r="E691" s="506" t="s">
        <v>1655</v>
      </c>
      <c r="F691" s="506" t="s">
        <v>1725</v>
      </c>
      <c r="G691" s="506" t="s">
        <v>1727</v>
      </c>
      <c r="H691" s="510"/>
      <c r="I691" s="510"/>
      <c r="J691" s="506"/>
      <c r="K691" s="506"/>
      <c r="L691" s="510"/>
      <c r="M691" s="510"/>
      <c r="N691" s="506"/>
      <c r="O691" s="506"/>
      <c r="P691" s="510">
        <v>8</v>
      </c>
      <c r="Q691" s="510">
        <v>1424</v>
      </c>
      <c r="R691" s="527"/>
      <c r="S691" s="511">
        <v>178</v>
      </c>
    </row>
    <row r="692" spans="1:19" ht="14.4" customHeight="1" x14ac:dyDescent="0.3">
      <c r="A692" s="505" t="s">
        <v>1653</v>
      </c>
      <c r="B692" s="506" t="s">
        <v>1721</v>
      </c>
      <c r="C692" s="506" t="s">
        <v>447</v>
      </c>
      <c r="D692" s="506" t="s">
        <v>488</v>
      </c>
      <c r="E692" s="506" t="s">
        <v>1655</v>
      </c>
      <c r="F692" s="506" t="s">
        <v>1691</v>
      </c>
      <c r="G692" s="506" t="s">
        <v>1692</v>
      </c>
      <c r="H692" s="510"/>
      <c r="I692" s="510"/>
      <c r="J692" s="506"/>
      <c r="K692" s="506"/>
      <c r="L692" s="510"/>
      <c r="M692" s="510"/>
      <c r="N692" s="506"/>
      <c r="O692" s="506"/>
      <c r="P692" s="510">
        <v>1</v>
      </c>
      <c r="Q692" s="510">
        <v>223</v>
      </c>
      <c r="R692" s="527"/>
      <c r="S692" s="511">
        <v>223</v>
      </c>
    </row>
    <row r="693" spans="1:19" ht="14.4" customHeight="1" x14ac:dyDescent="0.3">
      <c r="A693" s="505" t="s">
        <v>1653</v>
      </c>
      <c r="B693" s="506" t="s">
        <v>1721</v>
      </c>
      <c r="C693" s="506" t="s">
        <v>447</v>
      </c>
      <c r="D693" s="506" t="s">
        <v>488</v>
      </c>
      <c r="E693" s="506" t="s">
        <v>1655</v>
      </c>
      <c r="F693" s="506" t="s">
        <v>1691</v>
      </c>
      <c r="G693" s="506" t="s">
        <v>1693</v>
      </c>
      <c r="H693" s="510"/>
      <c r="I693" s="510"/>
      <c r="J693" s="506"/>
      <c r="K693" s="506"/>
      <c r="L693" s="510"/>
      <c r="M693" s="510"/>
      <c r="N693" s="506"/>
      <c r="O693" s="506"/>
      <c r="P693" s="510">
        <v>10</v>
      </c>
      <c r="Q693" s="510">
        <v>2230</v>
      </c>
      <c r="R693" s="527"/>
      <c r="S693" s="511">
        <v>223</v>
      </c>
    </row>
    <row r="694" spans="1:19" ht="14.4" customHeight="1" x14ac:dyDescent="0.3">
      <c r="A694" s="505" t="s">
        <v>1653</v>
      </c>
      <c r="B694" s="506" t="s">
        <v>1721</v>
      </c>
      <c r="C694" s="506" t="s">
        <v>447</v>
      </c>
      <c r="D694" s="506" t="s">
        <v>488</v>
      </c>
      <c r="E694" s="506" t="s">
        <v>1655</v>
      </c>
      <c r="F694" s="506" t="s">
        <v>1694</v>
      </c>
      <c r="G694" s="506" t="s">
        <v>1695</v>
      </c>
      <c r="H694" s="510"/>
      <c r="I694" s="510"/>
      <c r="J694" s="506"/>
      <c r="K694" s="506"/>
      <c r="L694" s="510"/>
      <c r="M694" s="510"/>
      <c r="N694" s="506"/>
      <c r="O694" s="506"/>
      <c r="P694" s="510">
        <v>1</v>
      </c>
      <c r="Q694" s="510">
        <v>77</v>
      </c>
      <c r="R694" s="527"/>
      <c r="S694" s="511">
        <v>77</v>
      </c>
    </row>
    <row r="695" spans="1:19" ht="14.4" customHeight="1" x14ac:dyDescent="0.3">
      <c r="A695" s="505" t="s">
        <v>1653</v>
      </c>
      <c r="B695" s="506" t="s">
        <v>1721</v>
      </c>
      <c r="C695" s="506" t="s">
        <v>447</v>
      </c>
      <c r="D695" s="506" t="s">
        <v>488</v>
      </c>
      <c r="E695" s="506" t="s">
        <v>1655</v>
      </c>
      <c r="F695" s="506" t="s">
        <v>1694</v>
      </c>
      <c r="G695" s="506" t="s">
        <v>1696</v>
      </c>
      <c r="H695" s="510"/>
      <c r="I695" s="510"/>
      <c r="J695" s="506"/>
      <c r="K695" s="506"/>
      <c r="L695" s="510"/>
      <c r="M695" s="510"/>
      <c r="N695" s="506"/>
      <c r="O695" s="506"/>
      <c r="P695" s="510">
        <v>10</v>
      </c>
      <c r="Q695" s="510">
        <v>770</v>
      </c>
      <c r="R695" s="527"/>
      <c r="S695" s="511">
        <v>77</v>
      </c>
    </row>
    <row r="696" spans="1:19" ht="14.4" customHeight="1" x14ac:dyDescent="0.3">
      <c r="A696" s="505" t="s">
        <v>1653</v>
      </c>
      <c r="B696" s="506" t="s">
        <v>1721</v>
      </c>
      <c r="C696" s="506" t="s">
        <v>447</v>
      </c>
      <c r="D696" s="506" t="s">
        <v>488</v>
      </c>
      <c r="E696" s="506" t="s">
        <v>1655</v>
      </c>
      <c r="F696" s="506" t="s">
        <v>1697</v>
      </c>
      <c r="G696" s="506" t="s">
        <v>1699</v>
      </c>
      <c r="H696" s="510"/>
      <c r="I696" s="510"/>
      <c r="J696" s="506"/>
      <c r="K696" s="506"/>
      <c r="L696" s="510"/>
      <c r="M696" s="510"/>
      <c r="N696" s="506"/>
      <c r="O696" s="506"/>
      <c r="P696" s="510">
        <v>1</v>
      </c>
      <c r="Q696" s="510">
        <v>59</v>
      </c>
      <c r="R696" s="527"/>
      <c r="S696" s="511">
        <v>59</v>
      </c>
    </row>
    <row r="697" spans="1:19" ht="14.4" customHeight="1" x14ac:dyDescent="0.3">
      <c r="A697" s="505" t="s">
        <v>1653</v>
      </c>
      <c r="B697" s="506" t="s">
        <v>1721</v>
      </c>
      <c r="C697" s="506" t="s">
        <v>447</v>
      </c>
      <c r="D697" s="506" t="s">
        <v>488</v>
      </c>
      <c r="E697" s="506" t="s">
        <v>1655</v>
      </c>
      <c r="F697" s="506" t="s">
        <v>1728</v>
      </c>
      <c r="G697" s="506" t="s">
        <v>1730</v>
      </c>
      <c r="H697" s="510"/>
      <c r="I697" s="510"/>
      <c r="J697" s="506"/>
      <c r="K697" s="506"/>
      <c r="L697" s="510"/>
      <c r="M697" s="510"/>
      <c r="N697" s="506"/>
      <c r="O697" s="506"/>
      <c r="P697" s="510">
        <v>2</v>
      </c>
      <c r="Q697" s="510">
        <v>710</v>
      </c>
      <c r="R697" s="527"/>
      <c r="S697" s="511">
        <v>355</v>
      </c>
    </row>
    <row r="698" spans="1:19" ht="14.4" customHeight="1" x14ac:dyDescent="0.3">
      <c r="A698" s="505" t="s">
        <v>1653</v>
      </c>
      <c r="B698" s="506" t="s">
        <v>1721</v>
      </c>
      <c r="C698" s="506" t="s">
        <v>1577</v>
      </c>
      <c r="D698" s="506" t="s">
        <v>1635</v>
      </c>
      <c r="E698" s="506" t="s">
        <v>1655</v>
      </c>
      <c r="F698" s="506" t="s">
        <v>1658</v>
      </c>
      <c r="G698" s="506" t="s">
        <v>1659</v>
      </c>
      <c r="H698" s="510"/>
      <c r="I698" s="510"/>
      <c r="J698" s="506"/>
      <c r="K698" s="506"/>
      <c r="L698" s="510"/>
      <c r="M698" s="510"/>
      <c r="N698" s="506"/>
      <c r="O698" s="506"/>
      <c r="P698" s="510">
        <v>1</v>
      </c>
      <c r="Q698" s="510">
        <v>37</v>
      </c>
      <c r="R698" s="527"/>
      <c r="S698" s="511">
        <v>37</v>
      </c>
    </row>
    <row r="699" spans="1:19" ht="14.4" customHeight="1" x14ac:dyDescent="0.3">
      <c r="A699" s="505" t="s">
        <v>1653</v>
      </c>
      <c r="B699" s="506" t="s">
        <v>1734</v>
      </c>
      <c r="C699" s="506" t="s">
        <v>447</v>
      </c>
      <c r="D699" s="506" t="s">
        <v>1629</v>
      </c>
      <c r="E699" s="506" t="s">
        <v>1655</v>
      </c>
      <c r="F699" s="506" t="s">
        <v>1738</v>
      </c>
      <c r="G699" s="506" t="s">
        <v>1739</v>
      </c>
      <c r="H699" s="510"/>
      <c r="I699" s="510"/>
      <c r="J699" s="506"/>
      <c r="K699" s="506"/>
      <c r="L699" s="510">
        <v>2</v>
      </c>
      <c r="M699" s="510">
        <v>232</v>
      </c>
      <c r="N699" s="506">
        <v>1</v>
      </c>
      <c r="O699" s="506">
        <v>116</v>
      </c>
      <c r="P699" s="510"/>
      <c r="Q699" s="510"/>
      <c r="R699" s="527"/>
      <c r="S699" s="511"/>
    </row>
    <row r="700" spans="1:19" ht="14.4" customHeight="1" x14ac:dyDescent="0.3">
      <c r="A700" s="505" t="s">
        <v>1653</v>
      </c>
      <c r="B700" s="506" t="s">
        <v>1734</v>
      </c>
      <c r="C700" s="506" t="s">
        <v>447</v>
      </c>
      <c r="D700" s="506" t="s">
        <v>1629</v>
      </c>
      <c r="E700" s="506" t="s">
        <v>1655</v>
      </c>
      <c r="F700" s="506" t="s">
        <v>1738</v>
      </c>
      <c r="G700" s="506" t="s">
        <v>1740</v>
      </c>
      <c r="H700" s="510">
        <v>2</v>
      </c>
      <c r="I700" s="510">
        <v>232</v>
      </c>
      <c r="J700" s="506">
        <v>1</v>
      </c>
      <c r="K700" s="506">
        <v>116</v>
      </c>
      <c r="L700" s="510">
        <v>2</v>
      </c>
      <c r="M700" s="510">
        <v>232</v>
      </c>
      <c r="N700" s="506">
        <v>1</v>
      </c>
      <c r="O700" s="506">
        <v>116</v>
      </c>
      <c r="P700" s="510"/>
      <c r="Q700" s="510"/>
      <c r="R700" s="527"/>
      <c r="S700" s="511"/>
    </row>
    <row r="701" spans="1:19" ht="14.4" customHeight="1" x14ac:dyDescent="0.3">
      <c r="A701" s="505" t="s">
        <v>1653</v>
      </c>
      <c r="B701" s="506" t="s">
        <v>1734</v>
      </c>
      <c r="C701" s="506" t="s">
        <v>447</v>
      </c>
      <c r="D701" s="506" t="s">
        <v>1637</v>
      </c>
      <c r="E701" s="506" t="s">
        <v>1655</v>
      </c>
      <c r="F701" s="506" t="s">
        <v>1735</v>
      </c>
      <c r="G701" s="506" t="s">
        <v>1736</v>
      </c>
      <c r="H701" s="510">
        <v>1</v>
      </c>
      <c r="I701" s="510">
        <v>177</v>
      </c>
      <c r="J701" s="506"/>
      <c r="K701" s="506">
        <v>177</v>
      </c>
      <c r="L701" s="510"/>
      <c r="M701" s="510"/>
      <c r="N701" s="506"/>
      <c r="O701" s="506"/>
      <c r="P701" s="510"/>
      <c r="Q701" s="510"/>
      <c r="R701" s="527"/>
      <c r="S701" s="511"/>
    </row>
    <row r="702" spans="1:19" ht="14.4" customHeight="1" x14ac:dyDescent="0.3">
      <c r="A702" s="505" t="s">
        <v>1653</v>
      </c>
      <c r="B702" s="506" t="s">
        <v>1734</v>
      </c>
      <c r="C702" s="506" t="s">
        <v>447</v>
      </c>
      <c r="D702" s="506" t="s">
        <v>1637</v>
      </c>
      <c r="E702" s="506" t="s">
        <v>1655</v>
      </c>
      <c r="F702" s="506" t="s">
        <v>1691</v>
      </c>
      <c r="G702" s="506" t="s">
        <v>1692</v>
      </c>
      <c r="H702" s="510">
        <v>1</v>
      </c>
      <c r="I702" s="510">
        <v>222</v>
      </c>
      <c r="J702" s="506"/>
      <c r="K702" s="506">
        <v>222</v>
      </c>
      <c r="L702" s="510"/>
      <c r="M702" s="510"/>
      <c r="N702" s="506"/>
      <c r="O702" s="506"/>
      <c r="P702" s="510"/>
      <c r="Q702" s="510"/>
      <c r="R702" s="527"/>
      <c r="S702" s="511"/>
    </row>
    <row r="703" spans="1:19" ht="14.4" customHeight="1" x14ac:dyDescent="0.3">
      <c r="A703" s="505" t="s">
        <v>1653</v>
      </c>
      <c r="B703" s="506" t="s">
        <v>1734</v>
      </c>
      <c r="C703" s="506" t="s">
        <v>447</v>
      </c>
      <c r="D703" s="506" t="s">
        <v>1637</v>
      </c>
      <c r="E703" s="506" t="s">
        <v>1655</v>
      </c>
      <c r="F703" s="506" t="s">
        <v>1694</v>
      </c>
      <c r="G703" s="506" t="s">
        <v>1695</v>
      </c>
      <c r="H703" s="510">
        <v>1</v>
      </c>
      <c r="I703" s="510">
        <v>77</v>
      </c>
      <c r="J703" s="506"/>
      <c r="K703" s="506">
        <v>77</v>
      </c>
      <c r="L703" s="510"/>
      <c r="M703" s="510"/>
      <c r="N703" s="506"/>
      <c r="O703" s="506"/>
      <c r="P703" s="510"/>
      <c r="Q703" s="510"/>
      <c r="R703" s="527"/>
      <c r="S703" s="511"/>
    </row>
    <row r="704" spans="1:19" ht="14.4" customHeight="1" x14ac:dyDescent="0.3">
      <c r="A704" s="505" t="s">
        <v>1653</v>
      </c>
      <c r="B704" s="506" t="s">
        <v>1734</v>
      </c>
      <c r="C704" s="506" t="s">
        <v>447</v>
      </c>
      <c r="D704" s="506" t="s">
        <v>1638</v>
      </c>
      <c r="E704" s="506" t="s">
        <v>1655</v>
      </c>
      <c r="F704" s="506" t="s">
        <v>1673</v>
      </c>
      <c r="G704" s="506" t="s">
        <v>1674</v>
      </c>
      <c r="H704" s="510">
        <v>1</v>
      </c>
      <c r="I704" s="510">
        <v>33.33</v>
      </c>
      <c r="J704" s="506"/>
      <c r="K704" s="506">
        <v>33.33</v>
      </c>
      <c r="L704" s="510"/>
      <c r="M704" s="510"/>
      <c r="N704" s="506"/>
      <c r="O704" s="506"/>
      <c r="P704" s="510"/>
      <c r="Q704" s="510"/>
      <c r="R704" s="527"/>
      <c r="S704" s="511"/>
    </row>
    <row r="705" spans="1:19" ht="14.4" customHeight="1" x14ac:dyDescent="0.3">
      <c r="A705" s="505" t="s">
        <v>1653</v>
      </c>
      <c r="B705" s="506" t="s">
        <v>1734</v>
      </c>
      <c r="C705" s="506" t="s">
        <v>447</v>
      </c>
      <c r="D705" s="506" t="s">
        <v>1638</v>
      </c>
      <c r="E705" s="506" t="s">
        <v>1655</v>
      </c>
      <c r="F705" s="506" t="s">
        <v>1673</v>
      </c>
      <c r="G705" s="506" t="s">
        <v>1675</v>
      </c>
      <c r="H705" s="510">
        <v>1</v>
      </c>
      <c r="I705" s="510">
        <v>33.33</v>
      </c>
      <c r="J705" s="506"/>
      <c r="K705" s="506">
        <v>33.33</v>
      </c>
      <c r="L705" s="510"/>
      <c r="M705" s="510"/>
      <c r="N705" s="506"/>
      <c r="O705" s="506"/>
      <c r="P705" s="510"/>
      <c r="Q705" s="510"/>
      <c r="R705" s="527"/>
      <c r="S705" s="511"/>
    </row>
    <row r="706" spans="1:19" ht="14.4" customHeight="1" x14ac:dyDescent="0.3">
      <c r="A706" s="505" t="s">
        <v>1653</v>
      </c>
      <c r="B706" s="506" t="s">
        <v>1734</v>
      </c>
      <c r="C706" s="506" t="s">
        <v>447</v>
      </c>
      <c r="D706" s="506" t="s">
        <v>1638</v>
      </c>
      <c r="E706" s="506" t="s">
        <v>1655</v>
      </c>
      <c r="F706" s="506" t="s">
        <v>1741</v>
      </c>
      <c r="G706" s="506" t="s">
        <v>1742</v>
      </c>
      <c r="H706" s="510">
        <v>4</v>
      </c>
      <c r="I706" s="510">
        <v>1416</v>
      </c>
      <c r="J706" s="506">
        <v>1.9943661971830986</v>
      </c>
      <c r="K706" s="506">
        <v>354</v>
      </c>
      <c r="L706" s="510">
        <v>2</v>
      </c>
      <c r="M706" s="510">
        <v>710</v>
      </c>
      <c r="N706" s="506">
        <v>1</v>
      </c>
      <c r="O706" s="506">
        <v>355</v>
      </c>
      <c r="P706" s="510"/>
      <c r="Q706" s="510"/>
      <c r="R706" s="527"/>
      <c r="S706" s="511"/>
    </row>
    <row r="707" spans="1:19" ht="14.4" customHeight="1" x14ac:dyDescent="0.3">
      <c r="A707" s="505" t="s">
        <v>1653</v>
      </c>
      <c r="B707" s="506" t="s">
        <v>1734</v>
      </c>
      <c r="C707" s="506" t="s">
        <v>447</v>
      </c>
      <c r="D707" s="506" t="s">
        <v>1638</v>
      </c>
      <c r="E707" s="506" t="s">
        <v>1655</v>
      </c>
      <c r="F707" s="506" t="s">
        <v>1741</v>
      </c>
      <c r="G707" s="506" t="s">
        <v>1743</v>
      </c>
      <c r="H707" s="510">
        <v>3</v>
      </c>
      <c r="I707" s="510">
        <v>1062</v>
      </c>
      <c r="J707" s="506">
        <v>2.9915492957746479</v>
      </c>
      <c r="K707" s="506">
        <v>354</v>
      </c>
      <c r="L707" s="510">
        <v>1</v>
      </c>
      <c r="M707" s="510">
        <v>355</v>
      </c>
      <c r="N707" s="506">
        <v>1</v>
      </c>
      <c r="O707" s="506">
        <v>355</v>
      </c>
      <c r="P707" s="510"/>
      <c r="Q707" s="510"/>
      <c r="R707" s="527"/>
      <c r="S707" s="511"/>
    </row>
    <row r="708" spans="1:19" ht="14.4" customHeight="1" x14ac:dyDescent="0.3">
      <c r="A708" s="505" t="s">
        <v>1653</v>
      </c>
      <c r="B708" s="506" t="s">
        <v>1734</v>
      </c>
      <c r="C708" s="506" t="s">
        <v>447</v>
      </c>
      <c r="D708" s="506" t="s">
        <v>1638</v>
      </c>
      <c r="E708" s="506" t="s">
        <v>1655</v>
      </c>
      <c r="F708" s="506" t="s">
        <v>1744</v>
      </c>
      <c r="G708" s="506" t="s">
        <v>1745</v>
      </c>
      <c r="H708" s="510">
        <v>7</v>
      </c>
      <c r="I708" s="510">
        <v>4907</v>
      </c>
      <c r="J708" s="506"/>
      <c r="K708" s="506">
        <v>701</v>
      </c>
      <c r="L708" s="510"/>
      <c r="M708" s="510"/>
      <c r="N708" s="506"/>
      <c r="O708" s="506"/>
      <c r="P708" s="510"/>
      <c r="Q708" s="510"/>
      <c r="R708" s="527"/>
      <c r="S708" s="511"/>
    </row>
    <row r="709" spans="1:19" ht="14.4" customHeight="1" x14ac:dyDescent="0.3">
      <c r="A709" s="505" t="s">
        <v>1653</v>
      </c>
      <c r="B709" s="506" t="s">
        <v>1734</v>
      </c>
      <c r="C709" s="506" t="s">
        <v>447</v>
      </c>
      <c r="D709" s="506" t="s">
        <v>1638</v>
      </c>
      <c r="E709" s="506" t="s">
        <v>1655</v>
      </c>
      <c r="F709" s="506" t="s">
        <v>1744</v>
      </c>
      <c r="G709" s="506" t="s">
        <v>1746</v>
      </c>
      <c r="H709" s="510">
        <v>3</v>
      </c>
      <c r="I709" s="510">
        <v>2103</v>
      </c>
      <c r="J709" s="506">
        <v>1.5</v>
      </c>
      <c r="K709" s="506">
        <v>701</v>
      </c>
      <c r="L709" s="510">
        <v>2</v>
      </c>
      <c r="M709" s="510">
        <v>1402</v>
      </c>
      <c r="N709" s="506">
        <v>1</v>
      </c>
      <c r="O709" s="506">
        <v>701</v>
      </c>
      <c r="P709" s="510"/>
      <c r="Q709" s="510"/>
      <c r="R709" s="527"/>
      <c r="S709" s="511"/>
    </row>
    <row r="710" spans="1:19" ht="14.4" customHeight="1" x14ac:dyDescent="0.3">
      <c r="A710" s="505" t="s">
        <v>1653</v>
      </c>
      <c r="B710" s="506" t="s">
        <v>1734</v>
      </c>
      <c r="C710" s="506" t="s">
        <v>447</v>
      </c>
      <c r="D710" s="506" t="s">
        <v>1638</v>
      </c>
      <c r="E710" s="506" t="s">
        <v>1655</v>
      </c>
      <c r="F710" s="506" t="s">
        <v>1691</v>
      </c>
      <c r="G710" s="506" t="s">
        <v>1693</v>
      </c>
      <c r="H710" s="510"/>
      <c r="I710" s="510"/>
      <c r="J710" s="506"/>
      <c r="K710" s="506"/>
      <c r="L710" s="510">
        <v>1</v>
      </c>
      <c r="M710" s="510">
        <v>223</v>
      </c>
      <c r="N710" s="506">
        <v>1</v>
      </c>
      <c r="O710" s="506">
        <v>223</v>
      </c>
      <c r="P710" s="510"/>
      <c r="Q710" s="510"/>
      <c r="R710" s="527"/>
      <c r="S710" s="511"/>
    </row>
    <row r="711" spans="1:19" ht="14.4" customHeight="1" x14ac:dyDescent="0.3">
      <c r="A711" s="505" t="s">
        <v>1653</v>
      </c>
      <c r="B711" s="506" t="s">
        <v>1734</v>
      </c>
      <c r="C711" s="506" t="s">
        <v>447</v>
      </c>
      <c r="D711" s="506" t="s">
        <v>1638</v>
      </c>
      <c r="E711" s="506" t="s">
        <v>1655</v>
      </c>
      <c r="F711" s="506" t="s">
        <v>1694</v>
      </c>
      <c r="G711" s="506" t="s">
        <v>1696</v>
      </c>
      <c r="H711" s="510"/>
      <c r="I711" s="510"/>
      <c r="J711" s="506"/>
      <c r="K711" s="506"/>
      <c r="L711" s="510">
        <v>3</v>
      </c>
      <c r="M711" s="510">
        <v>231</v>
      </c>
      <c r="N711" s="506">
        <v>1</v>
      </c>
      <c r="O711" s="506">
        <v>77</v>
      </c>
      <c r="P711" s="510"/>
      <c r="Q711" s="510"/>
      <c r="R711" s="527"/>
      <c r="S711" s="511"/>
    </row>
    <row r="712" spans="1:19" ht="14.4" customHeight="1" x14ac:dyDescent="0.3">
      <c r="A712" s="505" t="s">
        <v>1653</v>
      </c>
      <c r="B712" s="506" t="s">
        <v>1734</v>
      </c>
      <c r="C712" s="506" t="s">
        <v>447</v>
      </c>
      <c r="D712" s="506" t="s">
        <v>482</v>
      </c>
      <c r="E712" s="506" t="s">
        <v>1655</v>
      </c>
      <c r="F712" s="506" t="s">
        <v>1735</v>
      </c>
      <c r="G712" s="506" t="s">
        <v>1736</v>
      </c>
      <c r="H712" s="510">
        <v>17</v>
      </c>
      <c r="I712" s="510">
        <v>3009</v>
      </c>
      <c r="J712" s="506">
        <v>2.8333333333333335</v>
      </c>
      <c r="K712" s="506">
        <v>177</v>
      </c>
      <c r="L712" s="510">
        <v>6</v>
      </c>
      <c r="M712" s="510">
        <v>1062</v>
      </c>
      <c r="N712" s="506">
        <v>1</v>
      </c>
      <c r="O712" s="506">
        <v>177</v>
      </c>
      <c r="P712" s="510"/>
      <c r="Q712" s="510"/>
      <c r="R712" s="527"/>
      <c r="S712" s="511"/>
    </row>
    <row r="713" spans="1:19" ht="14.4" customHeight="1" x14ac:dyDescent="0.3">
      <c r="A713" s="505" t="s">
        <v>1653</v>
      </c>
      <c r="B713" s="506" t="s">
        <v>1734</v>
      </c>
      <c r="C713" s="506" t="s">
        <v>447</v>
      </c>
      <c r="D713" s="506" t="s">
        <v>482</v>
      </c>
      <c r="E713" s="506" t="s">
        <v>1655</v>
      </c>
      <c r="F713" s="506" t="s">
        <v>1735</v>
      </c>
      <c r="G713" s="506" t="s">
        <v>1737</v>
      </c>
      <c r="H713" s="510">
        <v>12</v>
      </c>
      <c r="I713" s="510">
        <v>2124</v>
      </c>
      <c r="J713" s="506">
        <v>2</v>
      </c>
      <c r="K713" s="506">
        <v>177</v>
      </c>
      <c r="L713" s="510">
        <v>6</v>
      </c>
      <c r="M713" s="510">
        <v>1062</v>
      </c>
      <c r="N713" s="506">
        <v>1</v>
      </c>
      <c r="O713" s="506">
        <v>177</v>
      </c>
      <c r="P713" s="510"/>
      <c r="Q713" s="510"/>
      <c r="R713" s="527"/>
      <c r="S713" s="511"/>
    </row>
    <row r="714" spans="1:19" ht="14.4" customHeight="1" x14ac:dyDescent="0.3">
      <c r="A714" s="505" t="s">
        <v>1653</v>
      </c>
      <c r="B714" s="506" t="s">
        <v>1734</v>
      </c>
      <c r="C714" s="506" t="s">
        <v>447</v>
      </c>
      <c r="D714" s="506" t="s">
        <v>482</v>
      </c>
      <c r="E714" s="506" t="s">
        <v>1655</v>
      </c>
      <c r="F714" s="506" t="s">
        <v>1673</v>
      </c>
      <c r="G714" s="506" t="s">
        <v>1674</v>
      </c>
      <c r="H714" s="510">
        <v>1</v>
      </c>
      <c r="I714" s="510">
        <v>33.33</v>
      </c>
      <c r="J714" s="506"/>
      <c r="K714" s="506">
        <v>33.33</v>
      </c>
      <c r="L714" s="510"/>
      <c r="M714" s="510"/>
      <c r="N714" s="506"/>
      <c r="O714" s="506"/>
      <c r="P714" s="510"/>
      <c r="Q714" s="510"/>
      <c r="R714" s="527"/>
      <c r="S714" s="511"/>
    </row>
    <row r="715" spans="1:19" ht="14.4" customHeight="1" x14ac:dyDescent="0.3">
      <c r="A715" s="505" t="s">
        <v>1653</v>
      </c>
      <c r="B715" s="506" t="s">
        <v>1734</v>
      </c>
      <c r="C715" s="506" t="s">
        <v>447</v>
      </c>
      <c r="D715" s="506" t="s">
        <v>482</v>
      </c>
      <c r="E715" s="506" t="s">
        <v>1655</v>
      </c>
      <c r="F715" s="506" t="s">
        <v>1744</v>
      </c>
      <c r="G715" s="506" t="s">
        <v>1745</v>
      </c>
      <c r="H715" s="510">
        <v>3</v>
      </c>
      <c r="I715" s="510">
        <v>2103</v>
      </c>
      <c r="J715" s="506"/>
      <c r="K715" s="506">
        <v>701</v>
      </c>
      <c r="L715" s="510"/>
      <c r="M715" s="510"/>
      <c r="N715" s="506"/>
      <c r="O715" s="506"/>
      <c r="P715" s="510"/>
      <c r="Q715" s="510"/>
      <c r="R715" s="527"/>
      <c r="S715" s="511"/>
    </row>
    <row r="716" spans="1:19" ht="14.4" customHeight="1" x14ac:dyDescent="0.3">
      <c r="A716" s="505" t="s">
        <v>1653</v>
      </c>
      <c r="B716" s="506" t="s">
        <v>1734</v>
      </c>
      <c r="C716" s="506" t="s">
        <v>447</v>
      </c>
      <c r="D716" s="506" t="s">
        <v>482</v>
      </c>
      <c r="E716" s="506" t="s">
        <v>1655</v>
      </c>
      <c r="F716" s="506" t="s">
        <v>1744</v>
      </c>
      <c r="G716" s="506" t="s">
        <v>1746</v>
      </c>
      <c r="H716" s="510">
        <v>4</v>
      </c>
      <c r="I716" s="510">
        <v>2804</v>
      </c>
      <c r="J716" s="506"/>
      <c r="K716" s="506">
        <v>701</v>
      </c>
      <c r="L716" s="510"/>
      <c r="M716" s="510"/>
      <c r="N716" s="506"/>
      <c r="O716" s="506"/>
      <c r="P716" s="510"/>
      <c r="Q716" s="510"/>
      <c r="R716" s="527"/>
      <c r="S716" s="511"/>
    </row>
    <row r="717" spans="1:19" ht="14.4" customHeight="1" x14ac:dyDescent="0.3">
      <c r="A717" s="505" t="s">
        <v>1653</v>
      </c>
      <c r="B717" s="506" t="s">
        <v>1734</v>
      </c>
      <c r="C717" s="506" t="s">
        <v>447</v>
      </c>
      <c r="D717" s="506" t="s">
        <v>482</v>
      </c>
      <c r="E717" s="506" t="s">
        <v>1655</v>
      </c>
      <c r="F717" s="506" t="s">
        <v>1691</v>
      </c>
      <c r="G717" s="506" t="s">
        <v>1692</v>
      </c>
      <c r="H717" s="510">
        <v>3</v>
      </c>
      <c r="I717" s="510">
        <v>666</v>
      </c>
      <c r="J717" s="506"/>
      <c r="K717" s="506">
        <v>222</v>
      </c>
      <c r="L717" s="510"/>
      <c r="M717" s="510"/>
      <c r="N717" s="506"/>
      <c r="O717" s="506"/>
      <c r="P717" s="510"/>
      <c r="Q717" s="510"/>
      <c r="R717" s="527"/>
      <c r="S717" s="511"/>
    </row>
    <row r="718" spans="1:19" ht="14.4" customHeight="1" x14ac:dyDescent="0.3">
      <c r="A718" s="505" t="s">
        <v>1653</v>
      </c>
      <c r="B718" s="506" t="s">
        <v>1734</v>
      </c>
      <c r="C718" s="506" t="s">
        <v>447</v>
      </c>
      <c r="D718" s="506" t="s">
        <v>482</v>
      </c>
      <c r="E718" s="506" t="s">
        <v>1655</v>
      </c>
      <c r="F718" s="506" t="s">
        <v>1691</v>
      </c>
      <c r="G718" s="506" t="s">
        <v>1693</v>
      </c>
      <c r="H718" s="510">
        <v>4</v>
      </c>
      <c r="I718" s="510">
        <v>888</v>
      </c>
      <c r="J718" s="506"/>
      <c r="K718" s="506">
        <v>222</v>
      </c>
      <c r="L718" s="510"/>
      <c r="M718" s="510"/>
      <c r="N718" s="506"/>
      <c r="O718" s="506"/>
      <c r="P718" s="510"/>
      <c r="Q718" s="510"/>
      <c r="R718" s="527"/>
      <c r="S718" s="511"/>
    </row>
    <row r="719" spans="1:19" ht="14.4" customHeight="1" x14ac:dyDescent="0.3">
      <c r="A719" s="505" t="s">
        <v>1653</v>
      </c>
      <c r="B719" s="506" t="s">
        <v>1734</v>
      </c>
      <c r="C719" s="506" t="s">
        <v>447</v>
      </c>
      <c r="D719" s="506" t="s">
        <v>482</v>
      </c>
      <c r="E719" s="506" t="s">
        <v>1655</v>
      </c>
      <c r="F719" s="506" t="s">
        <v>1694</v>
      </c>
      <c r="G719" s="506" t="s">
        <v>1695</v>
      </c>
      <c r="H719" s="510">
        <v>33</v>
      </c>
      <c r="I719" s="510">
        <v>2541</v>
      </c>
      <c r="J719" s="506">
        <v>3</v>
      </c>
      <c r="K719" s="506">
        <v>77</v>
      </c>
      <c r="L719" s="510">
        <v>11</v>
      </c>
      <c r="M719" s="510">
        <v>847</v>
      </c>
      <c r="N719" s="506">
        <v>1</v>
      </c>
      <c r="O719" s="506">
        <v>77</v>
      </c>
      <c r="P719" s="510"/>
      <c r="Q719" s="510"/>
      <c r="R719" s="527"/>
      <c r="S719" s="511"/>
    </row>
    <row r="720" spans="1:19" ht="14.4" customHeight="1" x14ac:dyDescent="0.3">
      <c r="A720" s="505" t="s">
        <v>1653</v>
      </c>
      <c r="B720" s="506" t="s">
        <v>1734</v>
      </c>
      <c r="C720" s="506" t="s">
        <v>447</v>
      </c>
      <c r="D720" s="506" t="s">
        <v>482</v>
      </c>
      <c r="E720" s="506" t="s">
        <v>1655</v>
      </c>
      <c r="F720" s="506" t="s">
        <v>1694</v>
      </c>
      <c r="G720" s="506" t="s">
        <v>1696</v>
      </c>
      <c r="H720" s="510">
        <v>3</v>
      </c>
      <c r="I720" s="510">
        <v>231</v>
      </c>
      <c r="J720" s="506">
        <v>3</v>
      </c>
      <c r="K720" s="506">
        <v>77</v>
      </c>
      <c r="L720" s="510">
        <v>1</v>
      </c>
      <c r="M720" s="510">
        <v>77</v>
      </c>
      <c r="N720" s="506">
        <v>1</v>
      </c>
      <c r="O720" s="506">
        <v>77</v>
      </c>
      <c r="P720" s="510"/>
      <c r="Q720" s="510"/>
      <c r="R720" s="527"/>
      <c r="S720" s="511"/>
    </row>
    <row r="721" spans="1:19" ht="14.4" customHeight="1" x14ac:dyDescent="0.3">
      <c r="A721" s="505" t="s">
        <v>1653</v>
      </c>
      <c r="B721" s="506" t="s">
        <v>1734</v>
      </c>
      <c r="C721" s="506" t="s">
        <v>447</v>
      </c>
      <c r="D721" s="506" t="s">
        <v>482</v>
      </c>
      <c r="E721" s="506" t="s">
        <v>1655</v>
      </c>
      <c r="F721" s="506" t="s">
        <v>1747</v>
      </c>
      <c r="G721" s="506" t="s">
        <v>1748</v>
      </c>
      <c r="H721" s="510">
        <v>17</v>
      </c>
      <c r="I721" s="510">
        <v>3774</v>
      </c>
      <c r="J721" s="506">
        <v>2.8206278026905829</v>
      </c>
      <c r="K721" s="506">
        <v>222</v>
      </c>
      <c r="L721" s="510">
        <v>6</v>
      </c>
      <c r="M721" s="510">
        <v>1338</v>
      </c>
      <c r="N721" s="506">
        <v>1</v>
      </c>
      <c r="O721" s="506">
        <v>223</v>
      </c>
      <c r="P721" s="510"/>
      <c r="Q721" s="510"/>
      <c r="R721" s="527"/>
      <c r="S721" s="511"/>
    </row>
    <row r="722" spans="1:19" ht="14.4" customHeight="1" x14ac:dyDescent="0.3">
      <c r="A722" s="505" t="s">
        <v>1653</v>
      </c>
      <c r="B722" s="506" t="s">
        <v>1734</v>
      </c>
      <c r="C722" s="506" t="s">
        <v>447</v>
      </c>
      <c r="D722" s="506" t="s">
        <v>482</v>
      </c>
      <c r="E722" s="506" t="s">
        <v>1655</v>
      </c>
      <c r="F722" s="506" t="s">
        <v>1747</v>
      </c>
      <c r="G722" s="506" t="s">
        <v>1749</v>
      </c>
      <c r="H722" s="510">
        <v>12</v>
      </c>
      <c r="I722" s="510">
        <v>2664</v>
      </c>
      <c r="J722" s="506">
        <v>2.3892376681614351</v>
      </c>
      <c r="K722" s="506">
        <v>222</v>
      </c>
      <c r="L722" s="510">
        <v>5</v>
      </c>
      <c r="M722" s="510">
        <v>1115</v>
      </c>
      <c r="N722" s="506">
        <v>1</v>
      </c>
      <c r="O722" s="506">
        <v>223</v>
      </c>
      <c r="P722" s="510"/>
      <c r="Q722" s="510"/>
      <c r="R722" s="527"/>
      <c r="S722" s="511"/>
    </row>
    <row r="723" spans="1:19" ht="14.4" customHeight="1" x14ac:dyDescent="0.3">
      <c r="A723" s="505" t="s">
        <v>1653</v>
      </c>
      <c r="B723" s="506" t="s">
        <v>1734</v>
      </c>
      <c r="C723" s="506" t="s">
        <v>447</v>
      </c>
      <c r="D723" s="506" t="s">
        <v>485</v>
      </c>
      <c r="E723" s="506" t="s">
        <v>1655</v>
      </c>
      <c r="F723" s="506" t="s">
        <v>1735</v>
      </c>
      <c r="G723" s="506" t="s">
        <v>1736</v>
      </c>
      <c r="H723" s="510">
        <v>1</v>
      </c>
      <c r="I723" s="510">
        <v>177</v>
      </c>
      <c r="J723" s="506"/>
      <c r="K723" s="506">
        <v>177</v>
      </c>
      <c r="L723" s="510"/>
      <c r="M723" s="510"/>
      <c r="N723" s="506"/>
      <c r="O723" s="506"/>
      <c r="P723" s="510"/>
      <c r="Q723" s="510"/>
      <c r="R723" s="527"/>
      <c r="S723" s="511"/>
    </row>
    <row r="724" spans="1:19" ht="14.4" customHeight="1" x14ac:dyDescent="0.3">
      <c r="A724" s="505" t="s">
        <v>1653</v>
      </c>
      <c r="B724" s="506" t="s">
        <v>1734</v>
      </c>
      <c r="C724" s="506" t="s">
        <v>447</v>
      </c>
      <c r="D724" s="506" t="s">
        <v>485</v>
      </c>
      <c r="E724" s="506" t="s">
        <v>1655</v>
      </c>
      <c r="F724" s="506" t="s">
        <v>1741</v>
      </c>
      <c r="G724" s="506" t="s">
        <v>1742</v>
      </c>
      <c r="H724" s="510"/>
      <c r="I724" s="510"/>
      <c r="J724" s="506"/>
      <c r="K724" s="506"/>
      <c r="L724" s="510">
        <v>11</v>
      </c>
      <c r="M724" s="510">
        <v>3905</v>
      </c>
      <c r="N724" s="506">
        <v>1</v>
      </c>
      <c r="O724" s="506">
        <v>355</v>
      </c>
      <c r="P724" s="510"/>
      <c r="Q724" s="510"/>
      <c r="R724" s="527"/>
      <c r="S724" s="511"/>
    </row>
    <row r="725" spans="1:19" ht="14.4" customHeight="1" x14ac:dyDescent="0.3">
      <c r="A725" s="505" t="s">
        <v>1653</v>
      </c>
      <c r="B725" s="506" t="s">
        <v>1734</v>
      </c>
      <c r="C725" s="506" t="s">
        <v>447</v>
      </c>
      <c r="D725" s="506" t="s">
        <v>485</v>
      </c>
      <c r="E725" s="506" t="s">
        <v>1655</v>
      </c>
      <c r="F725" s="506" t="s">
        <v>1741</v>
      </c>
      <c r="G725" s="506" t="s">
        <v>1743</v>
      </c>
      <c r="H725" s="510">
        <v>1</v>
      </c>
      <c r="I725" s="510">
        <v>354</v>
      </c>
      <c r="J725" s="506">
        <v>5.2483320978502591E-2</v>
      </c>
      <c r="K725" s="506">
        <v>354</v>
      </c>
      <c r="L725" s="510">
        <v>19</v>
      </c>
      <c r="M725" s="510">
        <v>6745</v>
      </c>
      <c r="N725" s="506">
        <v>1</v>
      </c>
      <c r="O725" s="506">
        <v>355</v>
      </c>
      <c r="P725" s="510"/>
      <c r="Q725" s="510"/>
      <c r="R725" s="527"/>
      <c r="S725" s="511"/>
    </row>
    <row r="726" spans="1:19" ht="14.4" customHeight="1" x14ac:dyDescent="0.3">
      <c r="A726" s="505" t="s">
        <v>1653</v>
      </c>
      <c r="B726" s="506" t="s">
        <v>1734</v>
      </c>
      <c r="C726" s="506" t="s">
        <v>447</v>
      </c>
      <c r="D726" s="506" t="s">
        <v>485</v>
      </c>
      <c r="E726" s="506" t="s">
        <v>1655</v>
      </c>
      <c r="F726" s="506" t="s">
        <v>1744</v>
      </c>
      <c r="G726" s="506" t="s">
        <v>1745</v>
      </c>
      <c r="H726" s="510">
        <v>1</v>
      </c>
      <c r="I726" s="510">
        <v>701</v>
      </c>
      <c r="J726" s="506">
        <v>0.5</v>
      </c>
      <c r="K726" s="506">
        <v>701</v>
      </c>
      <c r="L726" s="510">
        <v>2</v>
      </c>
      <c r="M726" s="510">
        <v>1402</v>
      </c>
      <c r="N726" s="506">
        <v>1</v>
      </c>
      <c r="O726" s="506">
        <v>701</v>
      </c>
      <c r="P726" s="510"/>
      <c r="Q726" s="510"/>
      <c r="R726" s="527"/>
      <c r="S726" s="511"/>
    </row>
    <row r="727" spans="1:19" ht="14.4" customHeight="1" x14ac:dyDescent="0.3">
      <c r="A727" s="505" t="s">
        <v>1653</v>
      </c>
      <c r="B727" s="506" t="s">
        <v>1734</v>
      </c>
      <c r="C727" s="506" t="s">
        <v>447</v>
      </c>
      <c r="D727" s="506" t="s">
        <v>485</v>
      </c>
      <c r="E727" s="506" t="s">
        <v>1655</v>
      </c>
      <c r="F727" s="506" t="s">
        <v>1744</v>
      </c>
      <c r="G727" s="506" t="s">
        <v>1746</v>
      </c>
      <c r="H727" s="510">
        <v>4</v>
      </c>
      <c r="I727" s="510">
        <v>2804</v>
      </c>
      <c r="J727" s="506">
        <v>2</v>
      </c>
      <c r="K727" s="506">
        <v>701</v>
      </c>
      <c r="L727" s="510">
        <v>2</v>
      </c>
      <c r="M727" s="510">
        <v>1402</v>
      </c>
      <c r="N727" s="506">
        <v>1</v>
      </c>
      <c r="O727" s="506">
        <v>701</v>
      </c>
      <c r="P727" s="510"/>
      <c r="Q727" s="510"/>
      <c r="R727" s="527"/>
      <c r="S727" s="511"/>
    </row>
    <row r="728" spans="1:19" ht="14.4" customHeight="1" x14ac:dyDescent="0.3">
      <c r="A728" s="505" t="s">
        <v>1653</v>
      </c>
      <c r="B728" s="506" t="s">
        <v>1734</v>
      </c>
      <c r="C728" s="506" t="s">
        <v>447</v>
      </c>
      <c r="D728" s="506" t="s">
        <v>485</v>
      </c>
      <c r="E728" s="506" t="s">
        <v>1655</v>
      </c>
      <c r="F728" s="506" t="s">
        <v>1691</v>
      </c>
      <c r="G728" s="506" t="s">
        <v>1692</v>
      </c>
      <c r="H728" s="510">
        <v>1</v>
      </c>
      <c r="I728" s="510">
        <v>222</v>
      </c>
      <c r="J728" s="506">
        <v>9.050142682429678E-2</v>
      </c>
      <c r="K728" s="506">
        <v>222</v>
      </c>
      <c r="L728" s="510">
        <v>11</v>
      </c>
      <c r="M728" s="510">
        <v>2453</v>
      </c>
      <c r="N728" s="506">
        <v>1</v>
      </c>
      <c r="O728" s="506">
        <v>223</v>
      </c>
      <c r="P728" s="510"/>
      <c r="Q728" s="510"/>
      <c r="R728" s="527"/>
      <c r="S728" s="511"/>
    </row>
    <row r="729" spans="1:19" ht="14.4" customHeight="1" x14ac:dyDescent="0.3">
      <c r="A729" s="505" t="s">
        <v>1653</v>
      </c>
      <c r="B729" s="506" t="s">
        <v>1734</v>
      </c>
      <c r="C729" s="506" t="s">
        <v>447</v>
      </c>
      <c r="D729" s="506" t="s">
        <v>485</v>
      </c>
      <c r="E729" s="506" t="s">
        <v>1655</v>
      </c>
      <c r="F729" s="506" t="s">
        <v>1691</v>
      </c>
      <c r="G729" s="506" t="s">
        <v>1693</v>
      </c>
      <c r="H729" s="510">
        <v>1</v>
      </c>
      <c r="I729" s="510">
        <v>222</v>
      </c>
      <c r="J729" s="506">
        <v>5.2395562898277084E-2</v>
      </c>
      <c r="K729" s="506">
        <v>222</v>
      </c>
      <c r="L729" s="510">
        <v>19</v>
      </c>
      <c r="M729" s="510">
        <v>4237</v>
      </c>
      <c r="N729" s="506">
        <v>1</v>
      </c>
      <c r="O729" s="506">
        <v>223</v>
      </c>
      <c r="P729" s="510"/>
      <c r="Q729" s="510"/>
      <c r="R729" s="527"/>
      <c r="S729" s="511"/>
    </row>
    <row r="730" spans="1:19" ht="14.4" customHeight="1" x14ac:dyDescent="0.3">
      <c r="A730" s="505" t="s">
        <v>1653</v>
      </c>
      <c r="B730" s="506" t="s">
        <v>1734</v>
      </c>
      <c r="C730" s="506" t="s">
        <v>447</v>
      </c>
      <c r="D730" s="506" t="s">
        <v>485</v>
      </c>
      <c r="E730" s="506" t="s">
        <v>1655</v>
      </c>
      <c r="F730" s="506" t="s">
        <v>1694</v>
      </c>
      <c r="G730" s="506" t="s">
        <v>1695</v>
      </c>
      <c r="H730" s="510">
        <v>2</v>
      </c>
      <c r="I730" s="510">
        <v>154</v>
      </c>
      <c r="J730" s="506">
        <v>6.0606060606060608E-2</v>
      </c>
      <c r="K730" s="506">
        <v>77</v>
      </c>
      <c r="L730" s="510">
        <v>33</v>
      </c>
      <c r="M730" s="510">
        <v>2541</v>
      </c>
      <c r="N730" s="506">
        <v>1</v>
      </c>
      <c r="O730" s="506">
        <v>77</v>
      </c>
      <c r="P730" s="510"/>
      <c r="Q730" s="510"/>
      <c r="R730" s="527"/>
      <c r="S730" s="511"/>
    </row>
    <row r="731" spans="1:19" ht="14.4" customHeight="1" x14ac:dyDescent="0.3">
      <c r="A731" s="505" t="s">
        <v>1653</v>
      </c>
      <c r="B731" s="506" t="s">
        <v>1734</v>
      </c>
      <c r="C731" s="506" t="s">
        <v>447</v>
      </c>
      <c r="D731" s="506" t="s">
        <v>485</v>
      </c>
      <c r="E731" s="506" t="s">
        <v>1655</v>
      </c>
      <c r="F731" s="506" t="s">
        <v>1694</v>
      </c>
      <c r="G731" s="506" t="s">
        <v>1696</v>
      </c>
      <c r="H731" s="510">
        <v>6</v>
      </c>
      <c r="I731" s="510">
        <v>462</v>
      </c>
      <c r="J731" s="506">
        <v>6</v>
      </c>
      <c r="K731" s="506">
        <v>77</v>
      </c>
      <c r="L731" s="510">
        <v>1</v>
      </c>
      <c r="M731" s="510">
        <v>77</v>
      </c>
      <c r="N731" s="506">
        <v>1</v>
      </c>
      <c r="O731" s="506">
        <v>77</v>
      </c>
      <c r="P731" s="510"/>
      <c r="Q731" s="510"/>
      <c r="R731" s="527"/>
      <c r="S731" s="511"/>
    </row>
    <row r="732" spans="1:19" ht="14.4" customHeight="1" x14ac:dyDescent="0.3">
      <c r="A732" s="505" t="s">
        <v>1653</v>
      </c>
      <c r="B732" s="506" t="s">
        <v>1734</v>
      </c>
      <c r="C732" s="506" t="s">
        <v>447</v>
      </c>
      <c r="D732" s="506" t="s">
        <v>485</v>
      </c>
      <c r="E732" s="506" t="s">
        <v>1655</v>
      </c>
      <c r="F732" s="506" t="s">
        <v>1747</v>
      </c>
      <c r="G732" s="506" t="s">
        <v>1748</v>
      </c>
      <c r="H732" s="510">
        <v>1</v>
      </c>
      <c r="I732" s="510">
        <v>222</v>
      </c>
      <c r="J732" s="506">
        <v>0.49775784753363228</v>
      </c>
      <c r="K732" s="506">
        <v>222</v>
      </c>
      <c r="L732" s="510">
        <v>2</v>
      </c>
      <c r="M732" s="510">
        <v>446</v>
      </c>
      <c r="N732" s="506">
        <v>1</v>
      </c>
      <c r="O732" s="506">
        <v>223</v>
      </c>
      <c r="P732" s="510"/>
      <c r="Q732" s="510"/>
      <c r="R732" s="527"/>
      <c r="S732" s="511"/>
    </row>
    <row r="733" spans="1:19" ht="14.4" customHeight="1" x14ac:dyDescent="0.3">
      <c r="A733" s="505" t="s">
        <v>1653</v>
      </c>
      <c r="B733" s="506" t="s">
        <v>1734</v>
      </c>
      <c r="C733" s="506" t="s">
        <v>447</v>
      </c>
      <c r="D733" s="506" t="s">
        <v>485</v>
      </c>
      <c r="E733" s="506" t="s">
        <v>1655</v>
      </c>
      <c r="F733" s="506" t="s">
        <v>1747</v>
      </c>
      <c r="G733" s="506" t="s">
        <v>1749</v>
      </c>
      <c r="H733" s="510">
        <v>5</v>
      </c>
      <c r="I733" s="510">
        <v>1110</v>
      </c>
      <c r="J733" s="506">
        <v>2.4887892376681613</v>
      </c>
      <c r="K733" s="506">
        <v>222</v>
      </c>
      <c r="L733" s="510">
        <v>2</v>
      </c>
      <c r="M733" s="510">
        <v>446</v>
      </c>
      <c r="N733" s="506">
        <v>1</v>
      </c>
      <c r="O733" s="506">
        <v>223</v>
      </c>
      <c r="P733" s="510"/>
      <c r="Q733" s="510"/>
      <c r="R733" s="527"/>
      <c r="S733" s="511"/>
    </row>
    <row r="734" spans="1:19" ht="14.4" customHeight="1" x14ac:dyDescent="0.3">
      <c r="A734" s="505" t="s">
        <v>1653</v>
      </c>
      <c r="B734" s="506" t="s">
        <v>1734</v>
      </c>
      <c r="C734" s="506" t="s">
        <v>447</v>
      </c>
      <c r="D734" s="506" t="s">
        <v>1646</v>
      </c>
      <c r="E734" s="506" t="s">
        <v>1655</v>
      </c>
      <c r="F734" s="506" t="s">
        <v>1735</v>
      </c>
      <c r="G734" s="506" t="s">
        <v>1736</v>
      </c>
      <c r="H734" s="510"/>
      <c r="I734" s="510"/>
      <c r="J734" s="506"/>
      <c r="K734" s="506"/>
      <c r="L734" s="510">
        <v>5</v>
      </c>
      <c r="M734" s="510">
        <v>885</v>
      </c>
      <c r="N734" s="506">
        <v>1</v>
      </c>
      <c r="O734" s="506">
        <v>177</v>
      </c>
      <c r="P734" s="510"/>
      <c r="Q734" s="510"/>
      <c r="R734" s="527"/>
      <c r="S734" s="511"/>
    </row>
    <row r="735" spans="1:19" ht="14.4" customHeight="1" x14ac:dyDescent="0.3">
      <c r="A735" s="505" t="s">
        <v>1653</v>
      </c>
      <c r="B735" s="506" t="s">
        <v>1734</v>
      </c>
      <c r="C735" s="506" t="s">
        <v>447</v>
      </c>
      <c r="D735" s="506" t="s">
        <v>1646</v>
      </c>
      <c r="E735" s="506" t="s">
        <v>1655</v>
      </c>
      <c r="F735" s="506" t="s">
        <v>1694</v>
      </c>
      <c r="G735" s="506" t="s">
        <v>1695</v>
      </c>
      <c r="H735" s="510"/>
      <c r="I735" s="510"/>
      <c r="J735" s="506"/>
      <c r="K735" s="506"/>
      <c r="L735" s="510">
        <v>5</v>
      </c>
      <c r="M735" s="510">
        <v>385</v>
      </c>
      <c r="N735" s="506">
        <v>1</v>
      </c>
      <c r="O735" s="506">
        <v>77</v>
      </c>
      <c r="P735" s="510"/>
      <c r="Q735" s="510"/>
      <c r="R735" s="527"/>
      <c r="S735" s="511"/>
    </row>
    <row r="736" spans="1:19" ht="14.4" customHeight="1" x14ac:dyDescent="0.3">
      <c r="A736" s="505" t="s">
        <v>1653</v>
      </c>
      <c r="B736" s="506" t="s">
        <v>1734</v>
      </c>
      <c r="C736" s="506" t="s">
        <v>447</v>
      </c>
      <c r="D736" s="506" t="s">
        <v>1646</v>
      </c>
      <c r="E736" s="506" t="s">
        <v>1655</v>
      </c>
      <c r="F736" s="506" t="s">
        <v>1747</v>
      </c>
      <c r="G736" s="506" t="s">
        <v>1748</v>
      </c>
      <c r="H736" s="510"/>
      <c r="I736" s="510"/>
      <c r="J736" s="506"/>
      <c r="K736" s="506"/>
      <c r="L736" s="510">
        <v>5</v>
      </c>
      <c r="M736" s="510">
        <v>1115</v>
      </c>
      <c r="N736" s="506">
        <v>1</v>
      </c>
      <c r="O736" s="506">
        <v>223</v>
      </c>
      <c r="P736" s="510"/>
      <c r="Q736" s="510"/>
      <c r="R736" s="527"/>
      <c r="S736" s="511"/>
    </row>
    <row r="737" spans="1:19" ht="14.4" customHeight="1" x14ac:dyDescent="0.3">
      <c r="A737" s="505" t="s">
        <v>1653</v>
      </c>
      <c r="B737" s="506" t="s">
        <v>1734</v>
      </c>
      <c r="C737" s="506" t="s">
        <v>447</v>
      </c>
      <c r="D737" s="506" t="s">
        <v>486</v>
      </c>
      <c r="E737" s="506" t="s">
        <v>1655</v>
      </c>
      <c r="F737" s="506" t="s">
        <v>1735</v>
      </c>
      <c r="G737" s="506" t="s">
        <v>1737</v>
      </c>
      <c r="H737" s="510">
        <v>1</v>
      </c>
      <c r="I737" s="510">
        <v>177</v>
      </c>
      <c r="J737" s="506"/>
      <c r="K737" s="506">
        <v>177</v>
      </c>
      <c r="L737" s="510"/>
      <c r="M737" s="510"/>
      <c r="N737" s="506"/>
      <c r="O737" s="506"/>
      <c r="P737" s="510"/>
      <c r="Q737" s="510"/>
      <c r="R737" s="527"/>
      <c r="S737" s="511"/>
    </row>
    <row r="738" spans="1:19" ht="14.4" customHeight="1" x14ac:dyDescent="0.3">
      <c r="A738" s="505" t="s">
        <v>1653</v>
      </c>
      <c r="B738" s="506" t="s">
        <v>1734</v>
      </c>
      <c r="C738" s="506" t="s">
        <v>447</v>
      </c>
      <c r="D738" s="506" t="s">
        <v>486</v>
      </c>
      <c r="E738" s="506" t="s">
        <v>1655</v>
      </c>
      <c r="F738" s="506" t="s">
        <v>1694</v>
      </c>
      <c r="G738" s="506" t="s">
        <v>1696</v>
      </c>
      <c r="H738" s="510">
        <v>1</v>
      </c>
      <c r="I738" s="510">
        <v>77</v>
      </c>
      <c r="J738" s="506"/>
      <c r="K738" s="506">
        <v>77</v>
      </c>
      <c r="L738" s="510"/>
      <c r="M738" s="510"/>
      <c r="N738" s="506"/>
      <c r="O738" s="506"/>
      <c r="P738" s="510"/>
      <c r="Q738" s="510"/>
      <c r="R738" s="527"/>
      <c r="S738" s="511"/>
    </row>
    <row r="739" spans="1:19" ht="14.4" customHeight="1" x14ac:dyDescent="0.3">
      <c r="A739" s="505" t="s">
        <v>1653</v>
      </c>
      <c r="B739" s="506" t="s">
        <v>1734</v>
      </c>
      <c r="C739" s="506" t="s">
        <v>447</v>
      </c>
      <c r="D739" s="506" t="s">
        <v>486</v>
      </c>
      <c r="E739" s="506" t="s">
        <v>1655</v>
      </c>
      <c r="F739" s="506" t="s">
        <v>1747</v>
      </c>
      <c r="G739" s="506" t="s">
        <v>1749</v>
      </c>
      <c r="H739" s="510">
        <v>1</v>
      </c>
      <c r="I739" s="510">
        <v>222</v>
      </c>
      <c r="J739" s="506"/>
      <c r="K739" s="506">
        <v>222</v>
      </c>
      <c r="L739" s="510"/>
      <c r="M739" s="510"/>
      <c r="N739" s="506"/>
      <c r="O739" s="506"/>
      <c r="P739" s="510"/>
      <c r="Q739" s="510"/>
      <c r="R739" s="527"/>
      <c r="S739" s="511"/>
    </row>
    <row r="740" spans="1:19" ht="14.4" customHeight="1" x14ac:dyDescent="0.3">
      <c r="A740" s="505" t="s">
        <v>1653</v>
      </c>
      <c r="B740" s="506" t="s">
        <v>1734</v>
      </c>
      <c r="C740" s="506" t="s">
        <v>447</v>
      </c>
      <c r="D740" s="506" t="s">
        <v>1647</v>
      </c>
      <c r="E740" s="506" t="s">
        <v>1655</v>
      </c>
      <c r="F740" s="506" t="s">
        <v>1744</v>
      </c>
      <c r="G740" s="506" t="s">
        <v>1745</v>
      </c>
      <c r="H740" s="510">
        <v>1</v>
      </c>
      <c r="I740" s="510">
        <v>701</v>
      </c>
      <c r="J740" s="506"/>
      <c r="K740" s="506">
        <v>701</v>
      </c>
      <c r="L740" s="510"/>
      <c r="M740" s="510"/>
      <c r="N740" s="506"/>
      <c r="O740" s="506"/>
      <c r="P740" s="510"/>
      <c r="Q740" s="510"/>
      <c r="R740" s="527"/>
      <c r="S740" s="511"/>
    </row>
    <row r="741" spans="1:19" ht="14.4" customHeight="1" x14ac:dyDescent="0.3">
      <c r="A741" s="505" t="s">
        <v>1653</v>
      </c>
      <c r="B741" s="506" t="s">
        <v>1734</v>
      </c>
      <c r="C741" s="506" t="s">
        <v>447</v>
      </c>
      <c r="D741" s="506" t="s">
        <v>1647</v>
      </c>
      <c r="E741" s="506" t="s">
        <v>1655</v>
      </c>
      <c r="F741" s="506" t="s">
        <v>1691</v>
      </c>
      <c r="G741" s="506" t="s">
        <v>1692</v>
      </c>
      <c r="H741" s="510">
        <v>1</v>
      </c>
      <c r="I741" s="510">
        <v>222</v>
      </c>
      <c r="J741" s="506"/>
      <c r="K741" s="506">
        <v>222</v>
      </c>
      <c r="L741" s="510"/>
      <c r="M741" s="510"/>
      <c r="N741" s="506"/>
      <c r="O741" s="506"/>
      <c r="P741" s="510"/>
      <c r="Q741" s="510"/>
      <c r="R741" s="527"/>
      <c r="S741" s="511"/>
    </row>
    <row r="742" spans="1:19" ht="14.4" customHeight="1" x14ac:dyDescent="0.3">
      <c r="A742" s="505" t="s">
        <v>1653</v>
      </c>
      <c r="B742" s="506" t="s">
        <v>1734</v>
      </c>
      <c r="C742" s="506" t="s">
        <v>447</v>
      </c>
      <c r="D742" s="506" t="s">
        <v>1647</v>
      </c>
      <c r="E742" s="506" t="s">
        <v>1655</v>
      </c>
      <c r="F742" s="506" t="s">
        <v>1694</v>
      </c>
      <c r="G742" s="506" t="s">
        <v>1695</v>
      </c>
      <c r="H742" s="510">
        <v>1</v>
      </c>
      <c r="I742" s="510">
        <v>77</v>
      </c>
      <c r="J742" s="506"/>
      <c r="K742" s="506">
        <v>77</v>
      </c>
      <c r="L742" s="510"/>
      <c r="M742" s="510"/>
      <c r="N742" s="506"/>
      <c r="O742" s="506"/>
      <c r="P742" s="510"/>
      <c r="Q742" s="510"/>
      <c r="R742" s="527"/>
      <c r="S742" s="511"/>
    </row>
    <row r="743" spans="1:19" ht="14.4" customHeight="1" x14ac:dyDescent="0.3">
      <c r="A743" s="505" t="s">
        <v>1653</v>
      </c>
      <c r="B743" s="506" t="s">
        <v>1750</v>
      </c>
      <c r="C743" s="506" t="s">
        <v>452</v>
      </c>
      <c r="D743" s="506" t="s">
        <v>1648</v>
      </c>
      <c r="E743" s="506" t="s">
        <v>1655</v>
      </c>
      <c r="F743" s="506" t="s">
        <v>1751</v>
      </c>
      <c r="G743" s="506" t="s">
        <v>1752</v>
      </c>
      <c r="H743" s="510"/>
      <c r="I743" s="510"/>
      <c r="J743" s="506"/>
      <c r="K743" s="506"/>
      <c r="L743" s="510"/>
      <c r="M743" s="510"/>
      <c r="N743" s="506"/>
      <c r="O743" s="506"/>
      <c r="P743" s="510">
        <v>1</v>
      </c>
      <c r="Q743" s="510">
        <v>178</v>
      </c>
      <c r="R743" s="527"/>
      <c r="S743" s="511">
        <v>178</v>
      </c>
    </row>
    <row r="744" spans="1:19" ht="14.4" customHeight="1" x14ac:dyDescent="0.3">
      <c r="A744" s="505" t="s">
        <v>1653</v>
      </c>
      <c r="B744" s="506" t="s">
        <v>1750</v>
      </c>
      <c r="C744" s="506" t="s">
        <v>452</v>
      </c>
      <c r="D744" s="506" t="s">
        <v>1648</v>
      </c>
      <c r="E744" s="506" t="s">
        <v>1655</v>
      </c>
      <c r="F744" s="506" t="s">
        <v>1673</v>
      </c>
      <c r="G744" s="506" t="s">
        <v>1674</v>
      </c>
      <c r="H744" s="510"/>
      <c r="I744" s="510"/>
      <c r="J744" s="506"/>
      <c r="K744" s="506"/>
      <c r="L744" s="510"/>
      <c r="M744" s="510"/>
      <c r="N744" s="506"/>
      <c r="O744" s="506"/>
      <c r="P744" s="510">
        <v>2</v>
      </c>
      <c r="Q744" s="510">
        <v>66.67</v>
      </c>
      <c r="R744" s="527"/>
      <c r="S744" s="511">
        <v>33.335000000000001</v>
      </c>
    </row>
    <row r="745" spans="1:19" ht="14.4" customHeight="1" x14ac:dyDescent="0.3">
      <c r="A745" s="505" t="s">
        <v>1653</v>
      </c>
      <c r="B745" s="506" t="s">
        <v>1750</v>
      </c>
      <c r="C745" s="506" t="s">
        <v>452</v>
      </c>
      <c r="D745" s="506" t="s">
        <v>1648</v>
      </c>
      <c r="E745" s="506" t="s">
        <v>1655</v>
      </c>
      <c r="F745" s="506" t="s">
        <v>1753</v>
      </c>
      <c r="G745" s="506" t="s">
        <v>1754</v>
      </c>
      <c r="H745" s="510"/>
      <c r="I745" s="510"/>
      <c r="J745" s="506"/>
      <c r="K745" s="506"/>
      <c r="L745" s="510"/>
      <c r="M745" s="510"/>
      <c r="N745" s="506"/>
      <c r="O745" s="506"/>
      <c r="P745" s="510">
        <v>1</v>
      </c>
      <c r="Q745" s="510">
        <v>702</v>
      </c>
      <c r="R745" s="527"/>
      <c r="S745" s="511">
        <v>702</v>
      </c>
    </row>
    <row r="746" spans="1:19" ht="14.4" customHeight="1" x14ac:dyDescent="0.3">
      <c r="A746" s="505" t="s">
        <v>1755</v>
      </c>
      <c r="B746" s="506" t="s">
        <v>1756</v>
      </c>
      <c r="C746" s="506" t="s">
        <v>447</v>
      </c>
      <c r="D746" s="506" t="s">
        <v>1645</v>
      </c>
      <c r="E746" s="506" t="s">
        <v>1655</v>
      </c>
      <c r="F746" s="506" t="s">
        <v>1757</v>
      </c>
      <c r="G746" s="506" t="s">
        <v>1758</v>
      </c>
      <c r="H746" s="510">
        <v>14</v>
      </c>
      <c r="I746" s="510">
        <v>2282</v>
      </c>
      <c r="J746" s="506">
        <v>2.3191056910569108</v>
      </c>
      <c r="K746" s="506">
        <v>163</v>
      </c>
      <c r="L746" s="510">
        <v>6</v>
      </c>
      <c r="M746" s="510">
        <v>984</v>
      </c>
      <c r="N746" s="506">
        <v>1</v>
      </c>
      <c r="O746" s="506">
        <v>164</v>
      </c>
      <c r="P746" s="510">
        <v>4</v>
      </c>
      <c r="Q746" s="510">
        <v>656</v>
      </c>
      <c r="R746" s="527">
        <v>0.66666666666666663</v>
      </c>
      <c r="S746" s="511">
        <v>164</v>
      </c>
    </row>
    <row r="747" spans="1:19" ht="14.4" customHeight="1" x14ac:dyDescent="0.3">
      <c r="A747" s="505" t="s">
        <v>1755</v>
      </c>
      <c r="B747" s="506" t="s">
        <v>1756</v>
      </c>
      <c r="C747" s="506" t="s">
        <v>447</v>
      </c>
      <c r="D747" s="506" t="s">
        <v>1645</v>
      </c>
      <c r="E747" s="506" t="s">
        <v>1655</v>
      </c>
      <c r="F747" s="506" t="s">
        <v>1757</v>
      </c>
      <c r="G747" s="506" t="s">
        <v>1759</v>
      </c>
      <c r="H747" s="510">
        <v>17</v>
      </c>
      <c r="I747" s="510">
        <v>2771</v>
      </c>
      <c r="J747" s="506">
        <v>1.0560213414634145</v>
      </c>
      <c r="K747" s="506">
        <v>163</v>
      </c>
      <c r="L747" s="510">
        <v>16</v>
      </c>
      <c r="M747" s="510">
        <v>2624</v>
      </c>
      <c r="N747" s="506">
        <v>1</v>
      </c>
      <c r="O747" s="506">
        <v>164</v>
      </c>
      <c r="P747" s="510">
        <v>2</v>
      </c>
      <c r="Q747" s="510">
        <v>328</v>
      </c>
      <c r="R747" s="527">
        <v>0.125</v>
      </c>
      <c r="S747" s="511">
        <v>164</v>
      </c>
    </row>
    <row r="748" spans="1:19" ht="14.4" customHeight="1" x14ac:dyDescent="0.3">
      <c r="A748" s="505" t="s">
        <v>1755</v>
      </c>
      <c r="B748" s="506" t="s">
        <v>1756</v>
      </c>
      <c r="C748" s="506" t="s">
        <v>447</v>
      </c>
      <c r="D748" s="506" t="s">
        <v>1645</v>
      </c>
      <c r="E748" s="506" t="s">
        <v>1655</v>
      </c>
      <c r="F748" s="506" t="s">
        <v>1760</v>
      </c>
      <c r="G748" s="506" t="s">
        <v>1761</v>
      </c>
      <c r="H748" s="510">
        <v>240</v>
      </c>
      <c r="I748" s="510">
        <v>20640</v>
      </c>
      <c r="J748" s="506">
        <v>1.3636363636363635</v>
      </c>
      <c r="K748" s="506">
        <v>86</v>
      </c>
      <c r="L748" s="510">
        <v>176</v>
      </c>
      <c r="M748" s="510">
        <v>15136</v>
      </c>
      <c r="N748" s="506">
        <v>1</v>
      </c>
      <c r="O748" s="506">
        <v>86</v>
      </c>
      <c r="P748" s="510">
        <v>470</v>
      </c>
      <c r="Q748" s="510">
        <v>40890</v>
      </c>
      <c r="R748" s="527">
        <v>2.7015063424947146</v>
      </c>
      <c r="S748" s="511">
        <v>87</v>
      </c>
    </row>
    <row r="749" spans="1:19" ht="14.4" customHeight="1" x14ac:dyDescent="0.3">
      <c r="A749" s="505" t="s">
        <v>1755</v>
      </c>
      <c r="B749" s="506" t="s">
        <v>1756</v>
      </c>
      <c r="C749" s="506" t="s">
        <v>447</v>
      </c>
      <c r="D749" s="506" t="s">
        <v>1645</v>
      </c>
      <c r="E749" s="506" t="s">
        <v>1655</v>
      </c>
      <c r="F749" s="506" t="s">
        <v>1760</v>
      </c>
      <c r="G749" s="506" t="s">
        <v>1762</v>
      </c>
      <c r="H749" s="510">
        <v>286</v>
      </c>
      <c r="I749" s="510">
        <v>24596</v>
      </c>
      <c r="J749" s="506">
        <v>1.4742268041237114</v>
      </c>
      <c r="K749" s="506">
        <v>86</v>
      </c>
      <c r="L749" s="510">
        <v>194</v>
      </c>
      <c r="M749" s="510">
        <v>16684</v>
      </c>
      <c r="N749" s="506">
        <v>1</v>
      </c>
      <c r="O749" s="506">
        <v>86</v>
      </c>
      <c r="P749" s="510">
        <v>264</v>
      </c>
      <c r="Q749" s="510">
        <v>22968</v>
      </c>
      <c r="R749" s="527">
        <v>1.376648285782786</v>
      </c>
      <c r="S749" s="511">
        <v>87</v>
      </c>
    </row>
    <row r="750" spans="1:19" ht="14.4" customHeight="1" x14ac:dyDescent="0.3">
      <c r="A750" s="505" t="s">
        <v>1755</v>
      </c>
      <c r="B750" s="506" t="s">
        <v>1756</v>
      </c>
      <c r="C750" s="506" t="s">
        <v>447</v>
      </c>
      <c r="D750" s="506" t="s">
        <v>1645</v>
      </c>
      <c r="E750" s="506" t="s">
        <v>1655</v>
      </c>
      <c r="F750" s="506" t="s">
        <v>1763</v>
      </c>
      <c r="G750" s="506" t="s">
        <v>1764</v>
      </c>
      <c r="H750" s="510">
        <v>220</v>
      </c>
      <c r="I750" s="510">
        <v>17820</v>
      </c>
      <c r="J750" s="506">
        <v>1.8803418803418803</v>
      </c>
      <c r="K750" s="506">
        <v>81</v>
      </c>
      <c r="L750" s="510">
        <v>117</v>
      </c>
      <c r="M750" s="510">
        <v>9477</v>
      </c>
      <c r="N750" s="506">
        <v>1</v>
      </c>
      <c r="O750" s="506">
        <v>81</v>
      </c>
      <c r="P750" s="510">
        <v>213</v>
      </c>
      <c r="Q750" s="510">
        <v>17466</v>
      </c>
      <c r="R750" s="527">
        <v>1.8429882874327319</v>
      </c>
      <c r="S750" s="511">
        <v>82</v>
      </c>
    </row>
    <row r="751" spans="1:19" ht="14.4" customHeight="1" x14ac:dyDescent="0.3">
      <c r="A751" s="505" t="s">
        <v>1755</v>
      </c>
      <c r="B751" s="506" t="s">
        <v>1756</v>
      </c>
      <c r="C751" s="506" t="s">
        <v>447</v>
      </c>
      <c r="D751" s="506" t="s">
        <v>1645</v>
      </c>
      <c r="E751" s="506" t="s">
        <v>1655</v>
      </c>
      <c r="F751" s="506" t="s">
        <v>1763</v>
      </c>
      <c r="G751" s="506" t="s">
        <v>1765</v>
      </c>
      <c r="H751" s="510">
        <v>216</v>
      </c>
      <c r="I751" s="510">
        <v>17496</v>
      </c>
      <c r="J751" s="506">
        <v>1.5</v>
      </c>
      <c r="K751" s="506">
        <v>81</v>
      </c>
      <c r="L751" s="510">
        <v>144</v>
      </c>
      <c r="M751" s="510">
        <v>11664</v>
      </c>
      <c r="N751" s="506">
        <v>1</v>
      </c>
      <c r="O751" s="506">
        <v>81</v>
      </c>
      <c r="P751" s="510">
        <v>118</v>
      </c>
      <c r="Q751" s="510">
        <v>9676</v>
      </c>
      <c r="R751" s="527">
        <v>0.82956104252400553</v>
      </c>
      <c r="S751" s="511">
        <v>82</v>
      </c>
    </row>
    <row r="752" spans="1:19" ht="14.4" customHeight="1" x14ac:dyDescent="0.3">
      <c r="A752" s="505" t="s">
        <v>1755</v>
      </c>
      <c r="B752" s="506" t="s">
        <v>1756</v>
      </c>
      <c r="C752" s="506" t="s">
        <v>447</v>
      </c>
      <c r="D752" s="506" t="s">
        <v>1645</v>
      </c>
      <c r="E752" s="506" t="s">
        <v>1655</v>
      </c>
      <c r="F752" s="506" t="s">
        <v>1766</v>
      </c>
      <c r="G752" s="506" t="s">
        <v>1767</v>
      </c>
      <c r="H752" s="510"/>
      <c r="I752" s="510"/>
      <c r="J752" s="506"/>
      <c r="K752" s="506"/>
      <c r="L752" s="510">
        <v>3</v>
      </c>
      <c r="M752" s="510">
        <v>1560</v>
      </c>
      <c r="N752" s="506">
        <v>1</v>
      </c>
      <c r="O752" s="506">
        <v>520</v>
      </c>
      <c r="P752" s="510">
        <v>44</v>
      </c>
      <c r="Q752" s="510">
        <v>22924</v>
      </c>
      <c r="R752" s="527">
        <v>14.694871794871794</v>
      </c>
      <c r="S752" s="511">
        <v>521</v>
      </c>
    </row>
    <row r="753" spans="1:19" ht="14.4" customHeight="1" x14ac:dyDescent="0.3">
      <c r="A753" s="505" t="s">
        <v>1755</v>
      </c>
      <c r="B753" s="506" t="s">
        <v>1756</v>
      </c>
      <c r="C753" s="506" t="s">
        <v>447</v>
      </c>
      <c r="D753" s="506" t="s">
        <v>1645</v>
      </c>
      <c r="E753" s="506" t="s">
        <v>1655</v>
      </c>
      <c r="F753" s="506" t="s">
        <v>1766</v>
      </c>
      <c r="G753" s="506" t="s">
        <v>1768</v>
      </c>
      <c r="H753" s="510"/>
      <c r="I753" s="510"/>
      <c r="J753" s="506"/>
      <c r="K753" s="506"/>
      <c r="L753" s="510">
        <v>1</v>
      </c>
      <c r="M753" s="510">
        <v>520</v>
      </c>
      <c r="N753" s="506">
        <v>1</v>
      </c>
      <c r="O753" s="506">
        <v>520</v>
      </c>
      <c r="P753" s="510">
        <v>5</v>
      </c>
      <c r="Q753" s="510">
        <v>2605</v>
      </c>
      <c r="R753" s="527">
        <v>5.009615384615385</v>
      </c>
      <c r="S753" s="511">
        <v>521</v>
      </c>
    </row>
    <row r="754" spans="1:19" ht="14.4" customHeight="1" x14ac:dyDescent="0.3">
      <c r="A754" s="505" t="s">
        <v>1755</v>
      </c>
      <c r="B754" s="506" t="s">
        <v>1756</v>
      </c>
      <c r="C754" s="506" t="s">
        <v>447</v>
      </c>
      <c r="D754" s="506" t="s">
        <v>1645</v>
      </c>
      <c r="E754" s="506" t="s">
        <v>1655</v>
      </c>
      <c r="F754" s="506" t="s">
        <v>1771</v>
      </c>
      <c r="G754" s="506" t="s">
        <v>1772</v>
      </c>
      <c r="H754" s="510">
        <v>17</v>
      </c>
      <c r="I754" s="510">
        <v>6953</v>
      </c>
      <c r="J754" s="506">
        <v>0.9975609756097561</v>
      </c>
      <c r="K754" s="506">
        <v>409</v>
      </c>
      <c r="L754" s="510">
        <v>17</v>
      </c>
      <c r="M754" s="510">
        <v>6970</v>
      </c>
      <c r="N754" s="506">
        <v>1</v>
      </c>
      <c r="O754" s="506">
        <v>410</v>
      </c>
      <c r="P754" s="510">
        <v>13</v>
      </c>
      <c r="Q754" s="510">
        <v>5343</v>
      </c>
      <c r="R754" s="527">
        <v>0.76657101865136301</v>
      </c>
      <c r="S754" s="511">
        <v>411</v>
      </c>
    </row>
    <row r="755" spans="1:19" ht="14.4" customHeight="1" x14ac:dyDescent="0.3">
      <c r="A755" s="505" t="s">
        <v>1755</v>
      </c>
      <c r="B755" s="506" t="s">
        <v>1756</v>
      </c>
      <c r="C755" s="506" t="s">
        <v>447</v>
      </c>
      <c r="D755" s="506" t="s">
        <v>1645</v>
      </c>
      <c r="E755" s="506" t="s">
        <v>1655</v>
      </c>
      <c r="F755" s="506" t="s">
        <v>1771</v>
      </c>
      <c r="G755" s="506" t="s">
        <v>1773</v>
      </c>
      <c r="H755" s="510">
        <v>24</v>
      </c>
      <c r="I755" s="510">
        <v>9816</v>
      </c>
      <c r="J755" s="506">
        <v>1.1400696864111499</v>
      </c>
      <c r="K755" s="506">
        <v>409</v>
      </c>
      <c r="L755" s="510">
        <v>21</v>
      </c>
      <c r="M755" s="510">
        <v>8610</v>
      </c>
      <c r="N755" s="506">
        <v>1</v>
      </c>
      <c r="O755" s="506">
        <v>410</v>
      </c>
      <c r="P755" s="510">
        <v>5</v>
      </c>
      <c r="Q755" s="510">
        <v>2055</v>
      </c>
      <c r="R755" s="527">
        <v>0.23867595818815332</v>
      </c>
      <c r="S755" s="511">
        <v>411</v>
      </c>
    </row>
    <row r="756" spans="1:19" ht="14.4" customHeight="1" x14ac:dyDescent="0.3">
      <c r="A756" s="505" t="s">
        <v>1755</v>
      </c>
      <c r="B756" s="506" t="s">
        <v>1756</v>
      </c>
      <c r="C756" s="506" t="s">
        <v>447</v>
      </c>
      <c r="D756" s="506" t="s">
        <v>1645</v>
      </c>
      <c r="E756" s="506" t="s">
        <v>1655</v>
      </c>
      <c r="F756" s="506" t="s">
        <v>1774</v>
      </c>
      <c r="G756" s="506" t="s">
        <v>1775</v>
      </c>
      <c r="H756" s="510">
        <v>95</v>
      </c>
      <c r="I756" s="510">
        <v>7695</v>
      </c>
      <c r="J756" s="506">
        <v>1.6964285714285714</v>
      </c>
      <c r="K756" s="506">
        <v>81</v>
      </c>
      <c r="L756" s="510">
        <v>56</v>
      </c>
      <c r="M756" s="510">
        <v>4536</v>
      </c>
      <c r="N756" s="506">
        <v>1</v>
      </c>
      <c r="O756" s="506">
        <v>81</v>
      </c>
      <c r="P756" s="510">
        <v>108</v>
      </c>
      <c r="Q756" s="510">
        <v>8856</v>
      </c>
      <c r="R756" s="527">
        <v>1.9523809523809523</v>
      </c>
      <c r="S756" s="511">
        <v>82</v>
      </c>
    </row>
    <row r="757" spans="1:19" ht="14.4" customHeight="1" x14ac:dyDescent="0.3">
      <c r="A757" s="505" t="s">
        <v>1755</v>
      </c>
      <c r="B757" s="506" t="s">
        <v>1756</v>
      </c>
      <c r="C757" s="506" t="s">
        <v>447</v>
      </c>
      <c r="D757" s="506" t="s">
        <v>1645</v>
      </c>
      <c r="E757" s="506" t="s">
        <v>1655</v>
      </c>
      <c r="F757" s="506" t="s">
        <v>1774</v>
      </c>
      <c r="G757" s="506" t="s">
        <v>1776</v>
      </c>
      <c r="H757" s="510">
        <v>86</v>
      </c>
      <c r="I757" s="510">
        <v>6966</v>
      </c>
      <c r="J757" s="506">
        <v>1.8297872340425532</v>
      </c>
      <c r="K757" s="506">
        <v>81</v>
      </c>
      <c r="L757" s="510">
        <v>47</v>
      </c>
      <c r="M757" s="510">
        <v>3807</v>
      </c>
      <c r="N757" s="506">
        <v>1</v>
      </c>
      <c r="O757" s="506">
        <v>81</v>
      </c>
      <c r="P757" s="510">
        <v>66</v>
      </c>
      <c r="Q757" s="510">
        <v>5412</v>
      </c>
      <c r="R757" s="527">
        <v>1.421591804570528</v>
      </c>
      <c r="S757" s="511">
        <v>82</v>
      </c>
    </row>
    <row r="758" spans="1:19" ht="14.4" customHeight="1" x14ac:dyDescent="0.3">
      <c r="A758" s="505" t="s">
        <v>1755</v>
      </c>
      <c r="B758" s="506" t="s">
        <v>1756</v>
      </c>
      <c r="C758" s="506" t="s">
        <v>447</v>
      </c>
      <c r="D758" s="506" t="s">
        <v>1645</v>
      </c>
      <c r="E758" s="506" t="s">
        <v>1655</v>
      </c>
      <c r="F758" s="506" t="s">
        <v>1777</v>
      </c>
      <c r="G758" s="506" t="s">
        <v>1778</v>
      </c>
      <c r="H758" s="510">
        <v>7</v>
      </c>
      <c r="I758" s="510">
        <v>756</v>
      </c>
      <c r="J758" s="506">
        <v>3.5</v>
      </c>
      <c r="K758" s="506">
        <v>108</v>
      </c>
      <c r="L758" s="510">
        <v>2</v>
      </c>
      <c r="M758" s="510">
        <v>216</v>
      </c>
      <c r="N758" s="506">
        <v>1</v>
      </c>
      <c r="O758" s="506">
        <v>108</v>
      </c>
      <c r="P758" s="510">
        <v>1</v>
      </c>
      <c r="Q758" s="510">
        <v>109</v>
      </c>
      <c r="R758" s="527">
        <v>0.50462962962962965</v>
      </c>
      <c r="S758" s="511">
        <v>109</v>
      </c>
    </row>
    <row r="759" spans="1:19" ht="14.4" customHeight="1" x14ac:dyDescent="0.3">
      <c r="A759" s="505" t="s">
        <v>1755</v>
      </c>
      <c r="B759" s="506" t="s">
        <v>1756</v>
      </c>
      <c r="C759" s="506" t="s">
        <v>447</v>
      </c>
      <c r="D759" s="506" t="s">
        <v>1645</v>
      </c>
      <c r="E759" s="506" t="s">
        <v>1655</v>
      </c>
      <c r="F759" s="506" t="s">
        <v>1777</v>
      </c>
      <c r="G759" s="506" t="s">
        <v>1779</v>
      </c>
      <c r="H759" s="510">
        <v>2</v>
      </c>
      <c r="I759" s="510">
        <v>216</v>
      </c>
      <c r="J759" s="506">
        <v>0.2857142857142857</v>
      </c>
      <c r="K759" s="506">
        <v>108</v>
      </c>
      <c r="L759" s="510">
        <v>7</v>
      </c>
      <c r="M759" s="510">
        <v>756</v>
      </c>
      <c r="N759" s="506">
        <v>1</v>
      </c>
      <c r="O759" s="506">
        <v>108</v>
      </c>
      <c r="P759" s="510">
        <v>15</v>
      </c>
      <c r="Q759" s="510">
        <v>1635</v>
      </c>
      <c r="R759" s="527">
        <v>2.1626984126984126</v>
      </c>
      <c r="S759" s="511">
        <v>109</v>
      </c>
    </row>
    <row r="760" spans="1:19" ht="14.4" customHeight="1" x14ac:dyDescent="0.3">
      <c r="A760" s="505" t="s">
        <v>1755</v>
      </c>
      <c r="B760" s="506" t="s">
        <v>1756</v>
      </c>
      <c r="C760" s="506" t="s">
        <v>447</v>
      </c>
      <c r="D760" s="506" t="s">
        <v>1645</v>
      </c>
      <c r="E760" s="506" t="s">
        <v>1655</v>
      </c>
      <c r="F760" s="506" t="s">
        <v>1780</v>
      </c>
      <c r="G760" s="506" t="s">
        <v>1781</v>
      </c>
      <c r="H760" s="510">
        <v>216</v>
      </c>
      <c r="I760" s="510">
        <v>14472</v>
      </c>
      <c r="J760" s="506">
        <v>0.88888888888888884</v>
      </c>
      <c r="K760" s="506">
        <v>67</v>
      </c>
      <c r="L760" s="510">
        <v>243</v>
      </c>
      <c r="M760" s="510">
        <v>16281</v>
      </c>
      <c r="N760" s="506">
        <v>1</v>
      </c>
      <c r="O760" s="506">
        <v>67</v>
      </c>
      <c r="P760" s="510">
        <v>196</v>
      </c>
      <c r="Q760" s="510">
        <v>13328</v>
      </c>
      <c r="R760" s="527">
        <v>0.81862293470917025</v>
      </c>
      <c r="S760" s="511">
        <v>68</v>
      </c>
    </row>
    <row r="761" spans="1:19" ht="14.4" customHeight="1" x14ac:dyDescent="0.3">
      <c r="A761" s="505" t="s">
        <v>1755</v>
      </c>
      <c r="B761" s="506" t="s">
        <v>1756</v>
      </c>
      <c r="C761" s="506" t="s">
        <v>447</v>
      </c>
      <c r="D761" s="506" t="s">
        <v>1645</v>
      </c>
      <c r="E761" s="506" t="s">
        <v>1655</v>
      </c>
      <c r="F761" s="506" t="s">
        <v>1780</v>
      </c>
      <c r="G761" s="506" t="s">
        <v>1782</v>
      </c>
      <c r="H761" s="510">
        <v>36</v>
      </c>
      <c r="I761" s="510">
        <v>2412</v>
      </c>
      <c r="J761" s="506">
        <v>0.8571428571428571</v>
      </c>
      <c r="K761" s="506">
        <v>67</v>
      </c>
      <c r="L761" s="510">
        <v>42</v>
      </c>
      <c r="M761" s="510">
        <v>2814</v>
      </c>
      <c r="N761" s="506">
        <v>1</v>
      </c>
      <c r="O761" s="506">
        <v>67</v>
      </c>
      <c r="P761" s="510">
        <v>16</v>
      </c>
      <c r="Q761" s="510">
        <v>1088</v>
      </c>
      <c r="R761" s="527">
        <v>0.38663823738450603</v>
      </c>
      <c r="S761" s="511">
        <v>68</v>
      </c>
    </row>
    <row r="762" spans="1:19" ht="14.4" customHeight="1" x14ac:dyDescent="0.3">
      <c r="A762" s="505" t="s">
        <v>1755</v>
      </c>
      <c r="B762" s="506" t="s">
        <v>1756</v>
      </c>
      <c r="C762" s="506" t="s">
        <v>447</v>
      </c>
      <c r="D762" s="506" t="s">
        <v>1645</v>
      </c>
      <c r="E762" s="506" t="s">
        <v>1655</v>
      </c>
      <c r="F762" s="506" t="s">
        <v>1783</v>
      </c>
      <c r="G762" s="506" t="s">
        <v>1784</v>
      </c>
      <c r="H762" s="510">
        <v>28</v>
      </c>
      <c r="I762" s="510">
        <v>7756</v>
      </c>
      <c r="J762" s="506">
        <v>0.61998401278976822</v>
      </c>
      <c r="K762" s="506">
        <v>277</v>
      </c>
      <c r="L762" s="510">
        <v>45</v>
      </c>
      <c r="M762" s="510">
        <v>12510</v>
      </c>
      <c r="N762" s="506">
        <v>1</v>
      </c>
      <c r="O762" s="506">
        <v>278</v>
      </c>
      <c r="P762" s="510">
        <v>22</v>
      </c>
      <c r="Q762" s="510">
        <v>6116</v>
      </c>
      <c r="R762" s="527">
        <v>0.48888888888888887</v>
      </c>
      <c r="S762" s="511">
        <v>278</v>
      </c>
    </row>
    <row r="763" spans="1:19" ht="14.4" customHeight="1" x14ac:dyDescent="0.3">
      <c r="A763" s="505" t="s">
        <v>1755</v>
      </c>
      <c r="B763" s="506" t="s">
        <v>1756</v>
      </c>
      <c r="C763" s="506" t="s">
        <v>447</v>
      </c>
      <c r="D763" s="506" t="s">
        <v>1645</v>
      </c>
      <c r="E763" s="506" t="s">
        <v>1655</v>
      </c>
      <c r="F763" s="506" t="s">
        <v>1783</v>
      </c>
      <c r="G763" s="506" t="s">
        <v>1785</v>
      </c>
      <c r="H763" s="510">
        <v>44</v>
      </c>
      <c r="I763" s="510">
        <v>12188</v>
      </c>
      <c r="J763" s="506">
        <v>2.4356514788169465</v>
      </c>
      <c r="K763" s="506">
        <v>277</v>
      </c>
      <c r="L763" s="510">
        <v>18</v>
      </c>
      <c r="M763" s="510">
        <v>5004</v>
      </c>
      <c r="N763" s="506">
        <v>1</v>
      </c>
      <c r="O763" s="506">
        <v>278</v>
      </c>
      <c r="P763" s="510">
        <v>3</v>
      </c>
      <c r="Q763" s="510">
        <v>834</v>
      </c>
      <c r="R763" s="527">
        <v>0.16666666666666666</v>
      </c>
      <c r="S763" s="511">
        <v>278</v>
      </c>
    </row>
    <row r="764" spans="1:19" ht="14.4" customHeight="1" x14ac:dyDescent="0.3">
      <c r="A764" s="505" t="s">
        <v>1755</v>
      </c>
      <c r="B764" s="506" t="s">
        <v>1756</v>
      </c>
      <c r="C764" s="506" t="s">
        <v>447</v>
      </c>
      <c r="D764" s="506" t="s">
        <v>1645</v>
      </c>
      <c r="E764" s="506" t="s">
        <v>1655</v>
      </c>
      <c r="F764" s="506" t="s">
        <v>1786</v>
      </c>
      <c r="G764" s="506" t="s">
        <v>1787</v>
      </c>
      <c r="H764" s="510">
        <v>17</v>
      </c>
      <c r="I764" s="510">
        <v>4879</v>
      </c>
      <c r="J764" s="506"/>
      <c r="K764" s="506">
        <v>287</v>
      </c>
      <c r="L764" s="510"/>
      <c r="M764" s="510"/>
      <c r="N764" s="506"/>
      <c r="O764" s="506"/>
      <c r="P764" s="510">
        <v>2</v>
      </c>
      <c r="Q764" s="510">
        <v>576</v>
      </c>
      <c r="R764" s="527"/>
      <c r="S764" s="511">
        <v>288</v>
      </c>
    </row>
    <row r="765" spans="1:19" ht="14.4" customHeight="1" x14ac:dyDescent="0.3">
      <c r="A765" s="505" t="s">
        <v>1755</v>
      </c>
      <c r="B765" s="506" t="s">
        <v>1756</v>
      </c>
      <c r="C765" s="506" t="s">
        <v>447</v>
      </c>
      <c r="D765" s="506" t="s">
        <v>1645</v>
      </c>
      <c r="E765" s="506" t="s">
        <v>1655</v>
      </c>
      <c r="F765" s="506" t="s">
        <v>1786</v>
      </c>
      <c r="G765" s="506" t="s">
        <v>1788</v>
      </c>
      <c r="H765" s="510">
        <v>7</v>
      </c>
      <c r="I765" s="510">
        <v>2009</v>
      </c>
      <c r="J765" s="506">
        <v>0.99652777777777779</v>
      </c>
      <c r="K765" s="506">
        <v>287</v>
      </c>
      <c r="L765" s="510">
        <v>7</v>
      </c>
      <c r="M765" s="510">
        <v>2016</v>
      </c>
      <c r="N765" s="506">
        <v>1</v>
      </c>
      <c r="O765" s="506">
        <v>288</v>
      </c>
      <c r="P765" s="510"/>
      <c r="Q765" s="510"/>
      <c r="R765" s="527"/>
      <c r="S765" s="511"/>
    </row>
    <row r="766" spans="1:19" ht="14.4" customHeight="1" x14ac:dyDescent="0.3">
      <c r="A766" s="505" t="s">
        <v>1755</v>
      </c>
      <c r="B766" s="506" t="s">
        <v>1756</v>
      </c>
      <c r="C766" s="506" t="s">
        <v>447</v>
      </c>
      <c r="D766" s="506" t="s">
        <v>1645</v>
      </c>
      <c r="E766" s="506" t="s">
        <v>1655</v>
      </c>
      <c r="F766" s="506" t="s">
        <v>1789</v>
      </c>
      <c r="G766" s="506" t="s">
        <v>1790</v>
      </c>
      <c r="H766" s="510">
        <v>3</v>
      </c>
      <c r="I766" s="510">
        <v>489</v>
      </c>
      <c r="J766" s="506">
        <v>2.9817073170731709</v>
      </c>
      <c r="K766" s="506">
        <v>163</v>
      </c>
      <c r="L766" s="510">
        <v>1</v>
      </c>
      <c r="M766" s="510">
        <v>164</v>
      </c>
      <c r="N766" s="506">
        <v>1</v>
      </c>
      <c r="O766" s="506">
        <v>164</v>
      </c>
      <c r="P766" s="510"/>
      <c r="Q766" s="510"/>
      <c r="R766" s="527"/>
      <c r="S766" s="511"/>
    </row>
    <row r="767" spans="1:19" ht="14.4" customHeight="1" x14ac:dyDescent="0.3">
      <c r="A767" s="505" t="s">
        <v>1755</v>
      </c>
      <c r="B767" s="506" t="s">
        <v>1756</v>
      </c>
      <c r="C767" s="506" t="s">
        <v>447</v>
      </c>
      <c r="D767" s="506" t="s">
        <v>1645</v>
      </c>
      <c r="E767" s="506" t="s">
        <v>1655</v>
      </c>
      <c r="F767" s="506" t="s">
        <v>1789</v>
      </c>
      <c r="G767" s="506" t="s">
        <v>1791</v>
      </c>
      <c r="H767" s="510">
        <v>2</v>
      </c>
      <c r="I767" s="510">
        <v>326</v>
      </c>
      <c r="J767" s="506">
        <v>0.28397212543554007</v>
      </c>
      <c r="K767" s="506">
        <v>163</v>
      </c>
      <c r="L767" s="510">
        <v>7</v>
      </c>
      <c r="M767" s="510">
        <v>1148</v>
      </c>
      <c r="N767" s="506">
        <v>1</v>
      </c>
      <c r="O767" s="506">
        <v>164</v>
      </c>
      <c r="P767" s="510"/>
      <c r="Q767" s="510"/>
      <c r="R767" s="527"/>
      <c r="S767" s="511"/>
    </row>
    <row r="768" spans="1:19" ht="14.4" customHeight="1" x14ac:dyDescent="0.3">
      <c r="A768" s="505" t="s">
        <v>1755</v>
      </c>
      <c r="B768" s="506" t="s">
        <v>1756</v>
      </c>
      <c r="C768" s="506" t="s">
        <v>447</v>
      </c>
      <c r="D768" s="506" t="s">
        <v>1651</v>
      </c>
      <c r="E768" s="506" t="s">
        <v>1655</v>
      </c>
      <c r="F768" s="506" t="s">
        <v>1757</v>
      </c>
      <c r="G768" s="506" t="s">
        <v>1758</v>
      </c>
      <c r="H768" s="510">
        <v>20</v>
      </c>
      <c r="I768" s="510">
        <v>3260</v>
      </c>
      <c r="J768" s="506">
        <v>1.9878048780487805</v>
      </c>
      <c r="K768" s="506">
        <v>163</v>
      </c>
      <c r="L768" s="510">
        <v>10</v>
      </c>
      <c r="M768" s="510">
        <v>1640</v>
      </c>
      <c r="N768" s="506">
        <v>1</v>
      </c>
      <c r="O768" s="506">
        <v>164</v>
      </c>
      <c r="P768" s="510"/>
      <c r="Q768" s="510"/>
      <c r="R768" s="527"/>
      <c r="S768" s="511"/>
    </row>
    <row r="769" spans="1:19" ht="14.4" customHeight="1" x14ac:dyDescent="0.3">
      <c r="A769" s="505" t="s">
        <v>1755</v>
      </c>
      <c r="B769" s="506" t="s">
        <v>1756</v>
      </c>
      <c r="C769" s="506" t="s">
        <v>447</v>
      </c>
      <c r="D769" s="506" t="s">
        <v>1651</v>
      </c>
      <c r="E769" s="506" t="s">
        <v>1655</v>
      </c>
      <c r="F769" s="506" t="s">
        <v>1757</v>
      </c>
      <c r="G769" s="506" t="s">
        <v>1759</v>
      </c>
      <c r="H769" s="510">
        <v>21</v>
      </c>
      <c r="I769" s="510">
        <v>3423</v>
      </c>
      <c r="J769" s="506">
        <v>1.2277618364418939</v>
      </c>
      <c r="K769" s="506">
        <v>163</v>
      </c>
      <c r="L769" s="510">
        <v>17</v>
      </c>
      <c r="M769" s="510">
        <v>2788</v>
      </c>
      <c r="N769" s="506">
        <v>1</v>
      </c>
      <c r="O769" s="506">
        <v>164</v>
      </c>
      <c r="P769" s="510"/>
      <c r="Q769" s="510"/>
      <c r="R769" s="527"/>
      <c r="S769" s="511"/>
    </row>
    <row r="770" spans="1:19" ht="14.4" customHeight="1" x14ac:dyDescent="0.3">
      <c r="A770" s="505" t="s">
        <v>1755</v>
      </c>
      <c r="B770" s="506" t="s">
        <v>1756</v>
      </c>
      <c r="C770" s="506" t="s">
        <v>447</v>
      </c>
      <c r="D770" s="506" t="s">
        <v>1651</v>
      </c>
      <c r="E770" s="506" t="s">
        <v>1655</v>
      </c>
      <c r="F770" s="506" t="s">
        <v>1760</v>
      </c>
      <c r="G770" s="506" t="s">
        <v>1761</v>
      </c>
      <c r="H770" s="510">
        <v>101</v>
      </c>
      <c r="I770" s="510">
        <v>8686</v>
      </c>
      <c r="J770" s="506">
        <v>0.40239043824701193</v>
      </c>
      <c r="K770" s="506">
        <v>86</v>
      </c>
      <c r="L770" s="510">
        <v>251</v>
      </c>
      <c r="M770" s="510">
        <v>21586</v>
      </c>
      <c r="N770" s="506">
        <v>1</v>
      </c>
      <c r="O770" s="506">
        <v>86</v>
      </c>
      <c r="P770" s="510"/>
      <c r="Q770" s="510"/>
      <c r="R770" s="527"/>
      <c r="S770" s="511"/>
    </row>
    <row r="771" spans="1:19" ht="14.4" customHeight="1" x14ac:dyDescent="0.3">
      <c r="A771" s="505" t="s">
        <v>1755</v>
      </c>
      <c r="B771" s="506" t="s">
        <v>1756</v>
      </c>
      <c r="C771" s="506" t="s">
        <v>447</v>
      </c>
      <c r="D771" s="506" t="s">
        <v>1651</v>
      </c>
      <c r="E771" s="506" t="s">
        <v>1655</v>
      </c>
      <c r="F771" s="506" t="s">
        <v>1760</v>
      </c>
      <c r="G771" s="506" t="s">
        <v>1762</v>
      </c>
      <c r="H771" s="510">
        <v>336</v>
      </c>
      <c r="I771" s="510">
        <v>28896</v>
      </c>
      <c r="J771" s="506">
        <v>1.7409326424870466</v>
      </c>
      <c r="K771" s="506">
        <v>86</v>
      </c>
      <c r="L771" s="510">
        <v>193</v>
      </c>
      <c r="M771" s="510">
        <v>16598</v>
      </c>
      <c r="N771" s="506">
        <v>1</v>
      </c>
      <c r="O771" s="506">
        <v>86</v>
      </c>
      <c r="P771" s="510"/>
      <c r="Q771" s="510"/>
      <c r="R771" s="527"/>
      <c r="S771" s="511"/>
    </row>
    <row r="772" spans="1:19" ht="14.4" customHeight="1" x14ac:dyDescent="0.3">
      <c r="A772" s="505" t="s">
        <v>1755</v>
      </c>
      <c r="B772" s="506" t="s">
        <v>1756</v>
      </c>
      <c r="C772" s="506" t="s">
        <v>447</v>
      </c>
      <c r="D772" s="506" t="s">
        <v>1651</v>
      </c>
      <c r="E772" s="506" t="s">
        <v>1655</v>
      </c>
      <c r="F772" s="506" t="s">
        <v>1763</v>
      </c>
      <c r="G772" s="506" t="s">
        <v>1764</v>
      </c>
      <c r="H772" s="510">
        <v>53</v>
      </c>
      <c r="I772" s="510">
        <v>4293</v>
      </c>
      <c r="J772" s="506">
        <v>0.29943502824858759</v>
      </c>
      <c r="K772" s="506">
        <v>81</v>
      </c>
      <c r="L772" s="510">
        <v>177</v>
      </c>
      <c r="M772" s="510">
        <v>14337</v>
      </c>
      <c r="N772" s="506">
        <v>1</v>
      </c>
      <c r="O772" s="506">
        <v>81</v>
      </c>
      <c r="P772" s="510"/>
      <c r="Q772" s="510"/>
      <c r="R772" s="527"/>
      <c r="S772" s="511"/>
    </row>
    <row r="773" spans="1:19" ht="14.4" customHeight="1" x14ac:dyDescent="0.3">
      <c r="A773" s="505" t="s">
        <v>1755</v>
      </c>
      <c r="B773" s="506" t="s">
        <v>1756</v>
      </c>
      <c r="C773" s="506" t="s">
        <v>447</v>
      </c>
      <c r="D773" s="506" t="s">
        <v>1651</v>
      </c>
      <c r="E773" s="506" t="s">
        <v>1655</v>
      </c>
      <c r="F773" s="506" t="s">
        <v>1763</v>
      </c>
      <c r="G773" s="506" t="s">
        <v>1765</v>
      </c>
      <c r="H773" s="510">
        <v>196</v>
      </c>
      <c r="I773" s="510">
        <v>15876</v>
      </c>
      <c r="J773" s="506">
        <v>1.6333333333333333</v>
      </c>
      <c r="K773" s="506">
        <v>81</v>
      </c>
      <c r="L773" s="510">
        <v>120</v>
      </c>
      <c r="M773" s="510">
        <v>9720</v>
      </c>
      <c r="N773" s="506">
        <v>1</v>
      </c>
      <c r="O773" s="506">
        <v>81</v>
      </c>
      <c r="P773" s="510"/>
      <c r="Q773" s="510"/>
      <c r="R773" s="527"/>
      <c r="S773" s="511"/>
    </row>
    <row r="774" spans="1:19" ht="14.4" customHeight="1" x14ac:dyDescent="0.3">
      <c r="A774" s="505" t="s">
        <v>1755</v>
      </c>
      <c r="B774" s="506" t="s">
        <v>1756</v>
      </c>
      <c r="C774" s="506" t="s">
        <v>447</v>
      </c>
      <c r="D774" s="506" t="s">
        <v>1651</v>
      </c>
      <c r="E774" s="506" t="s">
        <v>1655</v>
      </c>
      <c r="F774" s="506" t="s">
        <v>1766</v>
      </c>
      <c r="G774" s="506" t="s">
        <v>1767</v>
      </c>
      <c r="H774" s="510"/>
      <c r="I774" s="510"/>
      <c r="J774" s="506"/>
      <c r="K774" s="506"/>
      <c r="L774" s="510">
        <v>3</v>
      </c>
      <c r="M774" s="510">
        <v>1560</v>
      </c>
      <c r="N774" s="506">
        <v>1</v>
      </c>
      <c r="O774" s="506">
        <v>520</v>
      </c>
      <c r="P774" s="510"/>
      <c r="Q774" s="510"/>
      <c r="R774" s="527"/>
      <c r="S774" s="511"/>
    </row>
    <row r="775" spans="1:19" ht="14.4" customHeight="1" x14ac:dyDescent="0.3">
      <c r="A775" s="505" t="s">
        <v>1755</v>
      </c>
      <c r="B775" s="506" t="s">
        <v>1756</v>
      </c>
      <c r="C775" s="506" t="s">
        <v>447</v>
      </c>
      <c r="D775" s="506" t="s">
        <v>1651</v>
      </c>
      <c r="E775" s="506" t="s">
        <v>1655</v>
      </c>
      <c r="F775" s="506" t="s">
        <v>1766</v>
      </c>
      <c r="G775" s="506" t="s">
        <v>1768</v>
      </c>
      <c r="H775" s="510"/>
      <c r="I775" s="510"/>
      <c r="J775" s="506"/>
      <c r="K775" s="506"/>
      <c r="L775" s="510">
        <v>2</v>
      </c>
      <c r="M775" s="510">
        <v>1040</v>
      </c>
      <c r="N775" s="506">
        <v>1</v>
      </c>
      <c r="O775" s="506">
        <v>520</v>
      </c>
      <c r="P775" s="510"/>
      <c r="Q775" s="510"/>
      <c r="R775" s="527"/>
      <c r="S775" s="511"/>
    </row>
    <row r="776" spans="1:19" ht="14.4" customHeight="1" x14ac:dyDescent="0.3">
      <c r="A776" s="505" t="s">
        <v>1755</v>
      </c>
      <c r="B776" s="506" t="s">
        <v>1756</v>
      </c>
      <c r="C776" s="506" t="s">
        <v>447</v>
      </c>
      <c r="D776" s="506" t="s">
        <v>1651</v>
      </c>
      <c r="E776" s="506" t="s">
        <v>1655</v>
      </c>
      <c r="F776" s="506" t="s">
        <v>1771</v>
      </c>
      <c r="G776" s="506" t="s">
        <v>1772</v>
      </c>
      <c r="H776" s="510">
        <v>17</v>
      </c>
      <c r="I776" s="510">
        <v>6953</v>
      </c>
      <c r="J776" s="506">
        <v>1.5416851441241686</v>
      </c>
      <c r="K776" s="506">
        <v>409</v>
      </c>
      <c r="L776" s="510">
        <v>11</v>
      </c>
      <c r="M776" s="510">
        <v>4510</v>
      </c>
      <c r="N776" s="506">
        <v>1</v>
      </c>
      <c r="O776" s="506">
        <v>410</v>
      </c>
      <c r="P776" s="510"/>
      <c r="Q776" s="510"/>
      <c r="R776" s="527"/>
      <c r="S776" s="511"/>
    </row>
    <row r="777" spans="1:19" ht="14.4" customHeight="1" x14ac:dyDescent="0.3">
      <c r="A777" s="505" t="s">
        <v>1755</v>
      </c>
      <c r="B777" s="506" t="s">
        <v>1756</v>
      </c>
      <c r="C777" s="506" t="s">
        <v>447</v>
      </c>
      <c r="D777" s="506" t="s">
        <v>1651</v>
      </c>
      <c r="E777" s="506" t="s">
        <v>1655</v>
      </c>
      <c r="F777" s="506" t="s">
        <v>1771</v>
      </c>
      <c r="G777" s="506" t="s">
        <v>1773</v>
      </c>
      <c r="H777" s="510">
        <v>14</v>
      </c>
      <c r="I777" s="510">
        <v>5726</v>
      </c>
      <c r="J777" s="506">
        <v>0.82152080344332856</v>
      </c>
      <c r="K777" s="506">
        <v>409</v>
      </c>
      <c r="L777" s="510">
        <v>17</v>
      </c>
      <c r="M777" s="510">
        <v>6970</v>
      </c>
      <c r="N777" s="506">
        <v>1</v>
      </c>
      <c r="O777" s="506">
        <v>410</v>
      </c>
      <c r="P777" s="510"/>
      <c r="Q777" s="510"/>
      <c r="R777" s="527"/>
      <c r="S777" s="511"/>
    </row>
    <row r="778" spans="1:19" ht="14.4" customHeight="1" x14ac:dyDescent="0.3">
      <c r="A778" s="505" t="s">
        <v>1755</v>
      </c>
      <c r="B778" s="506" t="s">
        <v>1756</v>
      </c>
      <c r="C778" s="506" t="s">
        <v>447</v>
      </c>
      <c r="D778" s="506" t="s">
        <v>1651</v>
      </c>
      <c r="E778" s="506" t="s">
        <v>1655</v>
      </c>
      <c r="F778" s="506" t="s">
        <v>1774</v>
      </c>
      <c r="G778" s="506" t="s">
        <v>1775</v>
      </c>
      <c r="H778" s="510">
        <v>28</v>
      </c>
      <c r="I778" s="510">
        <v>2268</v>
      </c>
      <c r="J778" s="506">
        <v>0.35</v>
      </c>
      <c r="K778" s="506">
        <v>81</v>
      </c>
      <c r="L778" s="510">
        <v>80</v>
      </c>
      <c r="M778" s="510">
        <v>6480</v>
      </c>
      <c r="N778" s="506">
        <v>1</v>
      </c>
      <c r="O778" s="506">
        <v>81</v>
      </c>
      <c r="P778" s="510"/>
      <c r="Q778" s="510"/>
      <c r="R778" s="527"/>
      <c r="S778" s="511"/>
    </row>
    <row r="779" spans="1:19" ht="14.4" customHeight="1" x14ac:dyDescent="0.3">
      <c r="A779" s="505" t="s">
        <v>1755</v>
      </c>
      <c r="B779" s="506" t="s">
        <v>1756</v>
      </c>
      <c r="C779" s="506" t="s">
        <v>447</v>
      </c>
      <c r="D779" s="506" t="s">
        <v>1651</v>
      </c>
      <c r="E779" s="506" t="s">
        <v>1655</v>
      </c>
      <c r="F779" s="506" t="s">
        <v>1774</v>
      </c>
      <c r="G779" s="506" t="s">
        <v>1776</v>
      </c>
      <c r="H779" s="510">
        <v>108</v>
      </c>
      <c r="I779" s="510">
        <v>8748</v>
      </c>
      <c r="J779" s="506">
        <v>1.6875</v>
      </c>
      <c r="K779" s="506">
        <v>81</v>
      </c>
      <c r="L779" s="510">
        <v>64</v>
      </c>
      <c r="M779" s="510">
        <v>5184</v>
      </c>
      <c r="N779" s="506">
        <v>1</v>
      </c>
      <c r="O779" s="506">
        <v>81</v>
      </c>
      <c r="P779" s="510"/>
      <c r="Q779" s="510"/>
      <c r="R779" s="527"/>
      <c r="S779" s="511"/>
    </row>
    <row r="780" spans="1:19" ht="14.4" customHeight="1" x14ac:dyDescent="0.3">
      <c r="A780" s="505" t="s">
        <v>1755</v>
      </c>
      <c r="B780" s="506" t="s">
        <v>1756</v>
      </c>
      <c r="C780" s="506" t="s">
        <v>447</v>
      </c>
      <c r="D780" s="506" t="s">
        <v>1651</v>
      </c>
      <c r="E780" s="506" t="s">
        <v>1655</v>
      </c>
      <c r="F780" s="506" t="s">
        <v>1777</v>
      </c>
      <c r="G780" s="506" t="s">
        <v>1778</v>
      </c>
      <c r="H780" s="510"/>
      <c r="I780" s="510"/>
      <c r="J780" s="506"/>
      <c r="K780" s="506"/>
      <c r="L780" s="510">
        <v>8</v>
      </c>
      <c r="M780" s="510">
        <v>864</v>
      </c>
      <c r="N780" s="506">
        <v>1</v>
      </c>
      <c r="O780" s="506">
        <v>108</v>
      </c>
      <c r="P780" s="510"/>
      <c r="Q780" s="510"/>
      <c r="R780" s="527"/>
      <c r="S780" s="511"/>
    </row>
    <row r="781" spans="1:19" ht="14.4" customHeight="1" x14ac:dyDescent="0.3">
      <c r="A781" s="505" t="s">
        <v>1755</v>
      </c>
      <c r="B781" s="506" t="s">
        <v>1756</v>
      </c>
      <c r="C781" s="506" t="s">
        <v>447</v>
      </c>
      <c r="D781" s="506" t="s">
        <v>1651</v>
      </c>
      <c r="E781" s="506" t="s">
        <v>1655</v>
      </c>
      <c r="F781" s="506" t="s">
        <v>1777</v>
      </c>
      <c r="G781" s="506" t="s">
        <v>1779</v>
      </c>
      <c r="H781" s="510">
        <v>2</v>
      </c>
      <c r="I781" s="510">
        <v>216</v>
      </c>
      <c r="J781" s="506">
        <v>0.4</v>
      </c>
      <c r="K781" s="506">
        <v>108</v>
      </c>
      <c r="L781" s="510">
        <v>5</v>
      </c>
      <c r="M781" s="510">
        <v>540</v>
      </c>
      <c r="N781" s="506">
        <v>1</v>
      </c>
      <c r="O781" s="506">
        <v>108</v>
      </c>
      <c r="P781" s="510"/>
      <c r="Q781" s="510"/>
      <c r="R781" s="527"/>
      <c r="S781" s="511"/>
    </row>
    <row r="782" spans="1:19" ht="14.4" customHeight="1" x14ac:dyDescent="0.3">
      <c r="A782" s="505" t="s">
        <v>1755</v>
      </c>
      <c r="B782" s="506" t="s">
        <v>1756</v>
      </c>
      <c r="C782" s="506" t="s">
        <v>447</v>
      </c>
      <c r="D782" s="506" t="s">
        <v>1651</v>
      </c>
      <c r="E782" s="506" t="s">
        <v>1655</v>
      </c>
      <c r="F782" s="506" t="s">
        <v>1780</v>
      </c>
      <c r="G782" s="506" t="s">
        <v>1781</v>
      </c>
      <c r="H782" s="510">
        <v>61</v>
      </c>
      <c r="I782" s="510">
        <v>4087</v>
      </c>
      <c r="J782" s="506">
        <v>0.9838709677419355</v>
      </c>
      <c r="K782" s="506">
        <v>67</v>
      </c>
      <c r="L782" s="510">
        <v>62</v>
      </c>
      <c r="M782" s="510">
        <v>4154</v>
      </c>
      <c r="N782" s="506">
        <v>1</v>
      </c>
      <c r="O782" s="506">
        <v>67</v>
      </c>
      <c r="P782" s="510"/>
      <c r="Q782" s="510"/>
      <c r="R782" s="527"/>
      <c r="S782" s="511"/>
    </row>
    <row r="783" spans="1:19" ht="14.4" customHeight="1" x14ac:dyDescent="0.3">
      <c r="A783" s="505" t="s">
        <v>1755</v>
      </c>
      <c r="B783" s="506" t="s">
        <v>1756</v>
      </c>
      <c r="C783" s="506" t="s">
        <v>447</v>
      </c>
      <c r="D783" s="506" t="s">
        <v>1651</v>
      </c>
      <c r="E783" s="506" t="s">
        <v>1655</v>
      </c>
      <c r="F783" s="506" t="s">
        <v>1780</v>
      </c>
      <c r="G783" s="506" t="s">
        <v>1782</v>
      </c>
      <c r="H783" s="510">
        <v>3</v>
      </c>
      <c r="I783" s="510">
        <v>201</v>
      </c>
      <c r="J783" s="506">
        <v>0.75</v>
      </c>
      <c r="K783" s="506">
        <v>67</v>
      </c>
      <c r="L783" s="510">
        <v>4</v>
      </c>
      <c r="M783" s="510">
        <v>268</v>
      </c>
      <c r="N783" s="506">
        <v>1</v>
      </c>
      <c r="O783" s="506">
        <v>67</v>
      </c>
      <c r="P783" s="510"/>
      <c r="Q783" s="510"/>
      <c r="R783" s="527"/>
      <c r="S783" s="511"/>
    </row>
    <row r="784" spans="1:19" ht="14.4" customHeight="1" x14ac:dyDescent="0.3">
      <c r="A784" s="505" t="s">
        <v>1755</v>
      </c>
      <c r="B784" s="506" t="s">
        <v>1756</v>
      </c>
      <c r="C784" s="506" t="s">
        <v>447</v>
      </c>
      <c r="D784" s="506" t="s">
        <v>1651</v>
      </c>
      <c r="E784" s="506" t="s">
        <v>1655</v>
      </c>
      <c r="F784" s="506" t="s">
        <v>1783</v>
      </c>
      <c r="G784" s="506" t="s">
        <v>1784</v>
      </c>
      <c r="H784" s="510">
        <v>8</v>
      </c>
      <c r="I784" s="510">
        <v>2216</v>
      </c>
      <c r="J784" s="506">
        <v>0.72465663832570304</v>
      </c>
      <c r="K784" s="506">
        <v>277</v>
      </c>
      <c r="L784" s="510">
        <v>11</v>
      </c>
      <c r="M784" s="510">
        <v>3058</v>
      </c>
      <c r="N784" s="506">
        <v>1</v>
      </c>
      <c r="O784" s="506">
        <v>278</v>
      </c>
      <c r="P784" s="510"/>
      <c r="Q784" s="510"/>
      <c r="R784" s="527"/>
      <c r="S784" s="511"/>
    </row>
    <row r="785" spans="1:19" ht="14.4" customHeight="1" x14ac:dyDescent="0.3">
      <c r="A785" s="505" t="s">
        <v>1755</v>
      </c>
      <c r="B785" s="506" t="s">
        <v>1756</v>
      </c>
      <c r="C785" s="506" t="s">
        <v>447</v>
      </c>
      <c r="D785" s="506" t="s">
        <v>1651</v>
      </c>
      <c r="E785" s="506" t="s">
        <v>1655</v>
      </c>
      <c r="F785" s="506" t="s">
        <v>1783</v>
      </c>
      <c r="G785" s="506" t="s">
        <v>1785</v>
      </c>
      <c r="H785" s="510">
        <v>16</v>
      </c>
      <c r="I785" s="510">
        <v>4432</v>
      </c>
      <c r="J785" s="506">
        <v>1.2263420033204206</v>
      </c>
      <c r="K785" s="506">
        <v>277</v>
      </c>
      <c r="L785" s="510">
        <v>13</v>
      </c>
      <c r="M785" s="510">
        <v>3614</v>
      </c>
      <c r="N785" s="506">
        <v>1</v>
      </c>
      <c r="O785" s="506">
        <v>278</v>
      </c>
      <c r="P785" s="510"/>
      <c r="Q785" s="510"/>
      <c r="R785" s="527"/>
      <c r="S785" s="511"/>
    </row>
    <row r="786" spans="1:19" ht="14.4" customHeight="1" x14ac:dyDescent="0.3">
      <c r="A786" s="505" t="s">
        <v>1755</v>
      </c>
      <c r="B786" s="506" t="s">
        <v>1756</v>
      </c>
      <c r="C786" s="506" t="s">
        <v>447</v>
      </c>
      <c r="D786" s="506" t="s">
        <v>1651</v>
      </c>
      <c r="E786" s="506" t="s">
        <v>1655</v>
      </c>
      <c r="F786" s="506" t="s">
        <v>1789</v>
      </c>
      <c r="G786" s="506" t="s">
        <v>1790</v>
      </c>
      <c r="H786" s="510">
        <v>1</v>
      </c>
      <c r="I786" s="510">
        <v>163</v>
      </c>
      <c r="J786" s="506">
        <v>0.33130081300813008</v>
      </c>
      <c r="K786" s="506">
        <v>163</v>
      </c>
      <c r="L786" s="510">
        <v>3</v>
      </c>
      <c r="M786" s="510">
        <v>492</v>
      </c>
      <c r="N786" s="506">
        <v>1</v>
      </c>
      <c r="O786" s="506">
        <v>164</v>
      </c>
      <c r="P786" s="510"/>
      <c r="Q786" s="510"/>
      <c r="R786" s="527"/>
      <c r="S786" s="511"/>
    </row>
    <row r="787" spans="1:19" ht="14.4" customHeight="1" x14ac:dyDescent="0.3">
      <c r="A787" s="505" t="s">
        <v>1755</v>
      </c>
      <c r="B787" s="506" t="s">
        <v>1756</v>
      </c>
      <c r="C787" s="506" t="s">
        <v>447</v>
      </c>
      <c r="D787" s="506" t="s">
        <v>1651</v>
      </c>
      <c r="E787" s="506" t="s">
        <v>1655</v>
      </c>
      <c r="F787" s="506" t="s">
        <v>1789</v>
      </c>
      <c r="G787" s="506" t="s">
        <v>1791</v>
      </c>
      <c r="H787" s="510">
        <v>9</v>
      </c>
      <c r="I787" s="510">
        <v>1467</v>
      </c>
      <c r="J787" s="506">
        <v>4.4725609756097562</v>
      </c>
      <c r="K787" s="506">
        <v>163</v>
      </c>
      <c r="L787" s="510">
        <v>2</v>
      </c>
      <c r="M787" s="510">
        <v>328</v>
      </c>
      <c r="N787" s="506">
        <v>1</v>
      </c>
      <c r="O787" s="506">
        <v>164</v>
      </c>
      <c r="P787" s="510"/>
      <c r="Q787" s="510"/>
      <c r="R787" s="527"/>
      <c r="S787" s="511"/>
    </row>
    <row r="788" spans="1:19" ht="14.4" customHeight="1" x14ac:dyDescent="0.3">
      <c r="A788" s="505" t="s">
        <v>1755</v>
      </c>
      <c r="B788" s="506" t="s">
        <v>1756</v>
      </c>
      <c r="C788" s="506" t="s">
        <v>447</v>
      </c>
      <c r="D788" s="506" t="s">
        <v>1639</v>
      </c>
      <c r="E788" s="506" t="s">
        <v>1655</v>
      </c>
      <c r="F788" s="506" t="s">
        <v>1760</v>
      </c>
      <c r="G788" s="506" t="s">
        <v>1761</v>
      </c>
      <c r="H788" s="510"/>
      <c r="I788" s="510"/>
      <c r="J788" s="506"/>
      <c r="K788" s="506"/>
      <c r="L788" s="510"/>
      <c r="M788" s="510"/>
      <c r="N788" s="506"/>
      <c r="O788" s="506"/>
      <c r="P788" s="510">
        <v>316</v>
      </c>
      <c r="Q788" s="510">
        <v>27492</v>
      </c>
      <c r="R788" s="527"/>
      <c r="S788" s="511">
        <v>87</v>
      </c>
    </row>
    <row r="789" spans="1:19" ht="14.4" customHeight="1" x14ac:dyDescent="0.3">
      <c r="A789" s="505" t="s">
        <v>1755</v>
      </c>
      <c r="B789" s="506" t="s">
        <v>1756</v>
      </c>
      <c r="C789" s="506" t="s">
        <v>447</v>
      </c>
      <c r="D789" s="506" t="s">
        <v>1639</v>
      </c>
      <c r="E789" s="506" t="s">
        <v>1655</v>
      </c>
      <c r="F789" s="506" t="s">
        <v>1760</v>
      </c>
      <c r="G789" s="506" t="s">
        <v>1762</v>
      </c>
      <c r="H789" s="510"/>
      <c r="I789" s="510"/>
      <c r="J789" s="506"/>
      <c r="K789" s="506"/>
      <c r="L789" s="510"/>
      <c r="M789" s="510"/>
      <c r="N789" s="506"/>
      <c r="O789" s="506"/>
      <c r="P789" s="510">
        <v>408</v>
      </c>
      <c r="Q789" s="510">
        <v>35496</v>
      </c>
      <c r="R789" s="527"/>
      <c r="S789" s="511">
        <v>87</v>
      </c>
    </row>
    <row r="790" spans="1:19" ht="14.4" customHeight="1" x14ac:dyDescent="0.3">
      <c r="A790" s="505" t="s">
        <v>1755</v>
      </c>
      <c r="B790" s="506" t="s">
        <v>1756</v>
      </c>
      <c r="C790" s="506" t="s">
        <v>447</v>
      </c>
      <c r="D790" s="506" t="s">
        <v>1639</v>
      </c>
      <c r="E790" s="506" t="s">
        <v>1655</v>
      </c>
      <c r="F790" s="506" t="s">
        <v>1763</v>
      </c>
      <c r="G790" s="506" t="s">
        <v>1764</v>
      </c>
      <c r="H790" s="510"/>
      <c r="I790" s="510"/>
      <c r="J790" s="506"/>
      <c r="K790" s="506"/>
      <c r="L790" s="510"/>
      <c r="M790" s="510"/>
      <c r="N790" s="506"/>
      <c r="O790" s="506"/>
      <c r="P790" s="510">
        <v>212</v>
      </c>
      <c r="Q790" s="510">
        <v>17384</v>
      </c>
      <c r="R790" s="527"/>
      <c r="S790" s="511">
        <v>82</v>
      </c>
    </row>
    <row r="791" spans="1:19" ht="14.4" customHeight="1" x14ac:dyDescent="0.3">
      <c r="A791" s="505" t="s">
        <v>1755</v>
      </c>
      <c r="B791" s="506" t="s">
        <v>1756</v>
      </c>
      <c r="C791" s="506" t="s">
        <v>447</v>
      </c>
      <c r="D791" s="506" t="s">
        <v>1639</v>
      </c>
      <c r="E791" s="506" t="s">
        <v>1655</v>
      </c>
      <c r="F791" s="506" t="s">
        <v>1763</v>
      </c>
      <c r="G791" s="506" t="s">
        <v>1765</v>
      </c>
      <c r="H791" s="510"/>
      <c r="I791" s="510"/>
      <c r="J791" s="506"/>
      <c r="K791" s="506"/>
      <c r="L791" s="510"/>
      <c r="M791" s="510"/>
      <c r="N791" s="506"/>
      <c r="O791" s="506"/>
      <c r="P791" s="510">
        <v>359</v>
      </c>
      <c r="Q791" s="510">
        <v>29438</v>
      </c>
      <c r="R791" s="527"/>
      <c r="S791" s="511">
        <v>82</v>
      </c>
    </row>
    <row r="792" spans="1:19" ht="14.4" customHeight="1" x14ac:dyDescent="0.3">
      <c r="A792" s="505" t="s">
        <v>1755</v>
      </c>
      <c r="B792" s="506" t="s">
        <v>1756</v>
      </c>
      <c r="C792" s="506" t="s">
        <v>447</v>
      </c>
      <c r="D792" s="506" t="s">
        <v>1639</v>
      </c>
      <c r="E792" s="506" t="s">
        <v>1655</v>
      </c>
      <c r="F792" s="506" t="s">
        <v>1766</v>
      </c>
      <c r="G792" s="506" t="s">
        <v>1767</v>
      </c>
      <c r="H792" s="510"/>
      <c r="I792" s="510"/>
      <c r="J792" s="506"/>
      <c r="K792" s="506"/>
      <c r="L792" s="510"/>
      <c r="M792" s="510"/>
      <c r="N792" s="506"/>
      <c r="O792" s="506"/>
      <c r="P792" s="510">
        <v>88</v>
      </c>
      <c r="Q792" s="510">
        <v>45848</v>
      </c>
      <c r="R792" s="527"/>
      <c r="S792" s="511">
        <v>521</v>
      </c>
    </row>
    <row r="793" spans="1:19" ht="14.4" customHeight="1" x14ac:dyDescent="0.3">
      <c r="A793" s="505" t="s">
        <v>1755</v>
      </c>
      <c r="B793" s="506" t="s">
        <v>1756</v>
      </c>
      <c r="C793" s="506" t="s">
        <v>447</v>
      </c>
      <c r="D793" s="506" t="s">
        <v>1639</v>
      </c>
      <c r="E793" s="506" t="s">
        <v>1655</v>
      </c>
      <c r="F793" s="506" t="s">
        <v>1766</v>
      </c>
      <c r="G793" s="506" t="s">
        <v>1768</v>
      </c>
      <c r="H793" s="510"/>
      <c r="I793" s="510"/>
      <c r="J793" s="506"/>
      <c r="K793" s="506"/>
      <c r="L793" s="510"/>
      <c r="M793" s="510"/>
      <c r="N793" s="506"/>
      <c r="O793" s="506"/>
      <c r="P793" s="510">
        <v>53</v>
      </c>
      <c r="Q793" s="510">
        <v>27613</v>
      </c>
      <c r="R793" s="527"/>
      <c r="S793" s="511">
        <v>521</v>
      </c>
    </row>
    <row r="794" spans="1:19" ht="14.4" customHeight="1" x14ac:dyDescent="0.3">
      <c r="A794" s="505" t="s">
        <v>1755</v>
      </c>
      <c r="B794" s="506" t="s">
        <v>1756</v>
      </c>
      <c r="C794" s="506" t="s">
        <v>447</v>
      </c>
      <c r="D794" s="506" t="s">
        <v>1639</v>
      </c>
      <c r="E794" s="506" t="s">
        <v>1655</v>
      </c>
      <c r="F794" s="506" t="s">
        <v>1769</v>
      </c>
      <c r="G794" s="506" t="s">
        <v>1770</v>
      </c>
      <c r="H794" s="510"/>
      <c r="I794" s="510"/>
      <c r="J794" s="506"/>
      <c r="K794" s="506"/>
      <c r="L794" s="510"/>
      <c r="M794" s="510"/>
      <c r="N794" s="506"/>
      <c r="O794" s="506"/>
      <c r="P794" s="510">
        <v>2</v>
      </c>
      <c r="Q794" s="510">
        <v>164</v>
      </c>
      <c r="R794" s="527"/>
      <c r="S794" s="511">
        <v>82</v>
      </c>
    </row>
    <row r="795" spans="1:19" ht="14.4" customHeight="1" x14ac:dyDescent="0.3">
      <c r="A795" s="505" t="s">
        <v>1755</v>
      </c>
      <c r="B795" s="506" t="s">
        <v>1756</v>
      </c>
      <c r="C795" s="506" t="s">
        <v>447</v>
      </c>
      <c r="D795" s="506" t="s">
        <v>1639</v>
      </c>
      <c r="E795" s="506" t="s">
        <v>1655</v>
      </c>
      <c r="F795" s="506" t="s">
        <v>1771</v>
      </c>
      <c r="G795" s="506" t="s">
        <v>1772</v>
      </c>
      <c r="H795" s="510"/>
      <c r="I795" s="510"/>
      <c r="J795" s="506"/>
      <c r="K795" s="506"/>
      <c r="L795" s="510"/>
      <c r="M795" s="510"/>
      <c r="N795" s="506"/>
      <c r="O795" s="506"/>
      <c r="P795" s="510">
        <v>11</v>
      </c>
      <c r="Q795" s="510">
        <v>4521</v>
      </c>
      <c r="R795" s="527"/>
      <c r="S795" s="511">
        <v>411</v>
      </c>
    </row>
    <row r="796" spans="1:19" ht="14.4" customHeight="1" x14ac:dyDescent="0.3">
      <c r="A796" s="505" t="s">
        <v>1755</v>
      </c>
      <c r="B796" s="506" t="s">
        <v>1756</v>
      </c>
      <c r="C796" s="506" t="s">
        <v>447</v>
      </c>
      <c r="D796" s="506" t="s">
        <v>1639</v>
      </c>
      <c r="E796" s="506" t="s">
        <v>1655</v>
      </c>
      <c r="F796" s="506" t="s">
        <v>1771</v>
      </c>
      <c r="G796" s="506" t="s">
        <v>1773</v>
      </c>
      <c r="H796" s="510"/>
      <c r="I796" s="510"/>
      <c r="J796" s="506"/>
      <c r="K796" s="506"/>
      <c r="L796" s="510"/>
      <c r="M796" s="510"/>
      <c r="N796" s="506"/>
      <c r="O796" s="506"/>
      <c r="P796" s="510">
        <v>21</v>
      </c>
      <c r="Q796" s="510">
        <v>8631</v>
      </c>
      <c r="R796" s="527"/>
      <c r="S796" s="511">
        <v>411</v>
      </c>
    </row>
    <row r="797" spans="1:19" ht="14.4" customHeight="1" x14ac:dyDescent="0.3">
      <c r="A797" s="505" t="s">
        <v>1755</v>
      </c>
      <c r="B797" s="506" t="s">
        <v>1756</v>
      </c>
      <c r="C797" s="506" t="s">
        <v>447</v>
      </c>
      <c r="D797" s="506" t="s">
        <v>1639</v>
      </c>
      <c r="E797" s="506" t="s">
        <v>1655</v>
      </c>
      <c r="F797" s="506" t="s">
        <v>1774</v>
      </c>
      <c r="G797" s="506" t="s">
        <v>1775</v>
      </c>
      <c r="H797" s="510"/>
      <c r="I797" s="510"/>
      <c r="J797" s="506"/>
      <c r="K797" s="506"/>
      <c r="L797" s="510"/>
      <c r="M797" s="510"/>
      <c r="N797" s="506"/>
      <c r="O797" s="506"/>
      <c r="P797" s="510">
        <v>148</v>
      </c>
      <c r="Q797" s="510">
        <v>12136</v>
      </c>
      <c r="R797" s="527"/>
      <c r="S797" s="511">
        <v>82</v>
      </c>
    </row>
    <row r="798" spans="1:19" ht="14.4" customHeight="1" x14ac:dyDescent="0.3">
      <c r="A798" s="505" t="s">
        <v>1755</v>
      </c>
      <c r="B798" s="506" t="s">
        <v>1756</v>
      </c>
      <c r="C798" s="506" t="s">
        <v>447</v>
      </c>
      <c r="D798" s="506" t="s">
        <v>1639</v>
      </c>
      <c r="E798" s="506" t="s">
        <v>1655</v>
      </c>
      <c r="F798" s="506" t="s">
        <v>1774</v>
      </c>
      <c r="G798" s="506" t="s">
        <v>1776</v>
      </c>
      <c r="H798" s="510"/>
      <c r="I798" s="510"/>
      <c r="J798" s="506"/>
      <c r="K798" s="506"/>
      <c r="L798" s="510"/>
      <c r="M798" s="510"/>
      <c r="N798" s="506"/>
      <c r="O798" s="506"/>
      <c r="P798" s="510">
        <v>163</v>
      </c>
      <c r="Q798" s="510">
        <v>13366</v>
      </c>
      <c r="R798" s="527"/>
      <c r="S798" s="511">
        <v>82</v>
      </c>
    </row>
    <row r="799" spans="1:19" ht="14.4" customHeight="1" x14ac:dyDescent="0.3">
      <c r="A799" s="505" t="s">
        <v>1755</v>
      </c>
      <c r="B799" s="506" t="s">
        <v>1756</v>
      </c>
      <c r="C799" s="506" t="s">
        <v>447</v>
      </c>
      <c r="D799" s="506" t="s">
        <v>1639</v>
      </c>
      <c r="E799" s="506" t="s">
        <v>1655</v>
      </c>
      <c r="F799" s="506" t="s">
        <v>1780</v>
      </c>
      <c r="G799" s="506" t="s">
        <v>1781</v>
      </c>
      <c r="H799" s="510"/>
      <c r="I799" s="510"/>
      <c r="J799" s="506"/>
      <c r="K799" s="506"/>
      <c r="L799" s="510"/>
      <c r="M799" s="510"/>
      <c r="N799" s="506"/>
      <c r="O799" s="506"/>
      <c r="P799" s="510">
        <v>266</v>
      </c>
      <c r="Q799" s="510">
        <v>18088</v>
      </c>
      <c r="R799" s="527"/>
      <c r="S799" s="511">
        <v>68</v>
      </c>
    </row>
    <row r="800" spans="1:19" ht="14.4" customHeight="1" x14ac:dyDescent="0.3">
      <c r="A800" s="505" t="s">
        <v>1755</v>
      </c>
      <c r="B800" s="506" t="s">
        <v>1756</v>
      </c>
      <c r="C800" s="506" t="s">
        <v>447</v>
      </c>
      <c r="D800" s="506" t="s">
        <v>1639</v>
      </c>
      <c r="E800" s="506" t="s">
        <v>1655</v>
      </c>
      <c r="F800" s="506" t="s">
        <v>1783</v>
      </c>
      <c r="G800" s="506" t="s">
        <v>1785</v>
      </c>
      <c r="H800" s="510"/>
      <c r="I800" s="510"/>
      <c r="J800" s="506"/>
      <c r="K800" s="506"/>
      <c r="L800" s="510"/>
      <c r="M800" s="510"/>
      <c r="N800" s="506"/>
      <c r="O800" s="506"/>
      <c r="P800" s="510">
        <v>32</v>
      </c>
      <c r="Q800" s="510">
        <v>8896</v>
      </c>
      <c r="R800" s="527"/>
      <c r="S800" s="511">
        <v>278</v>
      </c>
    </row>
    <row r="801" spans="1:19" ht="14.4" customHeight="1" thickBot="1" x14ac:dyDescent="0.35">
      <c r="A801" s="512" t="s">
        <v>1755</v>
      </c>
      <c r="B801" s="513" t="s">
        <v>1756</v>
      </c>
      <c r="C801" s="513" t="s">
        <v>447</v>
      </c>
      <c r="D801" s="513" t="s">
        <v>1639</v>
      </c>
      <c r="E801" s="513" t="s">
        <v>1655</v>
      </c>
      <c r="F801" s="513" t="s">
        <v>1789</v>
      </c>
      <c r="G801" s="513" t="s">
        <v>1791</v>
      </c>
      <c r="H801" s="517"/>
      <c r="I801" s="517"/>
      <c r="J801" s="513"/>
      <c r="K801" s="513"/>
      <c r="L801" s="517"/>
      <c r="M801" s="517"/>
      <c r="N801" s="513"/>
      <c r="O801" s="513"/>
      <c r="P801" s="517">
        <v>1</v>
      </c>
      <c r="Q801" s="517">
        <v>164</v>
      </c>
      <c r="R801" s="529"/>
      <c r="S801" s="518">
        <v>164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4444.33</v>
      </c>
      <c r="C3" s="222">
        <f t="shared" ref="C3:R3" si="0">SUBTOTAL(9,C6:C1048576)</f>
        <v>0.52940226171243943</v>
      </c>
      <c r="D3" s="222">
        <f t="shared" si="0"/>
        <v>6545</v>
      </c>
      <c r="E3" s="222">
        <f t="shared" si="0"/>
        <v>2</v>
      </c>
      <c r="F3" s="222">
        <f t="shared" si="0"/>
        <v>4056</v>
      </c>
      <c r="G3" s="225">
        <f>IF(D3&lt;&gt;0,F3/D3,"")</f>
        <v>0.6197097020626432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2017</v>
      </c>
      <c r="E5" s="601"/>
      <c r="F5" s="601">
        <v>2018</v>
      </c>
      <c r="G5" s="639" t="s">
        <v>2</v>
      </c>
      <c r="H5" s="600">
        <v>2015</v>
      </c>
      <c r="I5" s="601"/>
      <c r="J5" s="601">
        <v>2017</v>
      </c>
      <c r="K5" s="601"/>
      <c r="L5" s="601">
        <v>2018</v>
      </c>
      <c r="M5" s="639" t="s">
        <v>2</v>
      </c>
      <c r="N5" s="600">
        <v>2015</v>
      </c>
      <c r="O5" s="601"/>
      <c r="P5" s="601">
        <v>2017</v>
      </c>
      <c r="Q5" s="601"/>
      <c r="R5" s="601">
        <v>2018</v>
      </c>
      <c r="S5" s="639" t="s">
        <v>2</v>
      </c>
    </row>
    <row r="6" spans="1:19" ht="14.4" customHeight="1" x14ac:dyDescent="0.3">
      <c r="A6" s="589" t="s">
        <v>1794</v>
      </c>
      <c r="B6" s="621">
        <v>210.32999999999998</v>
      </c>
      <c r="C6" s="565"/>
      <c r="D6" s="621"/>
      <c r="E6" s="565"/>
      <c r="F6" s="621"/>
      <c r="G6" s="570"/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1795</v>
      </c>
      <c r="B7" s="623">
        <v>957</v>
      </c>
      <c r="C7" s="506"/>
      <c r="D7" s="623"/>
      <c r="E7" s="506"/>
      <c r="F7" s="623">
        <v>355</v>
      </c>
      <c r="G7" s="527"/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1796</v>
      </c>
      <c r="B8" s="623"/>
      <c r="C8" s="506"/>
      <c r="D8" s="623"/>
      <c r="E8" s="506"/>
      <c r="F8" s="623">
        <v>355</v>
      </c>
      <c r="G8" s="527"/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1797</v>
      </c>
      <c r="B9" s="623"/>
      <c r="C9" s="506"/>
      <c r="D9" s="623"/>
      <c r="E9" s="506"/>
      <c r="F9" s="623">
        <v>958</v>
      </c>
      <c r="G9" s="527"/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1798</v>
      </c>
      <c r="B10" s="623"/>
      <c r="C10" s="506"/>
      <c r="D10" s="623"/>
      <c r="E10" s="506"/>
      <c r="F10" s="623">
        <v>236</v>
      </c>
      <c r="G10" s="527"/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1799</v>
      </c>
      <c r="B11" s="623"/>
      <c r="C11" s="506"/>
      <c r="D11" s="623"/>
      <c r="E11" s="506"/>
      <c r="F11" s="623">
        <v>236</v>
      </c>
      <c r="G11" s="527"/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1800</v>
      </c>
      <c r="B12" s="623">
        <v>3277</v>
      </c>
      <c r="C12" s="506">
        <v>0.52940226171243943</v>
      </c>
      <c r="D12" s="623">
        <v>6190</v>
      </c>
      <c r="E12" s="506">
        <v>1</v>
      </c>
      <c r="F12" s="623"/>
      <c r="G12" s="527"/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1801</v>
      </c>
      <c r="B13" s="623"/>
      <c r="C13" s="506"/>
      <c r="D13" s="623">
        <v>355</v>
      </c>
      <c r="E13" s="506">
        <v>1</v>
      </c>
      <c r="F13" s="623"/>
      <c r="G13" s="527"/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thickBot="1" x14ac:dyDescent="0.35">
      <c r="A14" s="627" t="s">
        <v>1802</v>
      </c>
      <c r="B14" s="625"/>
      <c r="C14" s="513"/>
      <c r="D14" s="625"/>
      <c r="E14" s="513"/>
      <c r="F14" s="625">
        <v>1916</v>
      </c>
      <c r="G14" s="529"/>
      <c r="H14" s="625"/>
      <c r="I14" s="513"/>
      <c r="J14" s="625"/>
      <c r="K14" s="513"/>
      <c r="L14" s="625"/>
      <c r="M14" s="529"/>
      <c r="N14" s="625"/>
      <c r="O14" s="513"/>
      <c r="P14" s="625"/>
      <c r="Q14" s="513"/>
      <c r="R14" s="625"/>
      <c r="S14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1810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7</v>
      </c>
      <c r="G3" s="103">
        <f t="shared" si="0"/>
        <v>4444.33</v>
      </c>
      <c r="H3" s="103"/>
      <c r="I3" s="103"/>
      <c r="J3" s="103">
        <f t="shared" si="0"/>
        <v>8</v>
      </c>
      <c r="K3" s="103">
        <f t="shared" si="0"/>
        <v>6545</v>
      </c>
      <c r="L3" s="103"/>
      <c r="M3" s="103"/>
      <c r="N3" s="103">
        <f t="shared" si="0"/>
        <v>7</v>
      </c>
      <c r="O3" s="103">
        <f t="shared" si="0"/>
        <v>4056</v>
      </c>
      <c r="P3" s="75">
        <f>IF(K3=0,0,O3/K3)</f>
        <v>0.6197097020626432</v>
      </c>
      <c r="Q3" s="104">
        <f>IF(N3=0,0,O3/N3)</f>
        <v>579.42857142857144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1803</v>
      </c>
      <c r="B6" s="565" t="s">
        <v>1700</v>
      </c>
      <c r="C6" s="565" t="s">
        <v>1655</v>
      </c>
      <c r="D6" s="565" t="s">
        <v>1673</v>
      </c>
      <c r="E6" s="565" t="s">
        <v>1675</v>
      </c>
      <c r="F6" s="116">
        <v>1</v>
      </c>
      <c r="G6" s="116">
        <v>33.33</v>
      </c>
      <c r="H6" s="116"/>
      <c r="I6" s="116">
        <v>33.33</v>
      </c>
      <c r="J6" s="116"/>
      <c r="K6" s="116"/>
      <c r="L6" s="116"/>
      <c r="M6" s="116"/>
      <c r="N6" s="116"/>
      <c r="O6" s="116"/>
      <c r="P6" s="570"/>
      <c r="Q6" s="581"/>
    </row>
    <row r="7" spans="1:17" ht="14.4" customHeight="1" x14ac:dyDescent="0.3">
      <c r="A7" s="505" t="s">
        <v>1803</v>
      </c>
      <c r="B7" s="506" t="s">
        <v>1700</v>
      </c>
      <c r="C7" s="506" t="s">
        <v>1655</v>
      </c>
      <c r="D7" s="506" t="s">
        <v>1718</v>
      </c>
      <c r="E7" s="506" t="s">
        <v>1720</v>
      </c>
      <c r="F7" s="510">
        <v>1</v>
      </c>
      <c r="G7" s="510">
        <v>177</v>
      </c>
      <c r="H7" s="510"/>
      <c r="I7" s="510">
        <v>177</v>
      </c>
      <c r="J7" s="510"/>
      <c r="K7" s="510"/>
      <c r="L7" s="510"/>
      <c r="M7" s="510"/>
      <c r="N7" s="510"/>
      <c r="O7" s="510"/>
      <c r="P7" s="527"/>
      <c r="Q7" s="511"/>
    </row>
    <row r="8" spans="1:17" ht="14.4" customHeight="1" x14ac:dyDescent="0.3">
      <c r="A8" s="505" t="s">
        <v>1804</v>
      </c>
      <c r="B8" s="506" t="s">
        <v>1700</v>
      </c>
      <c r="C8" s="506" t="s">
        <v>1655</v>
      </c>
      <c r="D8" s="506" t="s">
        <v>1707</v>
      </c>
      <c r="E8" s="506" t="s">
        <v>1708</v>
      </c>
      <c r="F8" s="510">
        <v>1</v>
      </c>
      <c r="G8" s="510">
        <v>957</v>
      </c>
      <c r="H8" s="510"/>
      <c r="I8" s="510">
        <v>957</v>
      </c>
      <c r="J8" s="510"/>
      <c r="K8" s="510"/>
      <c r="L8" s="510"/>
      <c r="M8" s="510"/>
      <c r="N8" s="510"/>
      <c r="O8" s="510"/>
      <c r="P8" s="527"/>
      <c r="Q8" s="511"/>
    </row>
    <row r="9" spans="1:17" ht="14.4" customHeight="1" x14ac:dyDescent="0.3">
      <c r="A9" s="505" t="s">
        <v>1804</v>
      </c>
      <c r="B9" s="506" t="s">
        <v>1700</v>
      </c>
      <c r="C9" s="506" t="s">
        <v>1655</v>
      </c>
      <c r="D9" s="506" t="s">
        <v>1715</v>
      </c>
      <c r="E9" s="506" t="s">
        <v>1716</v>
      </c>
      <c r="F9" s="510"/>
      <c r="G9" s="510"/>
      <c r="H9" s="510"/>
      <c r="I9" s="510"/>
      <c r="J9" s="510"/>
      <c r="K9" s="510"/>
      <c r="L9" s="510"/>
      <c r="M9" s="510"/>
      <c r="N9" s="510">
        <v>1</v>
      </c>
      <c r="O9" s="510">
        <v>355</v>
      </c>
      <c r="P9" s="527"/>
      <c r="Q9" s="511">
        <v>355</v>
      </c>
    </row>
    <row r="10" spans="1:17" ht="14.4" customHeight="1" x14ac:dyDescent="0.3">
      <c r="A10" s="505" t="s">
        <v>1805</v>
      </c>
      <c r="B10" s="506" t="s">
        <v>1700</v>
      </c>
      <c r="C10" s="506" t="s">
        <v>1655</v>
      </c>
      <c r="D10" s="506" t="s">
        <v>1715</v>
      </c>
      <c r="E10" s="506" t="s">
        <v>1716</v>
      </c>
      <c r="F10" s="510"/>
      <c r="G10" s="510"/>
      <c r="H10" s="510"/>
      <c r="I10" s="510"/>
      <c r="J10" s="510"/>
      <c r="K10" s="510"/>
      <c r="L10" s="510"/>
      <c r="M10" s="510"/>
      <c r="N10" s="510">
        <v>1</v>
      </c>
      <c r="O10" s="510">
        <v>355</v>
      </c>
      <c r="P10" s="527"/>
      <c r="Q10" s="511">
        <v>355</v>
      </c>
    </row>
    <row r="11" spans="1:17" ht="14.4" customHeight="1" x14ac:dyDescent="0.3">
      <c r="A11" s="505" t="s">
        <v>1653</v>
      </c>
      <c r="B11" s="506" t="s">
        <v>1700</v>
      </c>
      <c r="C11" s="506" t="s">
        <v>1655</v>
      </c>
      <c r="D11" s="506" t="s">
        <v>1707</v>
      </c>
      <c r="E11" s="506" t="s">
        <v>1709</v>
      </c>
      <c r="F11" s="510"/>
      <c r="G11" s="510"/>
      <c r="H11" s="510"/>
      <c r="I11" s="510"/>
      <c r="J11" s="510"/>
      <c r="K11" s="510"/>
      <c r="L11" s="510"/>
      <c r="M11" s="510"/>
      <c r="N11" s="510">
        <v>1</v>
      </c>
      <c r="O11" s="510">
        <v>958</v>
      </c>
      <c r="P11" s="527"/>
      <c r="Q11" s="511">
        <v>958</v>
      </c>
    </row>
    <row r="12" spans="1:17" ht="14.4" customHeight="1" x14ac:dyDescent="0.3">
      <c r="A12" s="505" t="s">
        <v>1806</v>
      </c>
      <c r="B12" s="506" t="s">
        <v>1654</v>
      </c>
      <c r="C12" s="506" t="s">
        <v>1655</v>
      </c>
      <c r="D12" s="506" t="s">
        <v>1685</v>
      </c>
      <c r="E12" s="506" t="s">
        <v>1687</v>
      </c>
      <c r="F12" s="510"/>
      <c r="G12" s="510"/>
      <c r="H12" s="510"/>
      <c r="I12" s="510"/>
      <c r="J12" s="510"/>
      <c r="K12" s="510"/>
      <c r="L12" s="510"/>
      <c r="M12" s="510"/>
      <c r="N12" s="510">
        <v>1</v>
      </c>
      <c r="O12" s="510">
        <v>236</v>
      </c>
      <c r="P12" s="527"/>
      <c r="Q12" s="511">
        <v>236</v>
      </c>
    </row>
    <row r="13" spans="1:17" ht="14.4" customHeight="1" x14ac:dyDescent="0.3">
      <c r="A13" s="505" t="s">
        <v>1755</v>
      </c>
      <c r="B13" s="506" t="s">
        <v>1654</v>
      </c>
      <c r="C13" s="506" t="s">
        <v>1655</v>
      </c>
      <c r="D13" s="506" t="s">
        <v>1685</v>
      </c>
      <c r="E13" s="506" t="s">
        <v>1686</v>
      </c>
      <c r="F13" s="510"/>
      <c r="G13" s="510"/>
      <c r="H13" s="510"/>
      <c r="I13" s="510"/>
      <c r="J13" s="510"/>
      <c r="K13" s="510"/>
      <c r="L13" s="510"/>
      <c r="M13" s="510"/>
      <c r="N13" s="510">
        <v>1</v>
      </c>
      <c r="O13" s="510">
        <v>236</v>
      </c>
      <c r="P13" s="527"/>
      <c r="Q13" s="511">
        <v>236</v>
      </c>
    </row>
    <row r="14" spans="1:17" ht="14.4" customHeight="1" x14ac:dyDescent="0.3">
      <c r="A14" s="505" t="s">
        <v>1807</v>
      </c>
      <c r="B14" s="506" t="s">
        <v>1654</v>
      </c>
      <c r="C14" s="506" t="s">
        <v>1655</v>
      </c>
      <c r="D14" s="506" t="s">
        <v>1661</v>
      </c>
      <c r="E14" s="506" t="s">
        <v>1662</v>
      </c>
      <c r="F14" s="510"/>
      <c r="G14" s="510"/>
      <c r="H14" s="510"/>
      <c r="I14" s="510"/>
      <c r="J14" s="510">
        <v>1</v>
      </c>
      <c r="K14" s="510">
        <v>139</v>
      </c>
      <c r="L14" s="510">
        <v>1</v>
      </c>
      <c r="M14" s="510">
        <v>139</v>
      </c>
      <c r="N14" s="510"/>
      <c r="O14" s="510"/>
      <c r="P14" s="527"/>
      <c r="Q14" s="511"/>
    </row>
    <row r="15" spans="1:17" ht="14.4" customHeight="1" x14ac:dyDescent="0.3">
      <c r="A15" s="505" t="s">
        <v>1807</v>
      </c>
      <c r="B15" s="506" t="s">
        <v>1654</v>
      </c>
      <c r="C15" s="506" t="s">
        <v>1655</v>
      </c>
      <c r="D15" s="506" t="s">
        <v>1661</v>
      </c>
      <c r="E15" s="506" t="s">
        <v>1663</v>
      </c>
      <c r="F15" s="510">
        <v>1</v>
      </c>
      <c r="G15" s="510">
        <v>138</v>
      </c>
      <c r="H15" s="510"/>
      <c r="I15" s="510">
        <v>138</v>
      </c>
      <c r="J15" s="510"/>
      <c r="K15" s="510"/>
      <c r="L15" s="510"/>
      <c r="M15" s="510"/>
      <c r="N15" s="510"/>
      <c r="O15" s="510"/>
      <c r="P15" s="527"/>
      <c r="Q15" s="511"/>
    </row>
    <row r="16" spans="1:17" ht="14.4" customHeight="1" x14ac:dyDescent="0.3">
      <c r="A16" s="505" t="s">
        <v>1807</v>
      </c>
      <c r="B16" s="506" t="s">
        <v>1654</v>
      </c>
      <c r="C16" s="506" t="s">
        <v>1655</v>
      </c>
      <c r="D16" s="506" t="s">
        <v>1664</v>
      </c>
      <c r="E16" s="506" t="s">
        <v>1665</v>
      </c>
      <c r="F16" s="510"/>
      <c r="G16" s="510"/>
      <c r="H16" s="510"/>
      <c r="I16" s="510"/>
      <c r="J16" s="510">
        <v>2</v>
      </c>
      <c r="K16" s="510">
        <v>3632</v>
      </c>
      <c r="L16" s="510">
        <v>1</v>
      </c>
      <c r="M16" s="510">
        <v>1816</v>
      </c>
      <c r="N16" s="510"/>
      <c r="O16" s="510"/>
      <c r="P16" s="527"/>
      <c r="Q16" s="511"/>
    </row>
    <row r="17" spans="1:17" ht="14.4" customHeight="1" x14ac:dyDescent="0.3">
      <c r="A17" s="505" t="s">
        <v>1807</v>
      </c>
      <c r="B17" s="506" t="s">
        <v>1654</v>
      </c>
      <c r="C17" s="506" t="s">
        <v>1655</v>
      </c>
      <c r="D17" s="506" t="s">
        <v>1664</v>
      </c>
      <c r="E17" s="506" t="s">
        <v>1666</v>
      </c>
      <c r="F17" s="510">
        <v>1</v>
      </c>
      <c r="G17" s="510">
        <v>1815</v>
      </c>
      <c r="H17" s="510"/>
      <c r="I17" s="510">
        <v>1815</v>
      </c>
      <c r="J17" s="510"/>
      <c r="K17" s="510"/>
      <c r="L17" s="510"/>
      <c r="M17" s="510"/>
      <c r="N17" s="510"/>
      <c r="O17" s="510"/>
      <c r="P17" s="527"/>
      <c r="Q17" s="511"/>
    </row>
    <row r="18" spans="1:17" ht="14.4" customHeight="1" x14ac:dyDescent="0.3">
      <c r="A18" s="505" t="s">
        <v>1807</v>
      </c>
      <c r="B18" s="506" t="s">
        <v>1654</v>
      </c>
      <c r="C18" s="506" t="s">
        <v>1655</v>
      </c>
      <c r="D18" s="506" t="s">
        <v>1667</v>
      </c>
      <c r="E18" s="506" t="s">
        <v>1668</v>
      </c>
      <c r="F18" s="510"/>
      <c r="G18" s="510"/>
      <c r="H18" s="510"/>
      <c r="I18" s="510"/>
      <c r="J18" s="510">
        <v>2</v>
      </c>
      <c r="K18" s="510">
        <v>1248</v>
      </c>
      <c r="L18" s="510">
        <v>1</v>
      </c>
      <c r="M18" s="510">
        <v>624</v>
      </c>
      <c r="N18" s="510"/>
      <c r="O18" s="510"/>
      <c r="P18" s="527"/>
      <c r="Q18" s="511"/>
    </row>
    <row r="19" spans="1:17" ht="14.4" customHeight="1" x14ac:dyDescent="0.3">
      <c r="A19" s="505" t="s">
        <v>1807</v>
      </c>
      <c r="B19" s="506" t="s">
        <v>1654</v>
      </c>
      <c r="C19" s="506" t="s">
        <v>1655</v>
      </c>
      <c r="D19" s="506" t="s">
        <v>1667</v>
      </c>
      <c r="E19" s="506" t="s">
        <v>1669</v>
      </c>
      <c r="F19" s="510">
        <v>1</v>
      </c>
      <c r="G19" s="510">
        <v>623</v>
      </c>
      <c r="H19" s="510"/>
      <c r="I19" s="510">
        <v>623</v>
      </c>
      <c r="J19" s="510"/>
      <c r="K19" s="510"/>
      <c r="L19" s="510"/>
      <c r="M19" s="510"/>
      <c r="N19" s="510"/>
      <c r="O19" s="510"/>
      <c r="P19" s="527"/>
      <c r="Q19" s="511"/>
    </row>
    <row r="20" spans="1:17" ht="14.4" customHeight="1" x14ac:dyDescent="0.3">
      <c r="A20" s="505" t="s">
        <v>1807</v>
      </c>
      <c r="B20" s="506" t="s">
        <v>1654</v>
      </c>
      <c r="C20" s="506" t="s">
        <v>1655</v>
      </c>
      <c r="D20" s="506" t="s">
        <v>1670</v>
      </c>
      <c r="E20" s="506" t="s">
        <v>1671</v>
      </c>
      <c r="F20" s="510"/>
      <c r="G20" s="510"/>
      <c r="H20" s="510"/>
      <c r="I20" s="510"/>
      <c r="J20" s="510">
        <v>1</v>
      </c>
      <c r="K20" s="510">
        <v>470</v>
      </c>
      <c r="L20" s="510">
        <v>1</v>
      </c>
      <c r="M20" s="510">
        <v>470</v>
      </c>
      <c r="N20" s="510"/>
      <c r="O20" s="510"/>
      <c r="P20" s="527"/>
      <c r="Q20" s="511"/>
    </row>
    <row r="21" spans="1:17" ht="14.4" customHeight="1" x14ac:dyDescent="0.3">
      <c r="A21" s="505" t="s">
        <v>1807</v>
      </c>
      <c r="B21" s="506" t="s">
        <v>1654</v>
      </c>
      <c r="C21" s="506" t="s">
        <v>1655</v>
      </c>
      <c r="D21" s="506" t="s">
        <v>1682</v>
      </c>
      <c r="E21" s="506" t="s">
        <v>1683</v>
      </c>
      <c r="F21" s="510"/>
      <c r="G21" s="510"/>
      <c r="H21" s="510"/>
      <c r="I21" s="510"/>
      <c r="J21" s="510">
        <v>1</v>
      </c>
      <c r="K21" s="510">
        <v>701</v>
      </c>
      <c r="L21" s="510">
        <v>1</v>
      </c>
      <c r="M21" s="510">
        <v>701</v>
      </c>
      <c r="N21" s="510"/>
      <c r="O21" s="510"/>
      <c r="P21" s="527"/>
      <c r="Q21" s="511"/>
    </row>
    <row r="22" spans="1:17" ht="14.4" customHeight="1" x14ac:dyDescent="0.3">
      <c r="A22" s="505" t="s">
        <v>1807</v>
      </c>
      <c r="B22" s="506" t="s">
        <v>1654</v>
      </c>
      <c r="C22" s="506" t="s">
        <v>1655</v>
      </c>
      <c r="D22" s="506" t="s">
        <v>1682</v>
      </c>
      <c r="E22" s="506" t="s">
        <v>1684</v>
      </c>
      <c r="F22" s="510">
        <v>1</v>
      </c>
      <c r="G22" s="510">
        <v>701</v>
      </c>
      <c r="H22" s="510"/>
      <c r="I22" s="510">
        <v>701</v>
      </c>
      <c r="J22" s="510"/>
      <c r="K22" s="510"/>
      <c r="L22" s="510"/>
      <c r="M22" s="510"/>
      <c r="N22" s="510"/>
      <c r="O22" s="510"/>
      <c r="P22" s="527"/>
      <c r="Q22" s="511"/>
    </row>
    <row r="23" spans="1:17" ht="14.4" customHeight="1" x14ac:dyDescent="0.3">
      <c r="A23" s="505" t="s">
        <v>1808</v>
      </c>
      <c r="B23" s="506" t="s">
        <v>1700</v>
      </c>
      <c r="C23" s="506" t="s">
        <v>1655</v>
      </c>
      <c r="D23" s="506" t="s">
        <v>1715</v>
      </c>
      <c r="E23" s="506" t="s">
        <v>1716</v>
      </c>
      <c r="F23" s="510"/>
      <c r="G23" s="510"/>
      <c r="H23" s="510"/>
      <c r="I23" s="510"/>
      <c r="J23" s="510">
        <v>1</v>
      </c>
      <c r="K23" s="510">
        <v>355</v>
      </c>
      <c r="L23" s="510">
        <v>1</v>
      </c>
      <c r="M23" s="510">
        <v>355</v>
      </c>
      <c r="N23" s="510"/>
      <c r="O23" s="510"/>
      <c r="P23" s="527"/>
      <c r="Q23" s="511"/>
    </row>
    <row r="24" spans="1:17" ht="14.4" customHeight="1" thickBot="1" x14ac:dyDescent="0.35">
      <c r="A24" s="512" t="s">
        <v>1809</v>
      </c>
      <c r="B24" s="513" t="s">
        <v>1700</v>
      </c>
      <c r="C24" s="513" t="s">
        <v>1655</v>
      </c>
      <c r="D24" s="513" t="s">
        <v>1707</v>
      </c>
      <c r="E24" s="513" t="s">
        <v>1709</v>
      </c>
      <c r="F24" s="517"/>
      <c r="G24" s="517"/>
      <c r="H24" s="517"/>
      <c r="I24" s="517"/>
      <c r="J24" s="517"/>
      <c r="K24" s="517"/>
      <c r="L24" s="517"/>
      <c r="M24" s="517"/>
      <c r="N24" s="517">
        <v>2</v>
      </c>
      <c r="O24" s="517">
        <v>1916</v>
      </c>
      <c r="P24" s="529"/>
      <c r="Q24" s="518">
        <v>958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0.26619999999999999</v>
      </c>
      <c r="C5" s="29">
        <v>0.95814999999999984</v>
      </c>
      <c r="D5" s="8"/>
      <c r="E5" s="117">
        <v>0.40342</v>
      </c>
      <c r="F5" s="28">
        <v>2.5511914062500001</v>
      </c>
      <c r="G5" s="116">
        <f>E5-F5</f>
        <v>-2.14777140625</v>
      </c>
      <c r="H5" s="122">
        <f>IF(F5&lt;0.00000001,"",E5/F5)</f>
        <v>0.15813004034573308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3.0421999999999998</v>
      </c>
      <c r="C6" s="31">
        <v>8.28599</v>
      </c>
      <c r="D6" s="8"/>
      <c r="E6" s="118">
        <v>2.9041600000000001</v>
      </c>
      <c r="F6" s="30">
        <v>17.833332588195802</v>
      </c>
      <c r="G6" s="119">
        <f>E6-F6</f>
        <v>-14.929172588195801</v>
      </c>
      <c r="H6" s="123">
        <f>IF(F6&lt;0.00000001,"",E6/F6)</f>
        <v>0.16285010026237692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907.57684999999992</v>
      </c>
      <c r="C7" s="31">
        <v>1144.83221</v>
      </c>
      <c r="D7" s="8"/>
      <c r="E7" s="118">
        <v>1225.51632</v>
      </c>
      <c r="F7" s="30">
        <v>1167.8611640624999</v>
      </c>
      <c r="G7" s="119">
        <f>E7-F7</f>
        <v>57.655155937500012</v>
      </c>
      <c r="H7" s="123">
        <f>IF(F7&lt;0.00000001,"",E7/F7)</f>
        <v>1.0493681592569974</v>
      </c>
    </row>
    <row r="8" spans="1:10" ht="14.4" customHeight="1" thickBot="1" x14ac:dyDescent="0.35">
      <c r="A8" s="1" t="s">
        <v>75</v>
      </c>
      <c r="B8" s="11">
        <v>184.18998999999997</v>
      </c>
      <c r="C8" s="33">
        <v>225.21268999999987</v>
      </c>
      <c r="D8" s="8"/>
      <c r="E8" s="120">
        <v>219.80704999999935</v>
      </c>
      <c r="F8" s="32">
        <v>239.0816799790864</v>
      </c>
      <c r="G8" s="121">
        <f>E8-F8</f>
        <v>-19.274629979087052</v>
      </c>
      <c r="H8" s="124">
        <f>IF(F8&lt;0.00000001,"",E8/F8)</f>
        <v>0.91938056491499853</v>
      </c>
    </row>
    <row r="9" spans="1:10" ht="14.4" customHeight="1" thickBot="1" x14ac:dyDescent="0.35">
      <c r="A9" s="2" t="s">
        <v>76</v>
      </c>
      <c r="B9" s="3">
        <v>1095.0752399999999</v>
      </c>
      <c r="C9" s="35">
        <v>1379.2890399999999</v>
      </c>
      <c r="D9" s="8"/>
      <c r="E9" s="3">
        <v>1448.6309499999993</v>
      </c>
      <c r="F9" s="34">
        <v>1427.3273680360321</v>
      </c>
      <c r="G9" s="34">
        <f>E9-F9</f>
        <v>21.30358196396719</v>
      </c>
      <c r="H9" s="125">
        <f>IF(F9&lt;0.00000001,"",E9/F9)</f>
        <v>1.0149255051371153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805.69392999999968</v>
      </c>
      <c r="C11" s="29">
        <f>IF(ISERROR(VLOOKUP("Celkem:",'ZV Vykáz.-A'!A:H,5,0)),0,VLOOKUP("Celkem:",'ZV Vykáz.-A'!A:H,5,0)/1000)</f>
        <v>838.6789399999999</v>
      </c>
      <c r="D11" s="8"/>
      <c r="E11" s="117">
        <f>IF(ISERROR(VLOOKUP("Celkem:",'ZV Vykáz.-A'!A:H,8,0)),0,VLOOKUP("Celkem:",'ZV Vykáz.-A'!A:H,8,0)/1000)</f>
        <v>1249.8275299999996</v>
      </c>
      <c r="F11" s="28">
        <f>C11</f>
        <v>838.6789399999999</v>
      </c>
      <c r="G11" s="116">
        <f>E11-F11</f>
        <v>411.14858999999967</v>
      </c>
      <c r="H11" s="122">
        <f>IF(F11&lt;0.00000001,"",E11/F11)</f>
        <v>1.4902335928454336</v>
      </c>
      <c r="I11" s="116">
        <f>E11-B11</f>
        <v>444.13359999999989</v>
      </c>
      <c r="J11" s="122">
        <f>IF(B11&lt;0.00000001,"",E11/B11)</f>
        <v>1.5512435721093245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805.69392999999968</v>
      </c>
      <c r="C13" s="37">
        <f>SUM(C11:C12)</f>
        <v>838.6789399999999</v>
      </c>
      <c r="D13" s="8"/>
      <c r="E13" s="5">
        <f>SUM(E11:E12)</f>
        <v>1249.8275299999996</v>
      </c>
      <c r="F13" s="36">
        <f>SUM(F11:F12)</f>
        <v>838.6789399999999</v>
      </c>
      <c r="G13" s="36">
        <f>E13-F13</f>
        <v>411.14858999999967</v>
      </c>
      <c r="H13" s="126">
        <f>IF(F13&lt;0.00000001,"",E13/F13)</f>
        <v>1.4902335928454336</v>
      </c>
      <c r="I13" s="36">
        <f>SUM(I11:I12)</f>
        <v>444.13359999999989</v>
      </c>
      <c r="J13" s="126">
        <f>IF(B13&lt;0.00000001,"",E13/B13)</f>
        <v>1.5512435721093245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0.7357429887648631</v>
      </c>
      <c r="C15" s="39">
        <f>IF(C9=0,"",C13/C9)</f>
        <v>0.608051623465376</v>
      </c>
      <c r="D15" s="8"/>
      <c r="E15" s="6">
        <f>IF(E9=0,"",E13/E9)</f>
        <v>0.86276461924274095</v>
      </c>
      <c r="F15" s="38">
        <f>IF(F9=0,"",F13/F9)</f>
        <v>0.587586953618077</v>
      </c>
      <c r="G15" s="38">
        <f>IF(ISERROR(F15-E15),"",E15-F15)</f>
        <v>0.27517766562466395</v>
      </c>
      <c r="H15" s="127">
        <f>IF(ISERROR(F15-E15),"",IF(F15&lt;0.00000001,"",E15/F15))</f>
        <v>1.4683182019788776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0.91503788078417592</v>
      </c>
      <c r="C4" s="201">
        <f t="shared" ref="C4:M4" si="0">(C10+C8)/C6</f>
        <v>0.8627645985335326</v>
      </c>
      <c r="D4" s="201">
        <f t="shared" si="0"/>
        <v>0.8627645985335326</v>
      </c>
      <c r="E4" s="201">
        <f t="shared" si="0"/>
        <v>0.8627645985335326</v>
      </c>
      <c r="F4" s="201">
        <f t="shared" si="0"/>
        <v>0.8627645985335326</v>
      </c>
      <c r="G4" s="201">
        <f t="shared" si="0"/>
        <v>0.8627645985335326</v>
      </c>
      <c r="H4" s="201">
        <f t="shared" si="0"/>
        <v>0.8627645985335326</v>
      </c>
      <c r="I4" s="201">
        <f t="shared" si="0"/>
        <v>0.8627645985335326</v>
      </c>
      <c r="J4" s="201">
        <f t="shared" si="0"/>
        <v>0.8627645985335326</v>
      </c>
      <c r="K4" s="201">
        <f t="shared" si="0"/>
        <v>0.8627645985335326</v>
      </c>
      <c r="L4" s="201">
        <f t="shared" si="0"/>
        <v>0.8627645985335326</v>
      </c>
      <c r="M4" s="201">
        <f t="shared" si="0"/>
        <v>0.8627645985335326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751.96041000000002</v>
      </c>
      <c r="C5" s="201">
        <f>IF(ISERROR(VLOOKUP($A5,'Man Tab'!$A:$Q,COLUMN()+2,0)),0,VLOOKUP($A5,'Man Tab'!$A:$Q,COLUMN()+2,0))</f>
        <v>696.67053999999996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751.96041000000002</v>
      </c>
      <c r="C6" s="203">
        <f t="shared" ref="C6:M6" si="1">C5+B6</f>
        <v>1448.63095</v>
      </c>
      <c r="D6" s="203">
        <f t="shared" si="1"/>
        <v>1448.63095</v>
      </c>
      <c r="E6" s="203">
        <f t="shared" si="1"/>
        <v>1448.63095</v>
      </c>
      <c r="F6" s="203">
        <f t="shared" si="1"/>
        <v>1448.63095</v>
      </c>
      <c r="G6" s="203">
        <f t="shared" si="1"/>
        <v>1448.63095</v>
      </c>
      <c r="H6" s="203">
        <f t="shared" si="1"/>
        <v>1448.63095</v>
      </c>
      <c r="I6" s="203">
        <f t="shared" si="1"/>
        <v>1448.63095</v>
      </c>
      <c r="J6" s="203">
        <f t="shared" si="1"/>
        <v>1448.63095</v>
      </c>
      <c r="K6" s="203">
        <f t="shared" si="1"/>
        <v>1448.63095</v>
      </c>
      <c r="L6" s="203">
        <f t="shared" si="1"/>
        <v>1448.63095</v>
      </c>
      <c r="M6" s="203">
        <f t="shared" si="1"/>
        <v>1448.63095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688072.26</v>
      </c>
      <c r="C9" s="202">
        <v>561755.24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688.07226000000003</v>
      </c>
      <c r="C10" s="203">
        <f t="shared" ref="C10:M10" si="3">C9/1000+B10</f>
        <v>1249.8274999999999</v>
      </c>
      <c r="D10" s="203">
        <f t="shared" si="3"/>
        <v>1249.8274999999999</v>
      </c>
      <c r="E10" s="203">
        <f t="shared" si="3"/>
        <v>1249.8274999999999</v>
      </c>
      <c r="F10" s="203">
        <f t="shared" si="3"/>
        <v>1249.8274999999999</v>
      </c>
      <c r="G10" s="203">
        <f t="shared" si="3"/>
        <v>1249.8274999999999</v>
      </c>
      <c r="H10" s="203">
        <f t="shared" si="3"/>
        <v>1249.8274999999999</v>
      </c>
      <c r="I10" s="203">
        <f t="shared" si="3"/>
        <v>1249.8274999999999</v>
      </c>
      <c r="J10" s="203">
        <f t="shared" si="3"/>
        <v>1249.8274999999999</v>
      </c>
      <c r="K10" s="203">
        <f t="shared" si="3"/>
        <v>1249.8274999999999</v>
      </c>
      <c r="L10" s="203">
        <f t="shared" si="3"/>
        <v>1249.8274999999999</v>
      </c>
      <c r="M10" s="203">
        <f t="shared" si="3"/>
        <v>1249.8274999999999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0.587586953618077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0.587586953618077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15.307148625136</v>
      </c>
      <c r="C7" s="52">
        <v>1.2755957187610001</v>
      </c>
      <c r="D7" s="52">
        <v>0.22137000000000001</v>
      </c>
      <c r="E7" s="52">
        <v>0.18204999999999999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0.40342</v>
      </c>
      <c r="Q7" s="95">
        <v>0.15813003840699999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107</v>
      </c>
      <c r="C9" s="52">
        <v>8.9166666666659999</v>
      </c>
      <c r="D9" s="52">
        <v>1.51492</v>
      </c>
      <c r="E9" s="52">
        <v>1.38924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2.9041600000000001</v>
      </c>
      <c r="Q9" s="95">
        <v>0.16285009345699999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60.199558292291002</v>
      </c>
      <c r="C11" s="52">
        <v>5.0166298576899999</v>
      </c>
      <c r="D11" s="52">
        <v>2.9490799999999999</v>
      </c>
      <c r="E11" s="52">
        <v>7.5732499999999998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10.52233</v>
      </c>
      <c r="Q11" s="95">
        <v>1.0487449042970001</v>
      </c>
    </row>
    <row r="12" spans="1:17" ht="14.4" customHeight="1" x14ac:dyDescent="0.3">
      <c r="A12" s="15" t="s">
        <v>40</v>
      </c>
      <c r="B12" s="51">
        <v>11.258408644319999</v>
      </c>
      <c r="C12" s="52">
        <v>0.93820072035900004</v>
      </c>
      <c r="D12" s="52">
        <v>0</v>
      </c>
      <c r="E12" s="52">
        <v>5.9499999999999997E-2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5.9499999999999997E-2</v>
      </c>
      <c r="Q12" s="95">
        <v>3.1709632442000001E-2</v>
      </c>
    </row>
    <row r="13" spans="1:17" ht="14.4" customHeight="1" x14ac:dyDescent="0.3">
      <c r="A13" s="15" t="s">
        <v>41</v>
      </c>
      <c r="B13" s="51">
        <v>5</v>
      </c>
      <c r="C13" s="52">
        <v>0.416666666666</v>
      </c>
      <c r="D13" s="52">
        <v>0.95687999999999995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0.95687999999999995</v>
      </c>
      <c r="Q13" s="95">
        <v>1.1482559999999999</v>
      </c>
    </row>
    <row r="14" spans="1:17" ht="14.4" customHeight="1" x14ac:dyDescent="0.3">
      <c r="A14" s="15" t="s">
        <v>42</v>
      </c>
      <c r="B14" s="51">
        <v>174.18081623811301</v>
      </c>
      <c r="C14" s="52">
        <v>14.515068019841999</v>
      </c>
      <c r="D14" s="52">
        <v>18.73</v>
      </c>
      <c r="E14" s="52">
        <v>17.053999999999998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35.783999999999999</v>
      </c>
      <c r="Q14" s="95">
        <v>1.232650096819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49.213173120693</v>
      </c>
      <c r="C17" s="52">
        <v>4.1010977600569998</v>
      </c>
      <c r="D17" s="52">
        <v>1.736</v>
      </c>
      <c r="E17" s="52">
        <v>3.87399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5.6099899999999998</v>
      </c>
      <c r="Q17" s="95">
        <v>0.68396199361999999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2.694</v>
      </c>
      <c r="E18" s="52">
        <v>0.98599999999999999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3.68</v>
      </c>
      <c r="Q18" s="95" t="s">
        <v>266</v>
      </c>
    </row>
    <row r="19" spans="1:17" ht="14.4" customHeight="1" x14ac:dyDescent="0.3">
      <c r="A19" s="15" t="s">
        <v>47</v>
      </c>
      <c r="B19" s="51">
        <v>282.63575153452098</v>
      </c>
      <c r="C19" s="52">
        <v>23.552979294543</v>
      </c>
      <c r="D19" s="52">
        <v>28.987449999999999</v>
      </c>
      <c r="E19" s="52">
        <v>12.197900000000001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41.18535</v>
      </c>
      <c r="Q19" s="95">
        <v>0.87431295813900001</v>
      </c>
    </row>
    <row r="20" spans="1:17" ht="14.4" customHeight="1" x14ac:dyDescent="0.3">
      <c r="A20" s="15" t="s">
        <v>48</v>
      </c>
      <c r="B20" s="51">
        <v>7007.1670369685098</v>
      </c>
      <c r="C20" s="52">
        <v>583.93058641404298</v>
      </c>
      <c r="D20" s="52">
        <v>632.99270999999999</v>
      </c>
      <c r="E20" s="52">
        <v>592.52360999999996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1225.51632</v>
      </c>
      <c r="Q20" s="95">
        <v>1.0493681513799999</v>
      </c>
    </row>
    <row r="21" spans="1:17" ht="14.4" customHeight="1" x14ac:dyDescent="0.3">
      <c r="A21" s="16" t="s">
        <v>49</v>
      </c>
      <c r="B21" s="51">
        <v>614.47489467600599</v>
      </c>
      <c r="C21" s="52">
        <v>51.206241222999999</v>
      </c>
      <c r="D21" s="52">
        <v>50.378</v>
      </c>
      <c r="E21" s="52">
        <v>50.073999999999998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100.452</v>
      </c>
      <c r="Q21" s="95">
        <v>0.98085699712399999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4.2350000000000003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4.2350000000000003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237.52752202179499</v>
      </c>
      <c r="C24" s="52">
        <v>19.793960168483</v>
      </c>
      <c r="D24" s="52">
        <v>10.8</v>
      </c>
      <c r="E24" s="52">
        <v>6.5220000000000002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17.321999999999999</v>
      </c>
      <c r="Q24" s="95"/>
    </row>
    <row r="25" spans="1:17" ht="14.4" customHeight="1" x14ac:dyDescent="0.3">
      <c r="A25" s="17" t="s">
        <v>53</v>
      </c>
      <c r="B25" s="54">
        <v>8563.9643101213896</v>
      </c>
      <c r="C25" s="55">
        <v>713.66369251011599</v>
      </c>
      <c r="D25" s="55">
        <v>751.96041000000002</v>
      </c>
      <c r="E25" s="55">
        <v>696.67053999999996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1448.63095</v>
      </c>
      <c r="Q25" s="96">
        <v>1.01492549306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116.66766</v>
      </c>
      <c r="E26" s="52">
        <v>115.18857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231.85623000000001</v>
      </c>
      <c r="Q26" s="95" t="s">
        <v>266</v>
      </c>
    </row>
    <row r="27" spans="1:17" ht="14.4" customHeight="1" x14ac:dyDescent="0.3">
      <c r="A27" s="18" t="s">
        <v>55</v>
      </c>
      <c r="B27" s="54">
        <v>8563.9643101213896</v>
      </c>
      <c r="C27" s="55">
        <v>713.66369251011599</v>
      </c>
      <c r="D27" s="55">
        <v>868.62806999999998</v>
      </c>
      <c r="E27" s="55">
        <v>811.85910999999999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1680.4871800000001</v>
      </c>
      <c r="Q27" s="96">
        <v>1.177366312477</v>
      </c>
    </row>
    <row r="28" spans="1:17" ht="14.4" customHeight="1" x14ac:dyDescent="0.3">
      <c r="A28" s="16" t="s">
        <v>56</v>
      </c>
      <c r="B28" s="51">
        <v>1698.0858165383599</v>
      </c>
      <c r="C28" s="52">
        <v>141.50715137819699</v>
      </c>
      <c r="D28" s="52">
        <v>76.858860000000007</v>
      </c>
      <c r="E28" s="52">
        <v>145.88238000000001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222.74124</v>
      </c>
      <c r="Q28" s="95">
        <v>0.78703174302699996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4.8570000000000002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4.8570000000000002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8026.0596989023798</v>
      </c>
      <c r="C6" s="459">
        <v>8654.2498699999996</v>
      </c>
      <c r="D6" s="460">
        <v>628.19017109761501</v>
      </c>
      <c r="E6" s="461">
        <v>1.078268813672</v>
      </c>
      <c r="F6" s="459">
        <v>8563.9643101213896</v>
      </c>
      <c r="G6" s="460">
        <v>1427.3273850202299</v>
      </c>
      <c r="H6" s="462">
        <v>696.67053999999996</v>
      </c>
      <c r="I6" s="459">
        <v>1448.63095</v>
      </c>
      <c r="J6" s="460">
        <v>21.303564979768002</v>
      </c>
      <c r="K6" s="463">
        <v>0.16915424884300001</v>
      </c>
    </row>
    <row r="7" spans="1:11" ht="14.4" customHeight="1" thickBot="1" x14ac:dyDescent="0.35">
      <c r="A7" s="478" t="s">
        <v>269</v>
      </c>
      <c r="B7" s="459">
        <v>378.19135852936199</v>
      </c>
      <c r="C7" s="459">
        <v>388.29190999999997</v>
      </c>
      <c r="D7" s="460">
        <v>10.100551470638001</v>
      </c>
      <c r="E7" s="461">
        <v>1.026707515237</v>
      </c>
      <c r="F7" s="459">
        <v>372.94593179985998</v>
      </c>
      <c r="G7" s="460">
        <v>62.157655299976</v>
      </c>
      <c r="H7" s="462">
        <v>26.880040000000001</v>
      </c>
      <c r="I7" s="459">
        <v>51.252290000000002</v>
      </c>
      <c r="J7" s="460">
        <v>-10.905365299975999</v>
      </c>
      <c r="K7" s="463">
        <v>0.13742552372799999</v>
      </c>
    </row>
    <row r="8" spans="1:11" ht="14.4" customHeight="1" thickBot="1" x14ac:dyDescent="0.35">
      <c r="A8" s="479" t="s">
        <v>270</v>
      </c>
      <c r="B8" s="459">
        <v>199.766112325748</v>
      </c>
      <c r="C8" s="459">
        <v>215.13291000000001</v>
      </c>
      <c r="D8" s="460">
        <v>15.366797674252</v>
      </c>
      <c r="E8" s="461">
        <v>1.076923946185</v>
      </c>
      <c r="F8" s="459">
        <v>198.76511556174799</v>
      </c>
      <c r="G8" s="460">
        <v>33.127519260291002</v>
      </c>
      <c r="H8" s="462">
        <v>9.8260400000000008</v>
      </c>
      <c r="I8" s="459">
        <v>15.46829</v>
      </c>
      <c r="J8" s="460">
        <v>-17.659229260290999</v>
      </c>
      <c r="K8" s="463">
        <v>7.7821955609000001E-2</v>
      </c>
    </row>
    <row r="9" spans="1:11" ht="14.4" customHeight="1" thickBot="1" x14ac:dyDescent="0.35">
      <c r="A9" s="480" t="s">
        <v>271</v>
      </c>
      <c r="B9" s="464">
        <v>0</v>
      </c>
      <c r="C9" s="464">
        <v>-1.7000000000000001E-4</v>
      </c>
      <c r="D9" s="465">
        <v>-1.7000000000000001E-4</v>
      </c>
      <c r="E9" s="466" t="s">
        <v>272</v>
      </c>
      <c r="F9" s="464">
        <v>0</v>
      </c>
      <c r="G9" s="465">
        <v>0</v>
      </c>
      <c r="H9" s="467">
        <v>0</v>
      </c>
      <c r="I9" s="464">
        <v>0</v>
      </c>
      <c r="J9" s="465">
        <v>0</v>
      </c>
      <c r="K9" s="468" t="s">
        <v>266</v>
      </c>
    </row>
    <row r="10" spans="1:11" ht="14.4" customHeight="1" thickBot="1" x14ac:dyDescent="0.35">
      <c r="A10" s="481" t="s">
        <v>273</v>
      </c>
      <c r="B10" s="459">
        <v>0</v>
      </c>
      <c r="C10" s="459">
        <v>-1.7000000000000001E-4</v>
      </c>
      <c r="D10" s="460">
        <v>-1.7000000000000001E-4</v>
      </c>
      <c r="E10" s="469" t="s">
        <v>272</v>
      </c>
      <c r="F10" s="459">
        <v>0</v>
      </c>
      <c r="G10" s="460">
        <v>0</v>
      </c>
      <c r="H10" s="462">
        <v>0</v>
      </c>
      <c r="I10" s="459">
        <v>0</v>
      </c>
      <c r="J10" s="460">
        <v>0</v>
      </c>
      <c r="K10" s="470" t="s">
        <v>266</v>
      </c>
    </row>
    <row r="11" spans="1:11" ht="14.4" customHeight="1" thickBot="1" x14ac:dyDescent="0.35">
      <c r="A11" s="480" t="s">
        <v>274</v>
      </c>
      <c r="B11" s="464">
        <v>17</v>
      </c>
      <c r="C11" s="464">
        <v>6.6099399999989998</v>
      </c>
      <c r="D11" s="465">
        <v>-10.39006</v>
      </c>
      <c r="E11" s="471">
        <v>0.38882</v>
      </c>
      <c r="F11" s="464">
        <v>15.307148625136</v>
      </c>
      <c r="G11" s="465">
        <v>2.5511914375220002</v>
      </c>
      <c r="H11" s="467">
        <v>0.18204999999999999</v>
      </c>
      <c r="I11" s="464">
        <v>0.40342</v>
      </c>
      <c r="J11" s="465">
        <v>-2.1477714375220001</v>
      </c>
      <c r="K11" s="472">
        <v>2.6355006401000001E-2</v>
      </c>
    </row>
    <row r="12" spans="1:11" ht="14.4" customHeight="1" thickBot="1" x14ac:dyDescent="0.35">
      <c r="A12" s="481" t="s">
        <v>275</v>
      </c>
      <c r="B12" s="459">
        <v>10</v>
      </c>
      <c r="C12" s="459">
        <v>6.6099399999989998</v>
      </c>
      <c r="D12" s="460">
        <v>-3.3900600000000001</v>
      </c>
      <c r="E12" s="461">
        <v>0.66099399999899999</v>
      </c>
      <c r="F12" s="459">
        <v>10.307148625136</v>
      </c>
      <c r="G12" s="460">
        <v>1.717858104189</v>
      </c>
      <c r="H12" s="462">
        <v>0.18204999999999999</v>
      </c>
      <c r="I12" s="459">
        <v>0.40342</v>
      </c>
      <c r="J12" s="460">
        <v>-1.3144381041890001</v>
      </c>
      <c r="K12" s="463">
        <v>3.9139825635999999E-2</v>
      </c>
    </row>
    <row r="13" spans="1:11" ht="14.4" customHeight="1" thickBot="1" x14ac:dyDescent="0.35">
      <c r="A13" s="481" t="s">
        <v>276</v>
      </c>
      <c r="B13" s="459">
        <v>7</v>
      </c>
      <c r="C13" s="459">
        <v>0</v>
      </c>
      <c r="D13" s="460">
        <v>-7</v>
      </c>
      <c r="E13" s="461">
        <v>0</v>
      </c>
      <c r="F13" s="459">
        <v>5</v>
      </c>
      <c r="G13" s="460">
        <v>0.83333333333299997</v>
      </c>
      <c r="H13" s="462">
        <v>0</v>
      </c>
      <c r="I13" s="459">
        <v>0</v>
      </c>
      <c r="J13" s="460">
        <v>-0.83333333333299997</v>
      </c>
      <c r="K13" s="463">
        <v>0</v>
      </c>
    </row>
    <row r="14" spans="1:11" ht="14.4" customHeight="1" thickBot="1" x14ac:dyDescent="0.35">
      <c r="A14" s="480" t="s">
        <v>277</v>
      </c>
      <c r="B14" s="464">
        <v>69.569942745841999</v>
      </c>
      <c r="C14" s="464">
        <v>101.09805</v>
      </c>
      <c r="D14" s="465">
        <v>31.528107254157</v>
      </c>
      <c r="E14" s="471">
        <v>1.453185758242</v>
      </c>
      <c r="F14" s="464">
        <v>107</v>
      </c>
      <c r="G14" s="465">
        <v>17.833333333333002</v>
      </c>
      <c r="H14" s="467">
        <v>1.38924</v>
      </c>
      <c r="I14" s="464">
        <v>2.9041600000000001</v>
      </c>
      <c r="J14" s="465">
        <v>-14.929173333333001</v>
      </c>
      <c r="K14" s="472">
        <v>2.7141682242E-2</v>
      </c>
    </row>
    <row r="15" spans="1:11" ht="14.4" customHeight="1" thickBot="1" x14ac:dyDescent="0.35">
      <c r="A15" s="481" t="s">
        <v>278</v>
      </c>
      <c r="B15" s="459">
        <v>5</v>
      </c>
      <c r="C15" s="459">
        <v>4.9610000000000003</v>
      </c>
      <c r="D15" s="460">
        <v>-3.9E-2</v>
      </c>
      <c r="E15" s="461">
        <v>0.99219999999999997</v>
      </c>
      <c r="F15" s="459">
        <v>0</v>
      </c>
      <c r="G15" s="460">
        <v>0</v>
      </c>
      <c r="H15" s="462">
        <v>0</v>
      </c>
      <c r="I15" s="459">
        <v>0</v>
      </c>
      <c r="J15" s="460">
        <v>0</v>
      </c>
      <c r="K15" s="470" t="s">
        <v>266</v>
      </c>
    </row>
    <row r="16" spans="1:11" ht="14.4" customHeight="1" thickBot="1" x14ac:dyDescent="0.35">
      <c r="A16" s="481" t="s">
        <v>279</v>
      </c>
      <c r="B16" s="459">
        <v>0</v>
      </c>
      <c r="C16" s="459">
        <v>4.6584000000000003</v>
      </c>
      <c r="D16" s="460">
        <v>4.6584000000000003</v>
      </c>
      <c r="E16" s="469" t="s">
        <v>272</v>
      </c>
      <c r="F16" s="459">
        <v>6</v>
      </c>
      <c r="G16" s="460">
        <v>1</v>
      </c>
      <c r="H16" s="462">
        <v>0</v>
      </c>
      <c r="I16" s="459">
        <v>0</v>
      </c>
      <c r="J16" s="460">
        <v>-1</v>
      </c>
      <c r="K16" s="463">
        <v>0</v>
      </c>
    </row>
    <row r="17" spans="1:11" ht="14.4" customHeight="1" thickBot="1" x14ac:dyDescent="0.35">
      <c r="A17" s="481" t="s">
        <v>280</v>
      </c>
      <c r="B17" s="459">
        <v>1.985856503815</v>
      </c>
      <c r="C17" s="459">
        <v>2.1236799999999998</v>
      </c>
      <c r="D17" s="460">
        <v>0.137823496184</v>
      </c>
      <c r="E17" s="461">
        <v>1.06940254541</v>
      </c>
      <c r="F17" s="459">
        <v>4</v>
      </c>
      <c r="G17" s="460">
        <v>0.66666666666600005</v>
      </c>
      <c r="H17" s="462">
        <v>1.4840000000000001E-2</v>
      </c>
      <c r="I17" s="459">
        <v>1.4840000000000001E-2</v>
      </c>
      <c r="J17" s="460">
        <v>-0.65182666666599998</v>
      </c>
      <c r="K17" s="463">
        <v>3.7100000000000002E-3</v>
      </c>
    </row>
    <row r="18" spans="1:11" ht="14.4" customHeight="1" thickBot="1" x14ac:dyDescent="0.35">
      <c r="A18" s="481" t="s">
        <v>281</v>
      </c>
      <c r="B18" s="459">
        <v>54.503641586828003</v>
      </c>
      <c r="C18" s="459">
        <v>69.52355</v>
      </c>
      <c r="D18" s="460">
        <v>15.019908413171001</v>
      </c>
      <c r="E18" s="461">
        <v>1.2755762363000001</v>
      </c>
      <c r="F18" s="459">
        <v>75</v>
      </c>
      <c r="G18" s="460">
        <v>12.5</v>
      </c>
      <c r="H18" s="462">
        <v>1.3744000000000001</v>
      </c>
      <c r="I18" s="459">
        <v>2.8893200000000001</v>
      </c>
      <c r="J18" s="460">
        <v>-9.6106800000000003</v>
      </c>
      <c r="K18" s="463">
        <v>3.8524266666E-2</v>
      </c>
    </row>
    <row r="19" spans="1:11" ht="14.4" customHeight="1" thickBot="1" x14ac:dyDescent="0.35">
      <c r="A19" s="481" t="s">
        <v>282</v>
      </c>
      <c r="B19" s="459">
        <v>8.0444655197000003E-2</v>
      </c>
      <c r="C19" s="459">
        <v>0.21732000000000001</v>
      </c>
      <c r="D19" s="460">
        <v>0.136875344802</v>
      </c>
      <c r="E19" s="461">
        <v>2.701484635186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0</v>
      </c>
    </row>
    <row r="20" spans="1:11" ht="14.4" customHeight="1" thickBot="1" x14ac:dyDescent="0.35">
      <c r="A20" s="481" t="s">
        <v>283</v>
      </c>
      <c r="B20" s="459">
        <v>4</v>
      </c>
      <c r="C20" s="459">
        <v>14.646100000000001</v>
      </c>
      <c r="D20" s="460">
        <v>10.646100000000001</v>
      </c>
      <c r="E20" s="461">
        <v>3.6615250000000001</v>
      </c>
      <c r="F20" s="459">
        <v>17</v>
      </c>
      <c r="G20" s="460">
        <v>2.833333333333</v>
      </c>
      <c r="H20" s="462">
        <v>0</v>
      </c>
      <c r="I20" s="459">
        <v>0</v>
      </c>
      <c r="J20" s="460">
        <v>-2.833333333333</v>
      </c>
      <c r="K20" s="463">
        <v>0</v>
      </c>
    </row>
    <row r="21" spans="1:11" ht="14.4" customHeight="1" thickBot="1" x14ac:dyDescent="0.35">
      <c r="A21" s="481" t="s">
        <v>284</v>
      </c>
      <c r="B21" s="459">
        <v>4</v>
      </c>
      <c r="C21" s="459">
        <v>4.968</v>
      </c>
      <c r="D21" s="460">
        <v>0.96799999999899999</v>
      </c>
      <c r="E21" s="461">
        <v>1.242</v>
      </c>
      <c r="F21" s="459">
        <v>5</v>
      </c>
      <c r="G21" s="460">
        <v>0.83333333333299997</v>
      </c>
      <c r="H21" s="462">
        <v>0</v>
      </c>
      <c r="I21" s="459">
        <v>0</v>
      </c>
      <c r="J21" s="460">
        <v>-0.83333333333299997</v>
      </c>
      <c r="K21" s="463">
        <v>0</v>
      </c>
    </row>
    <row r="22" spans="1:11" ht="14.4" customHeight="1" thickBot="1" x14ac:dyDescent="0.35">
      <c r="A22" s="480" t="s">
        <v>285</v>
      </c>
      <c r="B22" s="464">
        <v>52.475569595407002</v>
      </c>
      <c r="C22" s="464">
        <v>75.146749999999997</v>
      </c>
      <c r="D22" s="465">
        <v>22.671180404592999</v>
      </c>
      <c r="E22" s="471">
        <v>1.4320330504150001</v>
      </c>
      <c r="F22" s="464">
        <v>60.199558292291002</v>
      </c>
      <c r="G22" s="465">
        <v>10.033259715381</v>
      </c>
      <c r="H22" s="467">
        <v>7.5732499999999998</v>
      </c>
      <c r="I22" s="464">
        <v>10.52233</v>
      </c>
      <c r="J22" s="465">
        <v>0.48907028461800001</v>
      </c>
      <c r="K22" s="472">
        <v>0.174790817382</v>
      </c>
    </row>
    <row r="23" spans="1:11" ht="14.4" customHeight="1" thickBot="1" x14ac:dyDescent="0.35">
      <c r="A23" s="481" t="s">
        <v>286</v>
      </c>
      <c r="B23" s="459">
        <v>0</v>
      </c>
      <c r="C23" s="459">
        <v>11.66614</v>
      </c>
      <c r="D23" s="460">
        <v>11.66614</v>
      </c>
      <c r="E23" s="469" t="s">
        <v>266</v>
      </c>
      <c r="F23" s="459">
        <v>0</v>
      </c>
      <c r="G23" s="460">
        <v>0</v>
      </c>
      <c r="H23" s="462">
        <v>2.3473999999999999</v>
      </c>
      <c r="I23" s="459">
        <v>2.3473999999999999</v>
      </c>
      <c r="J23" s="460">
        <v>2.3473999999999999</v>
      </c>
      <c r="K23" s="470" t="s">
        <v>266</v>
      </c>
    </row>
    <row r="24" spans="1:11" ht="14.4" customHeight="1" thickBot="1" x14ac:dyDescent="0.35">
      <c r="A24" s="481" t="s">
        <v>287</v>
      </c>
      <c r="B24" s="459">
        <v>2</v>
      </c>
      <c r="C24" s="459">
        <v>1.2261500000000001</v>
      </c>
      <c r="D24" s="460">
        <v>-0.77385000000000004</v>
      </c>
      <c r="E24" s="461">
        <v>0.61307500000000004</v>
      </c>
      <c r="F24" s="459">
        <v>2</v>
      </c>
      <c r="G24" s="460">
        <v>0.33333333333300003</v>
      </c>
      <c r="H24" s="462">
        <v>0.1134</v>
      </c>
      <c r="I24" s="459">
        <v>0.1134</v>
      </c>
      <c r="J24" s="460">
        <v>-0.219933333333</v>
      </c>
      <c r="K24" s="463">
        <v>5.67E-2</v>
      </c>
    </row>
    <row r="25" spans="1:11" ht="14.4" customHeight="1" thickBot="1" x14ac:dyDescent="0.35">
      <c r="A25" s="481" t="s">
        <v>288</v>
      </c>
      <c r="B25" s="459">
        <v>7.7826906588779998</v>
      </c>
      <c r="C25" s="459">
        <v>14.835610000000001</v>
      </c>
      <c r="D25" s="460">
        <v>7.0529193411210001</v>
      </c>
      <c r="E25" s="461">
        <v>1.9062314886009999</v>
      </c>
      <c r="F25" s="459">
        <v>12.342485616343</v>
      </c>
      <c r="G25" s="460">
        <v>2.0570809360569999</v>
      </c>
      <c r="H25" s="462">
        <v>0.83508000000000004</v>
      </c>
      <c r="I25" s="459">
        <v>1.7497199999999999</v>
      </c>
      <c r="J25" s="460">
        <v>-0.30736093605699999</v>
      </c>
      <c r="K25" s="463">
        <v>0.141763989393</v>
      </c>
    </row>
    <row r="26" spans="1:11" ht="14.4" customHeight="1" thickBot="1" x14ac:dyDescent="0.35">
      <c r="A26" s="481" t="s">
        <v>289</v>
      </c>
      <c r="B26" s="459">
        <v>11.987066111141001</v>
      </c>
      <c r="C26" s="459">
        <v>14.774979999999999</v>
      </c>
      <c r="D26" s="460">
        <v>2.7879138888580002</v>
      </c>
      <c r="E26" s="461">
        <v>1.2325768343150001</v>
      </c>
      <c r="F26" s="459">
        <v>15</v>
      </c>
      <c r="G26" s="460">
        <v>2.5</v>
      </c>
      <c r="H26" s="462">
        <v>1.5337499999999999</v>
      </c>
      <c r="I26" s="459">
        <v>2.2610600000000001</v>
      </c>
      <c r="J26" s="460">
        <v>-0.23894000000000001</v>
      </c>
      <c r="K26" s="463">
        <v>0.15073733333299999</v>
      </c>
    </row>
    <row r="27" spans="1:11" ht="14.4" customHeight="1" thickBot="1" x14ac:dyDescent="0.35">
      <c r="A27" s="481" t="s">
        <v>290</v>
      </c>
      <c r="B27" s="459">
        <v>1.7580680128199999</v>
      </c>
      <c r="C27" s="459">
        <v>1.59867</v>
      </c>
      <c r="D27" s="460">
        <v>-0.15939801281999999</v>
      </c>
      <c r="E27" s="461">
        <v>0.90933342074400003</v>
      </c>
      <c r="F27" s="459">
        <v>1.8913335260090001</v>
      </c>
      <c r="G27" s="460">
        <v>0.31522225433399997</v>
      </c>
      <c r="H27" s="462">
        <v>0</v>
      </c>
      <c r="I27" s="459">
        <v>0</v>
      </c>
      <c r="J27" s="460">
        <v>-0.31522225433399997</v>
      </c>
      <c r="K27" s="463">
        <v>0</v>
      </c>
    </row>
    <row r="28" spans="1:11" ht="14.4" customHeight="1" thickBot="1" x14ac:dyDescent="0.35">
      <c r="A28" s="481" t="s">
        <v>291</v>
      </c>
      <c r="B28" s="459">
        <v>0</v>
      </c>
      <c r="C28" s="459">
        <v>2.7E-2</v>
      </c>
      <c r="D28" s="460">
        <v>2.7E-2</v>
      </c>
      <c r="E28" s="469" t="s">
        <v>272</v>
      </c>
      <c r="F28" s="459">
        <v>2.3331688497E-2</v>
      </c>
      <c r="G28" s="460">
        <v>3.8886147489999999E-3</v>
      </c>
      <c r="H28" s="462">
        <v>0</v>
      </c>
      <c r="I28" s="459">
        <v>2.7E-2</v>
      </c>
      <c r="J28" s="460">
        <v>2.3111385250000002E-2</v>
      </c>
      <c r="K28" s="463">
        <v>0</v>
      </c>
    </row>
    <row r="29" spans="1:11" ht="14.4" customHeight="1" thickBot="1" x14ac:dyDescent="0.35">
      <c r="A29" s="481" t="s">
        <v>292</v>
      </c>
      <c r="B29" s="459">
        <v>0</v>
      </c>
      <c r="C29" s="459">
        <v>1.93432</v>
      </c>
      <c r="D29" s="460">
        <v>1.93432</v>
      </c>
      <c r="E29" s="469" t="s">
        <v>272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266</v>
      </c>
    </row>
    <row r="30" spans="1:11" ht="14.4" customHeight="1" thickBot="1" x14ac:dyDescent="0.35">
      <c r="A30" s="481" t="s">
        <v>293</v>
      </c>
      <c r="B30" s="459">
        <v>0</v>
      </c>
      <c r="C30" s="459">
        <v>0.11652999999999999</v>
      </c>
      <c r="D30" s="460">
        <v>0.11652999999999999</v>
      </c>
      <c r="E30" s="469" t="s">
        <v>266</v>
      </c>
      <c r="F30" s="459">
        <v>0.175947739208</v>
      </c>
      <c r="G30" s="460">
        <v>2.9324623200999999E-2</v>
      </c>
      <c r="H30" s="462">
        <v>5.3359999999999998E-2</v>
      </c>
      <c r="I30" s="459">
        <v>5.3359999999999998E-2</v>
      </c>
      <c r="J30" s="460">
        <v>2.4035376798E-2</v>
      </c>
      <c r="K30" s="463">
        <v>0.30327187061400002</v>
      </c>
    </row>
    <row r="31" spans="1:11" ht="14.4" customHeight="1" thickBot="1" x14ac:dyDescent="0.35">
      <c r="A31" s="481" t="s">
        <v>294</v>
      </c>
      <c r="B31" s="459">
        <v>11.149930523295</v>
      </c>
      <c r="C31" s="459">
        <v>10.165190000000001</v>
      </c>
      <c r="D31" s="460">
        <v>-0.98474052329499995</v>
      </c>
      <c r="E31" s="461">
        <v>0.91168191395999998</v>
      </c>
      <c r="F31" s="459">
        <v>9.7664597222329999</v>
      </c>
      <c r="G31" s="460">
        <v>1.627743287038</v>
      </c>
      <c r="H31" s="462">
        <v>2.5405700000000002</v>
      </c>
      <c r="I31" s="459">
        <v>2.92293</v>
      </c>
      <c r="J31" s="460">
        <v>1.295186712961</v>
      </c>
      <c r="K31" s="463">
        <v>0.29928245066499998</v>
      </c>
    </row>
    <row r="32" spans="1:11" ht="14.4" customHeight="1" thickBot="1" x14ac:dyDescent="0.35">
      <c r="A32" s="481" t="s">
        <v>295</v>
      </c>
      <c r="B32" s="459">
        <v>7.7978142892699998</v>
      </c>
      <c r="C32" s="459">
        <v>8.8801600000000001</v>
      </c>
      <c r="D32" s="460">
        <v>1.082345710729</v>
      </c>
      <c r="E32" s="461">
        <v>1.1388011653750001</v>
      </c>
      <c r="F32" s="459">
        <v>9</v>
      </c>
      <c r="G32" s="460">
        <v>1.5</v>
      </c>
      <c r="H32" s="462">
        <v>0.14968999999999999</v>
      </c>
      <c r="I32" s="459">
        <v>1.0474600000000001</v>
      </c>
      <c r="J32" s="460">
        <v>-0.45254</v>
      </c>
      <c r="K32" s="463">
        <v>0.11638444444399999</v>
      </c>
    </row>
    <row r="33" spans="1:11" ht="14.4" customHeight="1" thickBot="1" x14ac:dyDescent="0.35">
      <c r="A33" s="481" t="s">
        <v>296</v>
      </c>
      <c r="B33" s="459">
        <v>10</v>
      </c>
      <c r="C33" s="459">
        <v>9.9220000000000006</v>
      </c>
      <c r="D33" s="460">
        <v>-7.8E-2</v>
      </c>
      <c r="E33" s="461">
        <v>0.99219999999899999</v>
      </c>
      <c r="F33" s="459">
        <v>10</v>
      </c>
      <c r="G33" s="460">
        <v>1.6666666666659999</v>
      </c>
      <c r="H33" s="462">
        <v>0</v>
      </c>
      <c r="I33" s="459">
        <v>0</v>
      </c>
      <c r="J33" s="460">
        <v>-1.6666666666659999</v>
      </c>
      <c r="K33" s="463">
        <v>0</v>
      </c>
    </row>
    <row r="34" spans="1:11" ht="14.4" customHeight="1" thickBot="1" x14ac:dyDescent="0.35">
      <c r="A34" s="480" t="s">
        <v>297</v>
      </c>
      <c r="B34" s="464">
        <v>37.714213763498002</v>
      </c>
      <c r="C34" s="464">
        <v>12.00872</v>
      </c>
      <c r="D34" s="465">
        <v>-25.705493763498001</v>
      </c>
      <c r="E34" s="471">
        <v>0.31841363776800002</v>
      </c>
      <c r="F34" s="464">
        <v>11.258408644319999</v>
      </c>
      <c r="G34" s="465">
        <v>1.87640144072</v>
      </c>
      <c r="H34" s="467">
        <v>5.9499999999999997E-2</v>
      </c>
      <c r="I34" s="464">
        <v>5.9499999999999997E-2</v>
      </c>
      <c r="J34" s="465">
        <v>-1.8169014407199999</v>
      </c>
      <c r="K34" s="472">
        <v>5.28493874E-3</v>
      </c>
    </row>
    <row r="35" spans="1:11" ht="14.4" customHeight="1" thickBot="1" x14ac:dyDescent="0.35">
      <c r="A35" s="481" t="s">
        <v>298</v>
      </c>
      <c r="B35" s="459">
        <v>0</v>
      </c>
      <c r="C35" s="459">
        <v>0.76500000000000001</v>
      </c>
      <c r="D35" s="460">
        <v>0.76500000000000001</v>
      </c>
      <c r="E35" s="469" t="s">
        <v>272</v>
      </c>
      <c r="F35" s="459">
        <v>0.63630846291200005</v>
      </c>
      <c r="G35" s="460">
        <v>0.106051410485</v>
      </c>
      <c r="H35" s="462">
        <v>0</v>
      </c>
      <c r="I35" s="459">
        <v>0</v>
      </c>
      <c r="J35" s="460">
        <v>-0.106051410485</v>
      </c>
      <c r="K35" s="463">
        <v>0</v>
      </c>
    </row>
    <row r="36" spans="1:11" ht="14.4" customHeight="1" thickBot="1" x14ac:dyDescent="0.35">
      <c r="A36" s="481" t="s">
        <v>299</v>
      </c>
      <c r="B36" s="459">
        <v>36.130861999883997</v>
      </c>
      <c r="C36" s="459">
        <v>10.157400000000001</v>
      </c>
      <c r="D36" s="460">
        <v>-25.973461999884002</v>
      </c>
      <c r="E36" s="461">
        <v>0.28112808379799997</v>
      </c>
      <c r="F36" s="459">
        <v>9.0837181108710006</v>
      </c>
      <c r="G36" s="460">
        <v>1.5139530184779999</v>
      </c>
      <c r="H36" s="462">
        <v>0</v>
      </c>
      <c r="I36" s="459">
        <v>0</v>
      </c>
      <c r="J36" s="460">
        <v>-1.5139530184779999</v>
      </c>
      <c r="K36" s="463">
        <v>0</v>
      </c>
    </row>
    <row r="37" spans="1:11" ht="14.4" customHeight="1" thickBot="1" x14ac:dyDescent="0.35">
      <c r="A37" s="481" t="s">
        <v>300</v>
      </c>
      <c r="B37" s="459">
        <v>1.583351763614</v>
      </c>
      <c r="C37" s="459">
        <v>1.08632</v>
      </c>
      <c r="D37" s="460">
        <v>-0.49703176361399998</v>
      </c>
      <c r="E37" s="461">
        <v>0.68608885590900004</v>
      </c>
      <c r="F37" s="459">
        <v>1.538382070535</v>
      </c>
      <c r="G37" s="460">
        <v>0.25639701175500001</v>
      </c>
      <c r="H37" s="462">
        <v>5.9499999999999997E-2</v>
      </c>
      <c r="I37" s="459">
        <v>5.9499999999999997E-2</v>
      </c>
      <c r="J37" s="460">
        <v>-0.19689701175499999</v>
      </c>
      <c r="K37" s="463">
        <v>3.8676997827000001E-2</v>
      </c>
    </row>
    <row r="38" spans="1:11" ht="14.4" customHeight="1" thickBot="1" x14ac:dyDescent="0.35">
      <c r="A38" s="480" t="s">
        <v>301</v>
      </c>
      <c r="B38" s="464">
        <v>23.006386221</v>
      </c>
      <c r="C38" s="464">
        <v>14.21762</v>
      </c>
      <c r="D38" s="465">
        <v>-8.7887662209999995</v>
      </c>
      <c r="E38" s="471">
        <v>0.61798580026500005</v>
      </c>
      <c r="F38" s="464">
        <v>5</v>
      </c>
      <c r="G38" s="465">
        <v>0.83333333333299997</v>
      </c>
      <c r="H38" s="467">
        <v>0</v>
      </c>
      <c r="I38" s="464">
        <v>0.95687999999999995</v>
      </c>
      <c r="J38" s="465">
        <v>0.123546666666</v>
      </c>
      <c r="K38" s="472">
        <v>0.19137599999999999</v>
      </c>
    </row>
    <row r="39" spans="1:11" ht="14.4" customHeight="1" thickBot="1" x14ac:dyDescent="0.35">
      <c r="A39" s="481" t="s">
        <v>302</v>
      </c>
      <c r="B39" s="459">
        <v>1</v>
      </c>
      <c r="C39" s="459">
        <v>0.61707999999999996</v>
      </c>
      <c r="D39" s="460">
        <v>-0.382919999999</v>
      </c>
      <c r="E39" s="461">
        <v>0.61707999999999996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266</v>
      </c>
    </row>
    <row r="40" spans="1:11" ht="14.4" customHeight="1" thickBot="1" x14ac:dyDescent="0.35">
      <c r="A40" s="481" t="s">
        <v>303</v>
      </c>
      <c r="B40" s="459">
        <v>11</v>
      </c>
      <c r="C40" s="459">
        <v>7.1997</v>
      </c>
      <c r="D40" s="460">
        <v>-3.8003</v>
      </c>
      <c r="E40" s="461">
        <v>0.65451818181800003</v>
      </c>
      <c r="F40" s="459">
        <v>0</v>
      </c>
      <c r="G40" s="460">
        <v>0</v>
      </c>
      <c r="H40" s="462">
        <v>0</v>
      </c>
      <c r="I40" s="459">
        <v>0.85304000000000002</v>
      </c>
      <c r="J40" s="460">
        <v>0.85304000000000002</v>
      </c>
      <c r="K40" s="470" t="s">
        <v>266</v>
      </c>
    </row>
    <row r="41" spans="1:11" ht="14.4" customHeight="1" thickBot="1" x14ac:dyDescent="0.35">
      <c r="A41" s="481" t="s">
        <v>304</v>
      </c>
      <c r="B41" s="459">
        <v>0</v>
      </c>
      <c r="C41" s="459">
        <v>1.4302299999999999</v>
      </c>
      <c r="D41" s="460">
        <v>1.4302299999999999</v>
      </c>
      <c r="E41" s="469" t="s">
        <v>266</v>
      </c>
      <c r="F41" s="459">
        <v>0</v>
      </c>
      <c r="G41" s="460">
        <v>0</v>
      </c>
      <c r="H41" s="462">
        <v>0</v>
      </c>
      <c r="I41" s="459">
        <v>0</v>
      </c>
      <c r="J41" s="460">
        <v>0</v>
      </c>
      <c r="K41" s="470" t="s">
        <v>266</v>
      </c>
    </row>
    <row r="42" spans="1:11" ht="14.4" customHeight="1" thickBot="1" x14ac:dyDescent="0.35">
      <c r="A42" s="481" t="s">
        <v>305</v>
      </c>
      <c r="B42" s="459">
        <v>6.3862210000000001E-3</v>
      </c>
      <c r="C42" s="459">
        <v>0</v>
      </c>
      <c r="D42" s="460">
        <v>-6.3862210000000001E-3</v>
      </c>
      <c r="E42" s="461">
        <v>0</v>
      </c>
      <c r="F42" s="459">
        <v>0</v>
      </c>
      <c r="G42" s="460">
        <v>0</v>
      </c>
      <c r="H42" s="462">
        <v>0</v>
      </c>
      <c r="I42" s="459">
        <v>5.5440000000000003E-2</v>
      </c>
      <c r="J42" s="460">
        <v>5.5440000000000003E-2</v>
      </c>
      <c r="K42" s="470" t="s">
        <v>272</v>
      </c>
    </row>
    <row r="43" spans="1:11" ht="14.4" customHeight="1" thickBot="1" x14ac:dyDescent="0.35">
      <c r="A43" s="481" t="s">
        <v>306</v>
      </c>
      <c r="B43" s="459">
        <v>11</v>
      </c>
      <c r="C43" s="459">
        <v>4.9706099999999998</v>
      </c>
      <c r="D43" s="460">
        <v>-6.0293900000000002</v>
      </c>
      <c r="E43" s="461">
        <v>0.45187363636299999</v>
      </c>
      <c r="F43" s="459">
        <v>5</v>
      </c>
      <c r="G43" s="460">
        <v>0.83333333333299997</v>
      </c>
      <c r="H43" s="462">
        <v>0</v>
      </c>
      <c r="I43" s="459">
        <v>4.8399999999999999E-2</v>
      </c>
      <c r="J43" s="460">
        <v>-0.78493333333299997</v>
      </c>
      <c r="K43" s="463">
        <v>9.6799999999999994E-3</v>
      </c>
    </row>
    <row r="44" spans="1:11" ht="14.4" customHeight="1" thickBot="1" x14ac:dyDescent="0.35">
      <c r="A44" s="480" t="s">
        <v>307</v>
      </c>
      <c r="B44" s="464">
        <v>0</v>
      </c>
      <c r="C44" s="464">
        <v>6.0519999999999996</v>
      </c>
      <c r="D44" s="465">
        <v>6.0519999999999996</v>
      </c>
      <c r="E44" s="466" t="s">
        <v>266</v>
      </c>
      <c r="F44" s="464">
        <v>0</v>
      </c>
      <c r="G44" s="465">
        <v>0</v>
      </c>
      <c r="H44" s="467">
        <v>0.622</v>
      </c>
      <c r="I44" s="464">
        <v>0.622</v>
      </c>
      <c r="J44" s="465">
        <v>0.622</v>
      </c>
      <c r="K44" s="468" t="s">
        <v>266</v>
      </c>
    </row>
    <row r="45" spans="1:11" ht="14.4" customHeight="1" thickBot="1" x14ac:dyDescent="0.35">
      <c r="A45" s="481" t="s">
        <v>308</v>
      </c>
      <c r="B45" s="459">
        <v>0</v>
      </c>
      <c r="C45" s="459">
        <v>6.0519999999999996</v>
      </c>
      <c r="D45" s="460">
        <v>6.0519999999999996</v>
      </c>
      <c r="E45" s="469" t="s">
        <v>266</v>
      </c>
      <c r="F45" s="459">
        <v>0</v>
      </c>
      <c r="G45" s="460">
        <v>0</v>
      </c>
      <c r="H45" s="462">
        <v>0.622</v>
      </c>
      <c r="I45" s="459">
        <v>0.622</v>
      </c>
      <c r="J45" s="460">
        <v>0.622</v>
      </c>
      <c r="K45" s="470" t="s">
        <v>266</v>
      </c>
    </row>
    <row r="46" spans="1:11" ht="14.4" customHeight="1" thickBot="1" x14ac:dyDescent="0.35">
      <c r="A46" s="479" t="s">
        <v>42</v>
      </c>
      <c r="B46" s="459">
        <v>178.42524620361399</v>
      </c>
      <c r="C46" s="459">
        <v>173.15899999999999</v>
      </c>
      <c r="D46" s="460">
        <v>-5.266246203613</v>
      </c>
      <c r="E46" s="461">
        <v>0.97048485953800001</v>
      </c>
      <c r="F46" s="459">
        <v>174.18081623811301</v>
      </c>
      <c r="G46" s="460">
        <v>29.030136039685001</v>
      </c>
      <c r="H46" s="462">
        <v>17.053999999999998</v>
      </c>
      <c r="I46" s="459">
        <v>35.783999999999999</v>
      </c>
      <c r="J46" s="460">
        <v>6.7538639603139998</v>
      </c>
      <c r="K46" s="463">
        <v>0.20544168280299999</v>
      </c>
    </row>
    <row r="47" spans="1:11" ht="14.4" customHeight="1" thickBot="1" x14ac:dyDescent="0.35">
      <c r="A47" s="480" t="s">
        <v>309</v>
      </c>
      <c r="B47" s="464">
        <v>178.42524620361399</v>
      </c>
      <c r="C47" s="464">
        <v>173.15899999999999</v>
      </c>
      <c r="D47" s="465">
        <v>-5.266246203613</v>
      </c>
      <c r="E47" s="471">
        <v>0.97048485953800001</v>
      </c>
      <c r="F47" s="464">
        <v>174.18081623811301</v>
      </c>
      <c r="G47" s="465">
        <v>29.030136039685001</v>
      </c>
      <c r="H47" s="467">
        <v>17.053999999999998</v>
      </c>
      <c r="I47" s="464">
        <v>35.783999999999999</v>
      </c>
      <c r="J47" s="465">
        <v>6.7538639603139998</v>
      </c>
      <c r="K47" s="472">
        <v>0.20544168280299999</v>
      </c>
    </row>
    <row r="48" spans="1:11" ht="14.4" customHeight="1" thickBot="1" x14ac:dyDescent="0.35">
      <c r="A48" s="481" t="s">
        <v>310</v>
      </c>
      <c r="B48" s="459">
        <v>68.999999999999005</v>
      </c>
      <c r="C48" s="459">
        <v>69.86</v>
      </c>
      <c r="D48" s="460">
        <v>0.86</v>
      </c>
      <c r="E48" s="461">
        <v>1.0124637681149999</v>
      </c>
      <c r="F48" s="459">
        <v>69.062462904773994</v>
      </c>
      <c r="G48" s="460">
        <v>11.510410484129</v>
      </c>
      <c r="H48" s="462">
        <v>5.4059999999999997</v>
      </c>
      <c r="I48" s="459">
        <v>11.287000000000001</v>
      </c>
      <c r="J48" s="460">
        <v>-0.223410484129</v>
      </c>
      <c r="K48" s="463">
        <v>0.16343176199100001</v>
      </c>
    </row>
    <row r="49" spans="1:11" ht="14.4" customHeight="1" thickBot="1" x14ac:dyDescent="0.35">
      <c r="A49" s="481" t="s">
        <v>311</v>
      </c>
      <c r="B49" s="459">
        <v>49.425246203614002</v>
      </c>
      <c r="C49" s="459">
        <v>45.006</v>
      </c>
      <c r="D49" s="460">
        <v>-4.4192462036139997</v>
      </c>
      <c r="E49" s="461">
        <v>0.91058726980500004</v>
      </c>
      <c r="F49" s="459">
        <v>47.858013299465</v>
      </c>
      <c r="G49" s="460">
        <v>7.9763355499099999</v>
      </c>
      <c r="H49" s="462">
        <v>3.86</v>
      </c>
      <c r="I49" s="459">
        <v>9.0630000000000006</v>
      </c>
      <c r="J49" s="460">
        <v>1.0866644500889999</v>
      </c>
      <c r="K49" s="463">
        <v>0.189372675027</v>
      </c>
    </row>
    <row r="50" spans="1:11" ht="14.4" customHeight="1" thickBot="1" x14ac:dyDescent="0.35">
      <c r="A50" s="481" t="s">
        <v>312</v>
      </c>
      <c r="B50" s="459">
        <v>59.999999999998998</v>
      </c>
      <c r="C50" s="459">
        <v>58.292999999999999</v>
      </c>
      <c r="D50" s="460">
        <v>-1.706999999999</v>
      </c>
      <c r="E50" s="461">
        <v>0.97155000000000002</v>
      </c>
      <c r="F50" s="459">
        <v>57.260340033871998</v>
      </c>
      <c r="G50" s="460">
        <v>9.5433900056449996</v>
      </c>
      <c r="H50" s="462">
        <v>7.7880000000000003</v>
      </c>
      <c r="I50" s="459">
        <v>15.433999999999999</v>
      </c>
      <c r="J50" s="460">
        <v>5.8906099943539996</v>
      </c>
      <c r="K50" s="463">
        <v>0.26954083735500001</v>
      </c>
    </row>
    <row r="51" spans="1:11" ht="14.4" customHeight="1" thickBot="1" x14ac:dyDescent="0.35">
      <c r="A51" s="482" t="s">
        <v>313</v>
      </c>
      <c r="B51" s="464">
        <v>425.86834037301998</v>
      </c>
      <c r="C51" s="464">
        <v>317.54660000000001</v>
      </c>
      <c r="D51" s="465">
        <v>-108.32174037302001</v>
      </c>
      <c r="E51" s="471">
        <v>0.745645003152</v>
      </c>
      <c r="F51" s="464">
        <v>331.848924655215</v>
      </c>
      <c r="G51" s="465">
        <v>55.308154109202</v>
      </c>
      <c r="H51" s="467">
        <v>17.05789</v>
      </c>
      <c r="I51" s="464">
        <v>50.475340000000003</v>
      </c>
      <c r="J51" s="465">
        <v>-4.8328141092020003</v>
      </c>
      <c r="K51" s="472">
        <v>0.15210337068999999</v>
      </c>
    </row>
    <row r="52" spans="1:11" ht="14.4" customHeight="1" thickBot="1" x14ac:dyDescent="0.35">
      <c r="A52" s="479" t="s">
        <v>45</v>
      </c>
      <c r="B52" s="459">
        <v>101.9654462917</v>
      </c>
      <c r="C52" s="459">
        <v>55.902909999999999</v>
      </c>
      <c r="D52" s="460">
        <v>-46.062536291699999</v>
      </c>
      <c r="E52" s="461">
        <v>0.54825347245599998</v>
      </c>
      <c r="F52" s="459">
        <v>49.213173120693</v>
      </c>
      <c r="G52" s="460">
        <v>8.2021955201149996</v>
      </c>
      <c r="H52" s="462">
        <v>3.87399</v>
      </c>
      <c r="I52" s="459">
        <v>5.6099899999999998</v>
      </c>
      <c r="J52" s="460">
        <v>-2.5922055201149998</v>
      </c>
      <c r="K52" s="463">
        <v>0.11399366560300001</v>
      </c>
    </row>
    <row r="53" spans="1:11" ht="14.4" customHeight="1" thickBot="1" x14ac:dyDescent="0.35">
      <c r="A53" s="483" t="s">
        <v>314</v>
      </c>
      <c r="B53" s="459">
        <v>101.9654462917</v>
      </c>
      <c r="C53" s="459">
        <v>55.902909999999999</v>
      </c>
      <c r="D53" s="460">
        <v>-46.062536291699999</v>
      </c>
      <c r="E53" s="461">
        <v>0.54825347245599998</v>
      </c>
      <c r="F53" s="459">
        <v>49.213173120693</v>
      </c>
      <c r="G53" s="460">
        <v>8.2021955201149996</v>
      </c>
      <c r="H53" s="462">
        <v>3.87399</v>
      </c>
      <c r="I53" s="459">
        <v>5.6099899999999998</v>
      </c>
      <c r="J53" s="460">
        <v>-2.5922055201149998</v>
      </c>
      <c r="K53" s="463">
        <v>0.11399366560300001</v>
      </c>
    </row>
    <row r="54" spans="1:11" ht="14.4" customHeight="1" thickBot="1" x14ac:dyDescent="0.35">
      <c r="A54" s="481" t="s">
        <v>315</v>
      </c>
      <c r="B54" s="459">
        <v>22.472444139088999</v>
      </c>
      <c r="C54" s="459">
        <v>8.5129999999999999</v>
      </c>
      <c r="D54" s="460">
        <v>-13.959444139088999</v>
      </c>
      <c r="E54" s="461">
        <v>0.37881949766099998</v>
      </c>
      <c r="F54" s="459">
        <v>9.0242522920640003</v>
      </c>
      <c r="G54" s="460">
        <v>1.5040420486770001</v>
      </c>
      <c r="H54" s="462">
        <v>0</v>
      </c>
      <c r="I54" s="459">
        <v>1.736</v>
      </c>
      <c r="J54" s="460">
        <v>0.23195795132200001</v>
      </c>
      <c r="K54" s="463">
        <v>0.19237050824900001</v>
      </c>
    </row>
    <row r="55" spans="1:11" ht="14.4" customHeight="1" thickBot="1" x14ac:dyDescent="0.35">
      <c r="A55" s="481" t="s">
        <v>316</v>
      </c>
      <c r="B55" s="459">
        <v>12.49300215261</v>
      </c>
      <c r="C55" s="459">
        <v>21.921320000000001</v>
      </c>
      <c r="D55" s="460">
        <v>9.4283178473889997</v>
      </c>
      <c r="E55" s="461">
        <v>1.754687923064</v>
      </c>
      <c r="F55" s="459">
        <v>17.922860519602001</v>
      </c>
      <c r="G55" s="460">
        <v>2.987143419933</v>
      </c>
      <c r="H55" s="462">
        <v>0</v>
      </c>
      <c r="I55" s="459">
        <v>0</v>
      </c>
      <c r="J55" s="460">
        <v>-2.987143419933</v>
      </c>
      <c r="K55" s="463">
        <v>0</v>
      </c>
    </row>
    <row r="56" spans="1:11" ht="14.4" customHeight="1" thickBot="1" x14ac:dyDescent="0.35">
      <c r="A56" s="481" t="s">
        <v>317</v>
      </c>
      <c r="B56" s="459">
        <v>30</v>
      </c>
      <c r="C56" s="459">
        <v>4.68391</v>
      </c>
      <c r="D56" s="460">
        <v>-25.316089999999999</v>
      </c>
      <c r="E56" s="461">
        <v>0.156130333333</v>
      </c>
      <c r="F56" s="459">
        <v>5.4168036834809996</v>
      </c>
      <c r="G56" s="460">
        <v>0.90280061391300004</v>
      </c>
      <c r="H56" s="462">
        <v>1.7210000000000001</v>
      </c>
      <c r="I56" s="459">
        <v>1.7210000000000001</v>
      </c>
      <c r="J56" s="460">
        <v>0.81819938608599996</v>
      </c>
      <c r="K56" s="463">
        <v>0.31771504019000002</v>
      </c>
    </row>
    <row r="57" spans="1:11" ht="14.4" customHeight="1" thickBot="1" x14ac:dyDescent="0.35">
      <c r="A57" s="481" t="s">
        <v>318</v>
      </c>
      <c r="B57" s="459">
        <v>36.999999999998998</v>
      </c>
      <c r="C57" s="459">
        <v>20.784680000000002</v>
      </c>
      <c r="D57" s="460">
        <v>-16.215319999999</v>
      </c>
      <c r="E57" s="461">
        <v>0.56174810810800002</v>
      </c>
      <c r="F57" s="459">
        <v>16.849256625544999</v>
      </c>
      <c r="G57" s="460">
        <v>2.80820943759</v>
      </c>
      <c r="H57" s="462">
        <v>2.15299</v>
      </c>
      <c r="I57" s="459">
        <v>2.15299</v>
      </c>
      <c r="J57" s="460">
        <v>-0.65521943759000001</v>
      </c>
      <c r="K57" s="463">
        <v>0.127779524512</v>
      </c>
    </row>
    <row r="58" spans="1:11" ht="14.4" customHeight="1" thickBot="1" x14ac:dyDescent="0.35">
      <c r="A58" s="484" t="s">
        <v>46</v>
      </c>
      <c r="B58" s="464">
        <v>0</v>
      </c>
      <c r="C58" s="464">
        <v>7.4689999999990002</v>
      </c>
      <c r="D58" s="465">
        <v>7.4689999999990002</v>
      </c>
      <c r="E58" s="466" t="s">
        <v>266</v>
      </c>
      <c r="F58" s="464">
        <v>0</v>
      </c>
      <c r="G58" s="465">
        <v>0</v>
      </c>
      <c r="H58" s="467">
        <v>0.98599999999999999</v>
      </c>
      <c r="I58" s="464">
        <v>3.68</v>
      </c>
      <c r="J58" s="465">
        <v>3.68</v>
      </c>
      <c r="K58" s="468" t="s">
        <v>266</v>
      </c>
    </row>
    <row r="59" spans="1:11" ht="14.4" customHeight="1" thickBot="1" x14ac:dyDescent="0.35">
      <c r="A59" s="480" t="s">
        <v>319</v>
      </c>
      <c r="B59" s="464">
        <v>0</v>
      </c>
      <c r="C59" s="464">
        <v>7.4689999999990002</v>
      </c>
      <c r="D59" s="465">
        <v>7.4689999999990002</v>
      </c>
      <c r="E59" s="466" t="s">
        <v>266</v>
      </c>
      <c r="F59" s="464">
        <v>0</v>
      </c>
      <c r="G59" s="465">
        <v>0</v>
      </c>
      <c r="H59" s="467">
        <v>0.98599999999999999</v>
      </c>
      <c r="I59" s="464">
        <v>3.68</v>
      </c>
      <c r="J59" s="465">
        <v>3.68</v>
      </c>
      <c r="K59" s="468" t="s">
        <v>266</v>
      </c>
    </row>
    <row r="60" spans="1:11" ht="14.4" customHeight="1" thickBot="1" x14ac:dyDescent="0.35">
      <c r="A60" s="481" t="s">
        <v>320</v>
      </c>
      <c r="B60" s="459">
        <v>0</v>
      </c>
      <c r="C60" s="459">
        <v>7.4689999999990002</v>
      </c>
      <c r="D60" s="460">
        <v>7.4689999999990002</v>
      </c>
      <c r="E60" s="469" t="s">
        <v>266</v>
      </c>
      <c r="F60" s="459">
        <v>0</v>
      </c>
      <c r="G60" s="460">
        <v>0</v>
      </c>
      <c r="H60" s="462">
        <v>0.98599999999999999</v>
      </c>
      <c r="I60" s="459">
        <v>3.68</v>
      </c>
      <c r="J60" s="460">
        <v>3.68</v>
      </c>
      <c r="K60" s="470" t="s">
        <v>266</v>
      </c>
    </row>
    <row r="61" spans="1:11" ht="14.4" customHeight="1" thickBot="1" x14ac:dyDescent="0.35">
      <c r="A61" s="479" t="s">
        <v>47</v>
      </c>
      <c r="B61" s="459">
        <v>323.90289408132003</v>
      </c>
      <c r="C61" s="459">
        <v>254.17469</v>
      </c>
      <c r="D61" s="460">
        <v>-69.728204081319006</v>
      </c>
      <c r="E61" s="461">
        <v>0.78472497357799997</v>
      </c>
      <c r="F61" s="459">
        <v>282.63575153452098</v>
      </c>
      <c r="G61" s="460">
        <v>47.105958589086001</v>
      </c>
      <c r="H61" s="462">
        <v>12.197900000000001</v>
      </c>
      <c r="I61" s="459">
        <v>41.18535</v>
      </c>
      <c r="J61" s="460">
        <v>-5.9206085890860001</v>
      </c>
      <c r="K61" s="463">
        <v>0.145718826356</v>
      </c>
    </row>
    <row r="62" spans="1:11" ht="14.4" customHeight="1" thickBot="1" x14ac:dyDescent="0.35">
      <c r="A62" s="480" t="s">
        <v>321</v>
      </c>
      <c r="B62" s="464">
        <v>0.15184136647900001</v>
      </c>
      <c r="C62" s="464">
        <v>0</v>
      </c>
      <c r="D62" s="465">
        <v>-0.15184136647900001</v>
      </c>
      <c r="E62" s="471">
        <v>0</v>
      </c>
      <c r="F62" s="464">
        <v>0</v>
      </c>
      <c r="G62" s="465">
        <v>0</v>
      </c>
      <c r="H62" s="467">
        <v>0</v>
      </c>
      <c r="I62" s="464">
        <v>0</v>
      </c>
      <c r="J62" s="465">
        <v>0</v>
      </c>
      <c r="K62" s="472">
        <v>0</v>
      </c>
    </row>
    <row r="63" spans="1:11" ht="14.4" customHeight="1" thickBot="1" x14ac:dyDescent="0.35">
      <c r="A63" s="481" t="s">
        <v>322</v>
      </c>
      <c r="B63" s="459">
        <v>0.15184136647900001</v>
      </c>
      <c r="C63" s="459">
        <v>0</v>
      </c>
      <c r="D63" s="460">
        <v>-0.15184136647900001</v>
      </c>
      <c r="E63" s="461">
        <v>0</v>
      </c>
      <c r="F63" s="459">
        <v>0</v>
      </c>
      <c r="G63" s="460">
        <v>0</v>
      </c>
      <c r="H63" s="462">
        <v>0</v>
      </c>
      <c r="I63" s="459">
        <v>0</v>
      </c>
      <c r="J63" s="460">
        <v>0</v>
      </c>
      <c r="K63" s="463">
        <v>0</v>
      </c>
    </row>
    <row r="64" spans="1:11" ht="14.4" customHeight="1" thickBot="1" x14ac:dyDescent="0.35">
      <c r="A64" s="480" t="s">
        <v>323</v>
      </c>
      <c r="B64" s="464">
        <v>23.173278667733999</v>
      </c>
      <c r="C64" s="464">
        <v>31.28548</v>
      </c>
      <c r="D64" s="465">
        <v>8.1122013322650002</v>
      </c>
      <c r="E64" s="471">
        <v>1.3500670513040001</v>
      </c>
      <c r="F64" s="464">
        <v>31.805800769249998</v>
      </c>
      <c r="G64" s="465">
        <v>5.3009667948750003</v>
      </c>
      <c r="H64" s="467">
        <v>2.20296</v>
      </c>
      <c r="I64" s="464">
        <v>4.3035500000000004</v>
      </c>
      <c r="J64" s="465">
        <v>-0.99741679487500001</v>
      </c>
      <c r="K64" s="472">
        <v>0.13530707908299999</v>
      </c>
    </row>
    <row r="65" spans="1:11" ht="14.4" customHeight="1" thickBot="1" x14ac:dyDescent="0.35">
      <c r="A65" s="481" t="s">
        <v>324</v>
      </c>
      <c r="B65" s="459">
        <v>11.573278667734</v>
      </c>
      <c r="C65" s="459">
        <v>16.003900000000002</v>
      </c>
      <c r="D65" s="460">
        <v>4.4306213322649999</v>
      </c>
      <c r="E65" s="461">
        <v>1.382831992511</v>
      </c>
      <c r="F65" s="459">
        <v>16.224555655404</v>
      </c>
      <c r="G65" s="460">
        <v>2.7040926092339999</v>
      </c>
      <c r="H65" s="462">
        <v>0.93730000000000002</v>
      </c>
      <c r="I65" s="459">
        <v>1.9291</v>
      </c>
      <c r="J65" s="460">
        <v>-0.77499260923400004</v>
      </c>
      <c r="K65" s="463">
        <v>0.118900020498</v>
      </c>
    </row>
    <row r="66" spans="1:11" ht="14.4" customHeight="1" thickBot="1" x14ac:dyDescent="0.35">
      <c r="A66" s="481" t="s">
        <v>325</v>
      </c>
      <c r="B66" s="459">
        <v>11.6</v>
      </c>
      <c r="C66" s="459">
        <v>15.28158</v>
      </c>
      <c r="D66" s="460">
        <v>3.6815799999999999</v>
      </c>
      <c r="E66" s="461">
        <v>1.317377586206</v>
      </c>
      <c r="F66" s="459">
        <v>15.581245113845</v>
      </c>
      <c r="G66" s="460">
        <v>2.5968741856399999</v>
      </c>
      <c r="H66" s="462">
        <v>1.26566</v>
      </c>
      <c r="I66" s="459">
        <v>2.3744499999999999</v>
      </c>
      <c r="J66" s="460">
        <v>-0.22242418563999999</v>
      </c>
      <c r="K66" s="463">
        <v>0.152391543978</v>
      </c>
    </row>
    <row r="67" spans="1:11" ht="14.4" customHeight="1" thickBot="1" x14ac:dyDescent="0.35">
      <c r="A67" s="480" t="s">
        <v>326</v>
      </c>
      <c r="B67" s="464">
        <v>19</v>
      </c>
      <c r="C67" s="464">
        <v>14.851139999999999</v>
      </c>
      <c r="D67" s="465">
        <v>-4.14886</v>
      </c>
      <c r="E67" s="471">
        <v>0.78163894736799999</v>
      </c>
      <c r="F67" s="464">
        <v>19.183857260347999</v>
      </c>
      <c r="G67" s="465">
        <v>3.1973095433909999</v>
      </c>
      <c r="H67" s="467">
        <v>0</v>
      </c>
      <c r="I67" s="464">
        <v>9.8989999999999991</v>
      </c>
      <c r="J67" s="465">
        <v>6.7016904566079996</v>
      </c>
      <c r="K67" s="472">
        <v>0.51600675847699995</v>
      </c>
    </row>
    <row r="68" spans="1:11" ht="14.4" customHeight="1" thickBot="1" x14ac:dyDescent="0.35">
      <c r="A68" s="481" t="s">
        <v>327</v>
      </c>
      <c r="B68" s="459">
        <v>4</v>
      </c>
      <c r="C68" s="459">
        <v>3.78</v>
      </c>
      <c r="D68" s="460">
        <v>-0.22</v>
      </c>
      <c r="E68" s="461">
        <v>0.94499999999899997</v>
      </c>
      <c r="F68" s="459">
        <v>3.9752112676050002</v>
      </c>
      <c r="G68" s="460">
        <v>0.66253521126699999</v>
      </c>
      <c r="H68" s="462">
        <v>0</v>
      </c>
      <c r="I68" s="459">
        <v>0.94499999999999995</v>
      </c>
      <c r="J68" s="460">
        <v>0.28246478873199998</v>
      </c>
      <c r="K68" s="463">
        <v>0.23772321428500001</v>
      </c>
    </row>
    <row r="69" spans="1:11" ht="14.4" customHeight="1" thickBot="1" x14ac:dyDescent="0.35">
      <c r="A69" s="481" t="s">
        <v>328</v>
      </c>
      <c r="B69" s="459">
        <v>15</v>
      </c>
      <c r="C69" s="459">
        <v>11.07114</v>
      </c>
      <c r="D69" s="460">
        <v>-3.9288599999999998</v>
      </c>
      <c r="E69" s="461">
        <v>0.73807599999899998</v>
      </c>
      <c r="F69" s="459">
        <v>15.208645992741999</v>
      </c>
      <c r="G69" s="460">
        <v>2.5347743321229999</v>
      </c>
      <c r="H69" s="462">
        <v>0</v>
      </c>
      <c r="I69" s="459">
        <v>8.9540000000000006</v>
      </c>
      <c r="J69" s="460">
        <v>6.4192256678759998</v>
      </c>
      <c r="K69" s="463">
        <v>0.58874406073100005</v>
      </c>
    </row>
    <row r="70" spans="1:11" ht="14.4" customHeight="1" thickBot="1" x14ac:dyDescent="0.35">
      <c r="A70" s="480" t="s">
        <v>329</v>
      </c>
      <c r="B70" s="464">
        <v>93.909204153930006</v>
      </c>
      <c r="C70" s="464">
        <v>89.121290000000002</v>
      </c>
      <c r="D70" s="465">
        <v>-4.7879141539300001</v>
      </c>
      <c r="E70" s="471">
        <v>0.94901549643500005</v>
      </c>
      <c r="F70" s="464">
        <v>102.521261121094</v>
      </c>
      <c r="G70" s="465">
        <v>17.086876853515001</v>
      </c>
      <c r="H70" s="467">
        <v>5.5179400000000003</v>
      </c>
      <c r="I70" s="464">
        <v>10.21762</v>
      </c>
      <c r="J70" s="465">
        <v>-6.869256853515</v>
      </c>
      <c r="K70" s="472">
        <v>9.9663424818000002E-2</v>
      </c>
    </row>
    <row r="71" spans="1:11" ht="14.4" customHeight="1" thickBot="1" x14ac:dyDescent="0.35">
      <c r="A71" s="481" t="s">
        <v>330</v>
      </c>
      <c r="B71" s="459">
        <v>88</v>
      </c>
      <c r="C71" s="459">
        <v>83.999669999999995</v>
      </c>
      <c r="D71" s="460">
        <v>-4.0003299999999999</v>
      </c>
      <c r="E71" s="461">
        <v>0.95454170454499998</v>
      </c>
      <c r="F71" s="459">
        <v>97.317452660363998</v>
      </c>
      <c r="G71" s="460">
        <v>16.219575443394</v>
      </c>
      <c r="H71" s="462">
        <v>5.1397199999999996</v>
      </c>
      <c r="I71" s="459">
        <v>9.4415099999999992</v>
      </c>
      <c r="J71" s="460">
        <v>-6.7780654433940004</v>
      </c>
      <c r="K71" s="463">
        <v>9.7017644234E-2</v>
      </c>
    </row>
    <row r="72" spans="1:11" ht="14.4" customHeight="1" thickBot="1" x14ac:dyDescent="0.35">
      <c r="A72" s="481" t="s">
        <v>331</v>
      </c>
      <c r="B72" s="459">
        <v>5.9092041539300002</v>
      </c>
      <c r="C72" s="459">
        <v>5.1216200000000001</v>
      </c>
      <c r="D72" s="460">
        <v>-0.78758415393000003</v>
      </c>
      <c r="E72" s="461">
        <v>0.86671908206000003</v>
      </c>
      <c r="F72" s="459">
        <v>5.2038084607290003</v>
      </c>
      <c r="G72" s="460">
        <v>0.86730141012100004</v>
      </c>
      <c r="H72" s="462">
        <v>0.37822</v>
      </c>
      <c r="I72" s="459">
        <v>0.77610999999999997</v>
      </c>
      <c r="J72" s="460">
        <v>-9.1191410121000002E-2</v>
      </c>
      <c r="K72" s="463">
        <v>0.14914269152199999</v>
      </c>
    </row>
    <row r="73" spans="1:11" ht="14.4" customHeight="1" thickBot="1" x14ac:dyDescent="0.35">
      <c r="A73" s="480" t="s">
        <v>332</v>
      </c>
      <c r="B73" s="464">
        <v>187.668569893175</v>
      </c>
      <c r="C73" s="464">
        <v>117.09068000000001</v>
      </c>
      <c r="D73" s="465">
        <v>-70.577889893174998</v>
      </c>
      <c r="E73" s="471">
        <v>0.623922695561</v>
      </c>
      <c r="F73" s="464">
        <v>124.165151898391</v>
      </c>
      <c r="G73" s="465">
        <v>20.694191983065</v>
      </c>
      <c r="H73" s="467">
        <v>4.4770000000000003</v>
      </c>
      <c r="I73" s="464">
        <v>16.765180000000001</v>
      </c>
      <c r="J73" s="465">
        <v>-3.9290119830650001</v>
      </c>
      <c r="K73" s="472">
        <v>0.135023231105</v>
      </c>
    </row>
    <row r="74" spans="1:11" ht="14.4" customHeight="1" thickBot="1" x14ac:dyDescent="0.35">
      <c r="A74" s="481" t="s">
        <v>333</v>
      </c>
      <c r="B74" s="459">
        <v>23.999999999999002</v>
      </c>
      <c r="C74" s="459">
        <v>0</v>
      </c>
      <c r="D74" s="460">
        <v>-23.999999999999002</v>
      </c>
      <c r="E74" s="461">
        <v>0</v>
      </c>
      <c r="F74" s="459">
        <v>0</v>
      </c>
      <c r="G74" s="460">
        <v>0</v>
      </c>
      <c r="H74" s="462">
        <v>0</v>
      </c>
      <c r="I74" s="459">
        <v>13.2858</v>
      </c>
      <c r="J74" s="460">
        <v>13.2858</v>
      </c>
      <c r="K74" s="470" t="s">
        <v>272</v>
      </c>
    </row>
    <row r="75" spans="1:11" ht="14.4" customHeight="1" thickBot="1" x14ac:dyDescent="0.35">
      <c r="A75" s="481" t="s">
        <v>334</v>
      </c>
      <c r="B75" s="459">
        <v>92.928963797334006</v>
      </c>
      <c r="C75" s="459">
        <v>93.362099999999998</v>
      </c>
      <c r="D75" s="460">
        <v>0.43313620266500003</v>
      </c>
      <c r="E75" s="461">
        <v>1.0046609386880001</v>
      </c>
      <c r="F75" s="459">
        <v>100.59505185530099</v>
      </c>
      <c r="G75" s="460">
        <v>16.765841975882999</v>
      </c>
      <c r="H75" s="462">
        <v>3.4849999999999999</v>
      </c>
      <c r="I75" s="459">
        <v>2.3210000000000002</v>
      </c>
      <c r="J75" s="460">
        <v>-14.444841975883</v>
      </c>
      <c r="K75" s="463">
        <v>2.3072705438E-2</v>
      </c>
    </row>
    <row r="76" spans="1:11" ht="14.4" customHeight="1" thickBot="1" x14ac:dyDescent="0.35">
      <c r="A76" s="481" t="s">
        <v>335</v>
      </c>
      <c r="B76" s="459">
        <v>0</v>
      </c>
      <c r="C76" s="459">
        <v>0.46500000000000002</v>
      </c>
      <c r="D76" s="460">
        <v>0.46500000000000002</v>
      </c>
      <c r="E76" s="469" t="s">
        <v>266</v>
      </c>
      <c r="F76" s="459">
        <v>1.0167256597900001</v>
      </c>
      <c r="G76" s="460">
        <v>0.16945427663099999</v>
      </c>
      <c r="H76" s="462">
        <v>0</v>
      </c>
      <c r="I76" s="459">
        <v>0</v>
      </c>
      <c r="J76" s="460">
        <v>-0.16945427663099999</v>
      </c>
      <c r="K76" s="463">
        <v>0</v>
      </c>
    </row>
    <row r="77" spans="1:11" ht="14.4" customHeight="1" thickBot="1" x14ac:dyDescent="0.35">
      <c r="A77" s="481" t="s">
        <v>336</v>
      </c>
      <c r="B77" s="459">
        <v>0.46527607867499998</v>
      </c>
      <c r="C77" s="459">
        <v>4.7504600000000003</v>
      </c>
      <c r="D77" s="460">
        <v>4.2851839213240002</v>
      </c>
      <c r="E77" s="461">
        <v>10.209981165422001</v>
      </c>
      <c r="F77" s="459">
        <v>5.311851304478</v>
      </c>
      <c r="G77" s="460">
        <v>0.88530855074600001</v>
      </c>
      <c r="H77" s="462">
        <v>0</v>
      </c>
      <c r="I77" s="459">
        <v>0</v>
      </c>
      <c r="J77" s="460">
        <v>-0.88530855074600001</v>
      </c>
      <c r="K77" s="463">
        <v>0</v>
      </c>
    </row>
    <row r="78" spans="1:11" ht="14.4" customHeight="1" thickBot="1" x14ac:dyDescent="0.35">
      <c r="A78" s="481" t="s">
        <v>337</v>
      </c>
      <c r="B78" s="459">
        <v>70.274330017164004</v>
      </c>
      <c r="C78" s="459">
        <v>18.513120000000001</v>
      </c>
      <c r="D78" s="460">
        <v>-51.761210017163997</v>
      </c>
      <c r="E78" s="461">
        <v>0.26344071861599999</v>
      </c>
      <c r="F78" s="459">
        <v>17.241523078821</v>
      </c>
      <c r="G78" s="460">
        <v>2.8735871798030002</v>
      </c>
      <c r="H78" s="462">
        <v>0</v>
      </c>
      <c r="I78" s="459">
        <v>0</v>
      </c>
      <c r="J78" s="460">
        <v>-2.8735871798030002</v>
      </c>
      <c r="K78" s="463">
        <v>0</v>
      </c>
    </row>
    <row r="79" spans="1:11" ht="14.4" customHeight="1" thickBot="1" x14ac:dyDescent="0.35">
      <c r="A79" s="481" t="s">
        <v>338</v>
      </c>
      <c r="B79" s="459">
        <v>0</v>
      </c>
      <c r="C79" s="459">
        <v>0</v>
      </c>
      <c r="D79" s="460">
        <v>0</v>
      </c>
      <c r="E79" s="461">
        <v>1</v>
      </c>
      <c r="F79" s="459">
        <v>0</v>
      </c>
      <c r="G79" s="460">
        <v>0</v>
      </c>
      <c r="H79" s="462">
        <v>0.99199999999999999</v>
      </c>
      <c r="I79" s="459">
        <v>1.15838</v>
      </c>
      <c r="J79" s="460">
        <v>1.15838</v>
      </c>
      <c r="K79" s="470" t="s">
        <v>272</v>
      </c>
    </row>
    <row r="80" spans="1:11" ht="14.4" customHeight="1" thickBot="1" x14ac:dyDescent="0.35">
      <c r="A80" s="480" t="s">
        <v>339</v>
      </c>
      <c r="B80" s="464">
        <v>0</v>
      </c>
      <c r="C80" s="464">
        <v>1.2221</v>
      </c>
      <c r="D80" s="465">
        <v>1.2221</v>
      </c>
      <c r="E80" s="466" t="s">
        <v>272</v>
      </c>
      <c r="F80" s="464">
        <v>2.317731089549</v>
      </c>
      <c r="G80" s="465">
        <v>0.38628851492400001</v>
      </c>
      <c r="H80" s="467">
        <v>0</v>
      </c>
      <c r="I80" s="464">
        <v>0</v>
      </c>
      <c r="J80" s="465">
        <v>-0.38628851492400001</v>
      </c>
      <c r="K80" s="472">
        <v>0</v>
      </c>
    </row>
    <row r="81" spans="1:11" ht="14.4" customHeight="1" thickBot="1" x14ac:dyDescent="0.35">
      <c r="A81" s="481" t="s">
        <v>340</v>
      </c>
      <c r="B81" s="459">
        <v>0</v>
      </c>
      <c r="C81" s="459">
        <v>1.2221</v>
      </c>
      <c r="D81" s="460">
        <v>1.2221</v>
      </c>
      <c r="E81" s="469" t="s">
        <v>272</v>
      </c>
      <c r="F81" s="459">
        <v>2.317731089549</v>
      </c>
      <c r="G81" s="460">
        <v>0.38628851492400001</v>
      </c>
      <c r="H81" s="462">
        <v>0</v>
      </c>
      <c r="I81" s="459">
        <v>0</v>
      </c>
      <c r="J81" s="460">
        <v>-0.38628851492400001</v>
      </c>
      <c r="K81" s="463">
        <v>0</v>
      </c>
    </row>
    <row r="82" spans="1:11" ht="14.4" customHeight="1" thickBot="1" x14ac:dyDescent="0.35">
      <c r="A82" s="480" t="s">
        <v>341</v>
      </c>
      <c r="B82" s="464">
        <v>0</v>
      </c>
      <c r="C82" s="464">
        <v>0.60399999999999998</v>
      </c>
      <c r="D82" s="465">
        <v>0.60399999999999998</v>
      </c>
      <c r="E82" s="466" t="s">
        <v>266</v>
      </c>
      <c r="F82" s="464">
        <v>2.641949395888</v>
      </c>
      <c r="G82" s="465">
        <v>0.44032489931399998</v>
      </c>
      <c r="H82" s="467">
        <v>0</v>
      </c>
      <c r="I82" s="464">
        <v>0</v>
      </c>
      <c r="J82" s="465">
        <v>-0.44032489931399998</v>
      </c>
      <c r="K82" s="472">
        <v>0</v>
      </c>
    </row>
    <row r="83" spans="1:11" ht="14.4" customHeight="1" thickBot="1" x14ac:dyDescent="0.35">
      <c r="A83" s="481" t="s">
        <v>342</v>
      </c>
      <c r="B83" s="459">
        <v>0</v>
      </c>
      <c r="C83" s="459">
        <v>0.60399999999999998</v>
      </c>
      <c r="D83" s="460">
        <v>0.60399999999999998</v>
      </c>
      <c r="E83" s="469" t="s">
        <v>266</v>
      </c>
      <c r="F83" s="459">
        <v>2.641949395888</v>
      </c>
      <c r="G83" s="460">
        <v>0.44032489931399998</v>
      </c>
      <c r="H83" s="462">
        <v>0</v>
      </c>
      <c r="I83" s="459">
        <v>0</v>
      </c>
      <c r="J83" s="460">
        <v>-0.44032489931399998</v>
      </c>
      <c r="K83" s="463">
        <v>0</v>
      </c>
    </row>
    <row r="84" spans="1:11" ht="14.4" customHeight="1" thickBot="1" x14ac:dyDescent="0.35">
      <c r="A84" s="478" t="s">
        <v>48</v>
      </c>
      <c r="B84" s="459">
        <v>6604</v>
      </c>
      <c r="C84" s="459">
        <v>7157.9701699999996</v>
      </c>
      <c r="D84" s="460">
        <v>553.97017000000005</v>
      </c>
      <c r="E84" s="461">
        <v>1.0838840354329999</v>
      </c>
      <c r="F84" s="459">
        <v>7007.1670369685098</v>
      </c>
      <c r="G84" s="460">
        <v>1167.86117282809</v>
      </c>
      <c r="H84" s="462">
        <v>592.52360999999996</v>
      </c>
      <c r="I84" s="459">
        <v>1225.51632</v>
      </c>
      <c r="J84" s="460">
        <v>57.655147171914003</v>
      </c>
      <c r="K84" s="463">
        <v>0.17489469189599999</v>
      </c>
    </row>
    <row r="85" spans="1:11" ht="14.4" customHeight="1" thickBot="1" x14ac:dyDescent="0.35">
      <c r="A85" s="484" t="s">
        <v>343</v>
      </c>
      <c r="B85" s="464">
        <v>5002</v>
      </c>
      <c r="C85" s="464">
        <v>5298.1049999999996</v>
      </c>
      <c r="D85" s="465">
        <v>296.10499999999701</v>
      </c>
      <c r="E85" s="471">
        <v>1.059197321071</v>
      </c>
      <c r="F85" s="464">
        <v>5305.0870369685099</v>
      </c>
      <c r="G85" s="465">
        <v>884.18117282808498</v>
      </c>
      <c r="H85" s="467">
        <v>439.94400000000002</v>
      </c>
      <c r="I85" s="464">
        <v>909.173</v>
      </c>
      <c r="J85" s="465">
        <v>24.991827171914</v>
      </c>
      <c r="K85" s="472">
        <v>0.17137758413000001</v>
      </c>
    </row>
    <row r="86" spans="1:11" ht="14.4" customHeight="1" thickBot="1" x14ac:dyDescent="0.35">
      <c r="A86" s="480" t="s">
        <v>344</v>
      </c>
      <c r="B86" s="464">
        <v>4449</v>
      </c>
      <c r="C86" s="464">
        <v>4770.8209999999999</v>
      </c>
      <c r="D86" s="465">
        <v>321.82099999999701</v>
      </c>
      <c r="E86" s="471">
        <v>1.0723355810290001</v>
      </c>
      <c r="F86" s="464">
        <v>4727.99999999999</v>
      </c>
      <c r="G86" s="465">
        <v>787.99999999999795</v>
      </c>
      <c r="H86" s="467">
        <v>404.52600000000001</v>
      </c>
      <c r="I86" s="464">
        <v>840.15499999999997</v>
      </c>
      <c r="J86" s="465">
        <v>52.155000000001998</v>
      </c>
      <c r="K86" s="472">
        <v>0.177697758037</v>
      </c>
    </row>
    <row r="87" spans="1:11" ht="14.4" customHeight="1" thickBot="1" x14ac:dyDescent="0.35">
      <c r="A87" s="481" t="s">
        <v>345</v>
      </c>
      <c r="B87" s="459">
        <v>4449</v>
      </c>
      <c r="C87" s="459">
        <v>4770.8209999999999</v>
      </c>
      <c r="D87" s="460">
        <v>321.82099999999701</v>
      </c>
      <c r="E87" s="461">
        <v>1.0723355810290001</v>
      </c>
      <c r="F87" s="459">
        <v>4727.99999999999</v>
      </c>
      <c r="G87" s="460">
        <v>787.99999999999795</v>
      </c>
      <c r="H87" s="462">
        <v>404.52600000000001</v>
      </c>
      <c r="I87" s="459">
        <v>840.15499999999997</v>
      </c>
      <c r="J87" s="460">
        <v>52.155000000001998</v>
      </c>
      <c r="K87" s="463">
        <v>0.177697758037</v>
      </c>
    </row>
    <row r="88" spans="1:11" ht="14.4" customHeight="1" thickBot="1" x14ac:dyDescent="0.35">
      <c r="A88" s="480" t="s">
        <v>346</v>
      </c>
      <c r="B88" s="464">
        <v>541</v>
      </c>
      <c r="C88" s="464">
        <v>493.2</v>
      </c>
      <c r="D88" s="465">
        <v>-47.799999999999002</v>
      </c>
      <c r="E88" s="471">
        <v>0.91164510166299995</v>
      </c>
      <c r="F88" s="464">
        <v>565.81903696852498</v>
      </c>
      <c r="G88" s="465">
        <v>94.303172828087</v>
      </c>
      <c r="H88" s="467">
        <v>34.799999999999997</v>
      </c>
      <c r="I88" s="464">
        <v>68.400000000000006</v>
      </c>
      <c r="J88" s="465">
        <v>-25.903172828087001</v>
      </c>
      <c r="K88" s="472">
        <v>0.120886706757</v>
      </c>
    </row>
    <row r="89" spans="1:11" ht="14.4" customHeight="1" thickBot="1" x14ac:dyDescent="0.35">
      <c r="A89" s="481" t="s">
        <v>347</v>
      </c>
      <c r="B89" s="459">
        <v>541</v>
      </c>
      <c r="C89" s="459">
        <v>493.2</v>
      </c>
      <c r="D89" s="460">
        <v>-47.799999999999002</v>
      </c>
      <c r="E89" s="461">
        <v>0.91164510166299995</v>
      </c>
      <c r="F89" s="459">
        <v>565.81903696852498</v>
      </c>
      <c r="G89" s="460">
        <v>94.303172828087</v>
      </c>
      <c r="H89" s="462">
        <v>34.799999999999997</v>
      </c>
      <c r="I89" s="459">
        <v>68.400000000000006</v>
      </c>
      <c r="J89" s="460">
        <v>-25.903172828087001</v>
      </c>
      <c r="K89" s="463">
        <v>0.120886706757</v>
      </c>
    </row>
    <row r="90" spans="1:11" ht="14.4" customHeight="1" thickBot="1" x14ac:dyDescent="0.35">
      <c r="A90" s="480" t="s">
        <v>348</v>
      </c>
      <c r="B90" s="464">
        <v>12</v>
      </c>
      <c r="C90" s="464">
        <v>4.0839999999999996</v>
      </c>
      <c r="D90" s="465">
        <v>-7.9160000000000004</v>
      </c>
      <c r="E90" s="471">
        <v>0.34033333333299998</v>
      </c>
      <c r="F90" s="464">
        <v>11.268000000000001</v>
      </c>
      <c r="G90" s="465">
        <v>1.8779999999999999</v>
      </c>
      <c r="H90" s="467">
        <v>0.61799999999999999</v>
      </c>
      <c r="I90" s="464">
        <v>0.61799999999999999</v>
      </c>
      <c r="J90" s="465">
        <v>-1.26</v>
      </c>
      <c r="K90" s="472">
        <v>5.4845580403999998E-2</v>
      </c>
    </row>
    <row r="91" spans="1:11" ht="14.4" customHeight="1" thickBot="1" x14ac:dyDescent="0.35">
      <c r="A91" s="481" t="s">
        <v>349</v>
      </c>
      <c r="B91" s="459">
        <v>12</v>
      </c>
      <c r="C91" s="459">
        <v>4.0839999999999996</v>
      </c>
      <c r="D91" s="460">
        <v>-7.9160000000000004</v>
      </c>
      <c r="E91" s="461">
        <v>0.34033333333299998</v>
      </c>
      <c r="F91" s="459">
        <v>11.268000000000001</v>
      </c>
      <c r="G91" s="460">
        <v>1.8779999999999999</v>
      </c>
      <c r="H91" s="462">
        <v>0.61799999999999999</v>
      </c>
      <c r="I91" s="459">
        <v>0.61799999999999999</v>
      </c>
      <c r="J91" s="460">
        <v>-1.26</v>
      </c>
      <c r="K91" s="463">
        <v>5.4845580403999998E-2</v>
      </c>
    </row>
    <row r="92" spans="1:11" ht="14.4" customHeight="1" thickBot="1" x14ac:dyDescent="0.35">
      <c r="A92" s="483" t="s">
        <v>350</v>
      </c>
      <c r="B92" s="459">
        <v>0</v>
      </c>
      <c r="C92" s="459">
        <v>30</v>
      </c>
      <c r="D92" s="460">
        <v>30</v>
      </c>
      <c r="E92" s="469" t="s">
        <v>272</v>
      </c>
      <c r="F92" s="459">
        <v>0</v>
      </c>
      <c r="G92" s="460">
        <v>0</v>
      </c>
      <c r="H92" s="462">
        <v>0</v>
      </c>
      <c r="I92" s="459">
        <v>0</v>
      </c>
      <c r="J92" s="460">
        <v>0</v>
      </c>
      <c r="K92" s="470" t="s">
        <v>266</v>
      </c>
    </row>
    <row r="93" spans="1:11" ht="14.4" customHeight="1" thickBot="1" x14ac:dyDescent="0.35">
      <c r="A93" s="481" t="s">
        <v>351</v>
      </c>
      <c r="B93" s="459">
        <v>0</v>
      </c>
      <c r="C93" s="459">
        <v>30</v>
      </c>
      <c r="D93" s="460">
        <v>30</v>
      </c>
      <c r="E93" s="469" t="s">
        <v>272</v>
      </c>
      <c r="F93" s="459">
        <v>0</v>
      </c>
      <c r="G93" s="460">
        <v>0</v>
      </c>
      <c r="H93" s="462">
        <v>0</v>
      </c>
      <c r="I93" s="459">
        <v>0</v>
      </c>
      <c r="J93" s="460">
        <v>0</v>
      </c>
      <c r="K93" s="470" t="s">
        <v>266</v>
      </c>
    </row>
    <row r="94" spans="1:11" ht="14.4" customHeight="1" thickBot="1" x14ac:dyDescent="0.35">
      <c r="A94" s="479" t="s">
        <v>352</v>
      </c>
      <c r="B94" s="459">
        <v>1513</v>
      </c>
      <c r="C94" s="459">
        <v>1764.36214</v>
      </c>
      <c r="D94" s="460">
        <v>251.362140000002</v>
      </c>
      <c r="E94" s="461">
        <v>1.166134923992</v>
      </c>
      <c r="F94" s="459">
        <v>1607.52</v>
      </c>
      <c r="G94" s="460">
        <v>267.92</v>
      </c>
      <c r="H94" s="462">
        <v>144.47471999999999</v>
      </c>
      <c r="I94" s="459">
        <v>299.52456999999998</v>
      </c>
      <c r="J94" s="460">
        <v>31.604569999999999</v>
      </c>
      <c r="K94" s="463">
        <v>0.186327118791</v>
      </c>
    </row>
    <row r="95" spans="1:11" ht="14.4" customHeight="1" thickBot="1" x14ac:dyDescent="0.35">
      <c r="A95" s="480" t="s">
        <v>353</v>
      </c>
      <c r="B95" s="464">
        <v>400.99999999999801</v>
      </c>
      <c r="C95" s="464">
        <v>467.03185000000002</v>
      </c>
      <c r="D95" s="465">
        <v>66.031850000001</v>
      </c>
      <c r="E95" s="471">
        <v>1.1646679551120001</v>
      </c>
      <c r="F95" s="464">
        <v>425.520000000001</v>
      </c>
      <c r="G95" s="465">
        <v>70.92</v>
      </c>
      <c r="H95" s="467">
        <v>38.243220000000001</v>
      </c>
      <c r="I95" s="464">
        <v>79.285809999999998</v>
      </c>
      <c r="J95" s="465">
        <v>8.3658099999989997</v>
      </c>
      <c r="K95" s="472">
        <v>0.18632687065199999</v>
      </c>
    </row>
    <row r="96" spans="1:11" ht="14.4" customHeight="1" thickBot="1" x14ac:dyDescent="0.35">
      <c r="A96" s="481" t="s">
        <v>354</v>
      </c>
      <c r="B96" s="459">
        <v>400.99999999999801</v>
      </c>
      <c r="C96" s="459">
        <v>467.03185000000002</v>
      </c>
      <c r="D96" s="460">
        <v>66.031850000001</v>
      </c>
      <c r="E96" s="461">
        <v>1.1646679551120001</v>
      </c>
      <c r="F96" s="459">
        <v>425.520000000001</v>
      </c>
      <c r="G96" s="460">
        <v>70.92</v>
      </c>
      <c r="H96" s="462">
        <v>38.243220000000001</v>
      </c>
      <c r="I96" s="459">
        <v>79.285809999999998</v>
      </c>
      <c r="J96" s="460">
        <v>8.3658099999989997</v>
      </c>
      <c r="K96" s="463">
        <v>0.18632687065199999</v>
      </c>
    </row>
    <row r="97" spans="1:11" ht="14.4" customHeight="1" thickBot="1" x14ac:dyDescent="0.35">
      <c r="A97" s="480" t="s">
        <v>355</v>
      </c>
      <c r="B97" s="464">
        <v>1112</v>
      </c>
      <c r="C97" s="464">
        <v>1297.3302900000001</v>
      </c>
      <c r="D97" s="465">
        <v>185.33028999999999</v>
      </c>
      <c r="E97" s="471">
        <v>1.166663929856</v>
      </c>
      <c r="F97" s="464">
        <v>1182</v>
      </c>
      <c r="G97" s="465">
        <v>197</v>
      </c>
      <c r="H97" s="467">
        <v>106.2315</v>
      </c>
      <c r="I97" s="464">
        <v>220.23876000000001</v>
      </c>
      <c r="J97" s="465">
        <v>23.238759999999999</v>
      </c>
      <c r="K97" s="472">
        <v>0.18632720812100001</v>
      </c>
    </row>
    <row r="98" spans="1:11" ht="14.4" customHeight="1" thickBot="1" x14ac:dyDescent="0.35">
      <c r="A98" s="481" t="s">
        <v>356</v>
      </c>
      <c r="B98" s="459">
        <v>1112</v>
      </c>
      <c r="C98" s="459">
        <v>1297.3302900000001</v>
      </c>
      <c r="D98" s="460">
        <v>185.33028999999999</v>
      </c>
      <c r="E98" s="461">
        <v>1.166663929856</v>
      </c>
      <c r="F98" s="459">
        <v>1182</v>
      </c>
      <c r="G98" s="460">
        <v>197</v>
      </c>
      <c r="H98" s="462">
        <v>106.2315</v>
      </c>
      <c r="I98" s="459">
        <v>220.23876000000001</v>
      </c>
      <c r="J98" s="460">
        <v>23.238759999999999</v>
      </c>
      <c r="K98" s="463">
        <v>0.18632720812100001</v>
      </c>
    </row>
    <row r="99" spans="1:11" ht="14.4" customHeight="1" thickBot="1" x14ac:dyDescent="0.35">
      <c r="A99" s="479" t="s">
        <v>357</v>
      </c>
      <c r="B99" s="459">
        <v>89</v>
      </c>
      <c r="C99" s="459">
        <v>95.503029999999995</v>
      </c>
      <c r="D99" s="460">
        <v>6.5030299999989998</v>
      </c>
      <c r="E99" s="461">
        <v>1.0730677528079999</v>
      </c>
      <c r="F99" s="459">
        <v>94.56</v>
      </c>
      <c r="G99" s="460">
        <v>15.76</v>
      </c>
      <c r="H99" s="462">
        <v>8.1048899999999993</v>
      </c>
      <c r="I99" s="459">
        <v>16.818750000000001</v>
      </c>
      <c r="J99" s="460">
        <v>1.058749999999</v>
      </c>
      <c r="K99" s="463">
        <v>0.17786326142100001</v>
      </c>
    </row>
    <row r="100" spans="1:11" ht="14.4" customHeight="1" thickBot="1" x14ac:dyDescent="0.35">
      <c r="A100" s="480" t="s">
        <v>358</v>
      </c>
      <c r="B100" s="464">
        <v>89</v>
      </c>
      <c r="C100" s="464">
        <v>95.503029999999995</v>
      </c>
      <c r="D100" s="465">
        <v>6.5030299999989998</v>
      </c>
      <c r="E100" s="471">
        <v>1.0730677528079999</v>
      </c>
      <c r="F100" s="464">
        <v>94.56</v>
      </c>
      <c r="G100" s="465">
        <v>15.76</v>
      </c>
      <c r="H100" s="467">
        <v>8.1048899999999993</v>
      </c>
      <c r="I100" s="464">
        <v>16.818750000000001</v>
      </c>
      <c r="J100" s="465">
        <v>1.058749999999</v>
      </c>
      <c r="K100" s="472">
        <v>0.17786326142100001</v>
      </c>
    </row>
    <row r="101" spans="1:11" ht="14.4" customHeight="1" thickBot="1" x14ac:dyDescent="0.35">
      <c r="A101" s="481" t="s">
        <v>359</v>
      </c>
      <c r="B101" s="459">
        <v>89</v>
      </c>
      <c r="C101" s="459">
        <v>95.503029999999995</v>
      </c>
      <c r="D101" s="460">
        <v>6.5030299999989998</v>
      </c>
      <c r="E101" s="461">
        <v>1.0730677528079999</v>
      </c>
      <c r="F101" s="459">
        <v>94.56</v>
      </c>
      <c r="G101" s="460">
        <v>15.76</v>
      </c>
      <c r="H101" s="462">
        <v>8.1048899999999993</v>
      </c>
      <c r="I101" s="459">
        <v>16.818750000000001</v>
      </c>
      <c r="J101" s="460">
        <v>1.058749999999</v>
      </c>
      <c r="K101" s="463">
        <v>0.17786326142100001</v>
      </c>
    </row>
    <row r="102" spans="1:11" ht="14.4" customHeight="1" thickBot="1" x14ac:dyDescent="0.35">
      <c r="A102" s="478" t="s">
        <v>360</v>
      </c>
      <c r="B102" s="459">
        <v>0</v>
      </c>
      <c r="C102" s="459">
        <v>71.374109999999007</v>
      </c>
      <c r="D102" s="460">
        <v>71.374109999999007</v>
      </c>
      <c r="E102" s="469" t="s">
        <v>266</v>
      </c>
      <c r="F102" s="459">
        <v>237.52752202179801</v>
      </c>
      <c r="G102" s="460">
        <v>39.587920336966</v>
      </c>
      <c r="H102" s="462">
        <v>5.9</v>
      </c>
      <c r="I102" s="459">
        <v>16.7</v>
      </c>
      <c r="J102" s="460">
        <v>-22.887920336966001</v>
      </c>
      <c r="K102" s="463">
        <v>7.0307642069000004E-2</v>
      </c>
    </row>
    <row r="103" spans="1:11" ht="14.4" customHeight="1" thickBot="1" x14ac:dyDescent="0.35">
      <c r="A103" s="479" t="s">
        <v>361</v>
      </c>
      <c r="B103" s="459">
        <v>0</v>
      </c>
      <c r="C103" s="459">
        <v>71.374109999999007</v>
      </c>
      <c r="D103" s="460">
        <v>71.374109999999007</v>
      </c>
      <c r="E103" s="469" t="s">
        <v>266</v>
      </c>
      <c r="F103" s="459">
        <v>237.52752202179801</v>
      </c>
      <c r="G103" s="460">
        <v>39.587920336966</v>
      </c>
      <c r="H103" s="462">
        <v>5.9</v>
      </c>
      <c r="I103" s="459">
        <v>16.7</v>
      </c>
      <c r="J103" s="460">
        <v>-22.887920336966001</v>
      </c>
      <c r="K103" s="463">
        <v>7.0307642069000004E-2</v>
      </c>
    </row>
    <row r="104" spans="1:11" ht="14.4" customHeight="1" thickBot="1" x14ac:dyDescent="0.35">
      <c r="A104" s="480" t="s">
        <v>362</v>
      </c>
      <c r="B104" s="464">
        <v>0</v>
      </c>
      <c r="C104" s="464">
        <v>37.924109999999999</v>
      </c>
      <c r="D104" s="465">
        <v>37.924109999999999</v>
      </c>
      <c r="E104" s="466" t="s">
        <v>266</v>
      </c>
      <c r="F104" s="464">
        <v>217.643351220071</v>
      </c>
      <c r="G104" s="465">
        <v>36.273891870010999</v>
      </c>
      <c r="H104" s="467">
        <v>0</v>
      </c>
      <c r="I104" s="464">
        <v>0</v>
      </c>
      <c r="J104" s="465">
        <v>-36.273891870010999</v>
      </c>
      <c r="K104" s="472">
        <v>0</v>
      </c>
    </row>
    <row r="105" spans="1:11" ht="14.4" customHeight="1" thickBot="1" x14ac:dyDescent="0.35">
      <c r="A105" s="481" t="s">
        <v>363</v>
      </c>
      <c r="B105" s="459">
        <v>0</v>
      </c>
      <c r="C105" s="459">
        <v>36.474110000000003</v>
      </c>
      <c r="D105" s="460">
        <v>36.474110000000003</v>
      </c>
      <c r="E105" s="469" t="s">
        <v>266</v>
      </c>
      <c r="F105" s="459">
        <v>217.643351220071</v>
      </c>
      <c r="G105" s="460">
        <v>36.273891870010999</v>
      </c>
      <c r="H105" s="462">
        <v>0</v>
      </c>
      <c r="I105" s="459">
        <v>0</v>
      </c>
      <c r="J105" s="460">
        <v>-36.273891870010999</v>
      </c>
      <c r="K105" s="463">
        <v>0</v>
      </c>
    </row>
    <row r="106" spans="1:11" ht="14.4" customHeight="1" thickBot="1" x14ac:dyDescent="0.35">
      <c r="A106" s="481" t="s">
        <v>364</v>
      </c>
      <c r="B106" s="459">
        <v>0</v>
      </c>
      <c r="C106" s="459">
        <v>1.45</v>
      </c>
      <c r="D106" s="460">
        <v>1.45</v>
      </c>
      <c r="E106" s="469" t="s">
        <v>272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63">
        <v>0</v>
      </c>
    </row>
    <row r="107" spans="1:11" ht="14.4" customHeight="1" thickBot="1" x14ac:dyDescent="0.35">
      <c r="A107" s="483" t="s">
        <v>365</v>
      </c>
      <c r="B107" s="459">
        <v>0</v>
      </c>
      <c r="C107" s="459">
        <v>33.449999999999001</v>
      </c>
      <c r="D107" s="460">
        <v>33.449999999999001</v>
      </c>
      <c r="E107" s="469" t="s">
        <v>272</v>
      </c>
      <c r="F107" s="459">
        <v>19.884170801726</v>
      </c>
      <c r="G107" s="460">
        <v>3.3140284669539999</v>
      </c>
      <c r="H107" s="462">
        <v>5.9</v>
      </c>
      <c r="I107" s="459">
        <v>16.7</v>
      </c>
      <c r="J107" s="460">
        <v>13.385971533045</v>
      </c>
      <c r="K107" s="463">
        <v>0.83986403891399997</v>
      </c>
    </row>
    <row r="108" spans="1:11" ht="14.4" customHeight="1" thickBot="1" x14ac:dyDescent="0.35">
      <c r="A108" s="481" t="s">
        <v>366</v>
      </c>
      <c r="B108" s="459">
        <v>0</v>
      </c>
      <c r="C108" s="459">
        <v>33.449999999999001</v>
      </c>
      <c r="D108" s="460">
        <v>33.449999999999001</v>
      </c>
      <c r="E108" s="469" t="s">
        <v>272</v>
      </c>
      <c r="F108" s="459">
        <v>19.884170801726</v>
      </c>
      <c r="G108" s="460">
        <v>3.3140284669539999</v>
      </c>
      <c r="H108" s="462">
        <v>5.9</v>
      </c>
      <c r="I108" s="459">
        <v>16.7</v>
      </c>
      <c r="J108" s="460">
        <v>13.385971533045</v>
      </c>
      <c r="K108" s="463">
        <v>0.83986403891399997</v>
      </c>
    </row>
    <row r="109" spans="1:11" ht="14.4" customHeight="1" thickBot="1" x14ac:dyDescent="0.35">
      <c r="A109" s="478" t="s">
        <v>367</v>
      </c>
      <c r="B109" s="459">
        <v>618.00000000000102</v>
      </c>
      <c r="C109" s="459">
        <v>719.06708000000003</v>
      </c>
      <c r="D109" s="460">
        <v>101.067079999999</v>
      </c>
      <c r="E109" s="461">
        <v>1.1635389644009999</v>
      </c>
      <c r="F109" s="459">
        <v>614.47489467600599</v>
      </c>
      <c r="G109" s="460">
        <v>102.41248244600099</v>
      </c>
      <c r="H109" s="462">
        <v>54.308999999999997</v>
      </c>
      <c r="I109" s="459">
        <v>104.687</v>
      </c>
      <c r="J109" s="460">
        <v>2.2745175539979998</v>
      </c>
      <c r="K109" s="463">
        <v>0.170368229698</v>
      </c>
    </row>
    <row r="110" spans="1:11" ht="14.4" customHeight="1" thickBot="1" x14ac:dyDescent="0.35">
      <c r="A110" s="479" t="s">
        <v>368</v>
      </c>
      <c r="B110" s="459">
        <v>532.00000000000102</v>
      </c>
      <c r="C110" s="459">
        <v>579.11300000000006</v>
      </c>
      <c r="D110" s="460">
        <v>47.112999999998998</v>
      </c>
      <c r="E110" s="461">
        <v>1.088558270676</v>
      </c>
      <c r="F110" s="459">
        <v>614.47489467600599</v>
      </c>
      <c r="G110" s="460">
        <v>102.41248244600099</v>
      </c>
      <c r="H110" s="462">
        <v>50.073999999999998</v>
      </c>
      <c r="I110" s="459">
        <v>100.452</v>
      </c>
      <c r="J110" s="460">
        <v>-1.960482446001</v>
      </c>
      <c r="K110" s="463">
        <v>0.163476166187</v>
      </c>
    </row>
    <row r="111" spans="1:11" ht="14.4" customHeight="1" thickBot="1" x14ac:dyDescent="0.35">
      <c r="A111" s="480" t="s">
        <v>369</v>
      </c>
      <c r="B111" s="464">
        <v>532.00000000000102</v>
      </c>
      <c r="C111" s="464">
        <v>579.11300000000006</v>
      </c>
      <c r="D111" s="465">
        <v>47.112999999998998</v>
      </c>
      <c r="E111" s="471">
        <v>1.088558270676</v>
      </c>
      <c r="F111" s="464">
        <v>614.47489467600599</v>
      </c>
      <c r="G111" s="465">
        <v>102.41248244600099</v>
      </c>
      <c r="H111" s="467">
        <v>50.073999999999998</v>
      </c>
      <c r="I111" s="464">
        <v>100.452</v>
      </c>
      <c r="J111" s="465">
        <v>-1.960482446001</v>
      </c>
      <c r="K111" s="472">
        <v>0.163476166187</v>
      </c>
    </row>
    <row r="112" spans="1:11" ht="14.4" customHeight="1" thickBot="1" x14ac:dyDescent="0.35">
      <c r="A112" s="481" t="s">
        <v>370</v>
      </c>
      <c r="B112" s="459">
        <v>124</v>
      </c>
      <c r="C112" s="459">
        <v>124.096</v>
      </c>
      <c r="D112" s="460">
        <v>9.5999999998999996E-2</v>
      </c>
      <c r="E112" s="461">
        <v>1.0007741935479999</v>
      </c>
      <c r="F112" s="459">
        <v>131.75198748296199</v>
      </c>
      <c r="G112" s="460">
        <v>21.958664580493</v>
      </c>
      <c r="H112" s="462">
        <v>10.231</v>
      </c>
      <c r="I112" s="459">
        <v>20.462</v>
      </c>
      <c r="J112" s="460">
        <v>-1.4966645804930001</v>
      </c>
      <c r="K112" s="463">
        <v>0.15530695506600001</v>
      </c>
    </row>
    <row r="113" spans="1:11" ht="14.4" customHeight="1" thickBot="1" x14ac:dyDescent="0.35">
      <c r="A113" s="481" t="s">
        <v>371</v>
      </c>
      <c r="B113" s="459">
        <v>295</v>
      </c>
      <c r="C113" s="459">
        <v>341.48500000000001</v>
      </c>
      <c r="D113" s="460">
        <v>46.484999999998998</v>
      </c>
      <c r="E113" s="461">
        <v>1.157576271186</v>
      </c>
      <c r="F113" s="459">
        <v>362.06609240490099</v>
      </c>
      <c r="G113" s="460">
        <v>60.344348734150003</v>
      </c>
      <c r="H113" s="462">
        <v>30.748000000000001</v>
      </c>
      <c r="I113" s="459">
        <v>61.8</v>
      </c>
      <c r="J113" s="460">
        <v>1.455651265849</v>
      </c>
      <c r="K113" s="463">
        <v>0.17068706873200001</v>
      </c>
    </row>
    <row r="114" spans="1:11" ht="14.4" customHeight="1" thickBot="1" x14ac:dyDescent="0.35">
      <c r="A114" s="481" t="s">
        <v>372</v>
      </c>
      <c r="B114" s="459">
        <v>0</v>
      </c>
      <c r="C114" s="459">
        <v>0.3</v>
      </c>
      <c r="D114" s="460">
        <v>0.3</v>
      </c>
      <c r="E114" s="469" t="s">
        <v>266</v>
      </c>
      <c r="F114" s="459">
        <v>0.31882680157499999</v>
      </c>
      <c r="G114" s="460">
        <v>5.3137800261999997E-2</v>
      </c>
      <c r="H114" s="462">
        <v>2.5000000000000001E-2</v>
      </c>
      <c r="I114" s="459">
        <v>0.05</v>
      </c>
      <c r="J114" s="460">
        <v>-3.1378002619999999E-3</v>
      </c>
      <c r="K114" s="463">
        <v>0.156824958732</v>
      </c>
    </row>
    <row r="115" spans="1:11" ht="14.4" customHeight="1" thickBot="1" x14ac:dyDescent="0.35">
      <c r="A115" s="481" t="s">
        <v>373</v>
      </c>
      <c r="B115" s="459">
        <v>113</v>
      </c>
      <c r="C115" s="459">
        <v>113.232</v>
      </c>
      <c r="D115" s="460">
        <v>0.23199999999900001</v>
      </c>
      <c r="E115" s="461">
        <v>1.0020530973449999</v>
      </c>
      <c r="F115" s="459">
        <v>120.337987986568</v>
      </c>
      <c r="G115" s="460">
        <v>20.056331331094</v>
      </c>
      <c r="H115" s="462">
        <v>9.07</v>
      </c>
      <c r="I115" s="459">
        <v>18.14</v>
      </c>
      <c r="J115" s="460">
        <v>-1.916331331094</v>
      </c>
      <c r="K115" s="463">
        <v>0.150742091533</v>
      </c>
    </row>
    <row r="116" spans="1:11" ht="14.4" customHeight="1" thickBot="1" x14ac:dyDescent="0.35">
      <c r="A116" s="479" t="s">
        <v>374</v>
      </c>
      <c r="B116" s="459">
        <v>86</v>
      </c>
      <c r="C116" s="459">
        <v>139.95408</v>
      </c>
      <c r="D116" s="460">
        <v>53.954079999999998</v>
      </c>
      <c r="E116" s="461">
        <v>1.6273730232550001</v>
      </c>
      <c r="F116" s="459">
        <v>0</v>
      </c>
      <c r="G116" s="460">
        <v>0</v>
      </c>
      <c r="H116" s="462">
        <v>4.2350000000000003</v>
      </c>
      <c r="I116" s="459">
        <v>4.2350000000000003</v>
      </c>
      <c r="J116" s="460">
        <v>4.2350000000000003</v>
      </c>
      <c r="K116" s="470" t="s">
        <v>266</v>
      </c>
    </row>
    <row r="117" spans="1:11" ht="14.4" customHeight="1" thickBot="1" x14ac:dyDescent="0.35">
      <c r="A117" s="480" t="s">
        <v>375</v>
      </c>
      <c r="B117" s="464">
        <v>86</v>
      </c>
      <c r="C117" s="464">
        <v>96.404499999999999</v>
      </c>
      <c r="D117" s="465">
        <v>10.404500000000001</v>
      </c>
      <c r="E117" s="471">
        <v>1.1209825581390001</v>
      </c>
      <c r="F117" s="464">
        <v>0</v>
      </c>
      <c r="G117" s="465">
        <v>0</v>
      </c>
      <c r="H117" s="467">
        <v>0</v>
      </c>
      <c r="I117" s="464">
        <v>0</v>
      </c>
      <c r="J117" s="465">
        <v>0</v>
      </c>
      <c r="K117" s="468" t="s">
        <v>266</v>
      </c>
    </row>
    <row r="118" spans="1:11" ht="14.4" customHeight="1" thickBot="1" x14ac:dyDescent="0.35">
      <c r="A118" s="481" t="s">
        <v>376</v>
      </c>
      <c r="B118" s="459">
        <v>86</v>
      </c>
      <c r="C118" s="459">
        <v>91.904499999999999</v>
      </c>
      <c r="D118" s="460">
        <v>5.9044999999990004</v>
      </c>
      <c r="E118" s="461">
        <v>1.068656976744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266</v>
      </c>
    </row>
    <row r="119" spans="1:11" ht="14.4" customHeight="1" thickBot="1" x14ac:dyDescent="0.35">
      <c r="A119" s="481" t="s">
        <v>377</v>
      </c>
      <c r="B119" s="459">
        <v>0</v>
      </c>
      <c r="C119" s="459">
        <v>4.5</v>
      </c>
      <c r="D119" s="460">
        <v>4.5</v>
      </c>
      <c r="E119" s="469" t="s">
        <v>272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266</v>
      </c>
    </row>
    <row r="120" spans="1:11" ht="14.4" customHeight="1" thickBot="1" x14ac:dyDescent="0.35">
      <c r="A120" s="480" t="s">
        <v>378</v>
      </c>
      <c r="B120" s="464">
        <v>0</v>
      </c>
      <c r="C120" s="464">
        <v>18.239380000000001</v>
      </c>
      <c r="D120" s="465">
        <v>18.239380000000001</v>
      </c>
      <c r="E120" s="466" t="s">
        <v>272</v>
      </c>
      <c r="F120" s="464">
        <v>0</v>
      </c>
      <c r="G120" s="465">
        <v>0</v>
      </c>
      <c r="H120" s="467">
        <v>0</v>
      </c>
      <c r="I120" s="464">
        <v>0</v>
      </c>
      <c r="J120" s="465">
        <v>0</v>
      </c>
      <c r="K120" s="468" t="s">
        <v>266</v>
      </c>
    </row>
    <row r="121" spans="1:11" ht="14.4" customHeight="1" thickBot="1" x14ac:dyDescent="0.35">
      <c r="A121" s="481" t="s">
        <v>379</v>
      </c>
      <c r="B121" s="459">
        <v>0</v>
      </c>
      <c r="C121" s="459">
        <v>3.7702</v>
      </c>
      <c r="D121" s="460">
        <v>3.7702</v>
      </c>
      <c r="E121" s="469" t="s">
        <v>272</v>
      </c>
      <c r="F121" s="459">
        <v>0</v>
      </c>
      <c r="G121" s="460">
        <v>0</v>
      </c>
      <c r="H121" s="462">
        <v>0</v>
      </c>
      <c r="I121" s="459">
        <v>0</v>
      </c>
      <c r="J121" s="460">
        <v>0</v>
      </c>
      <c r="K121" s="470" t="s">
        <v>266</v>
      </c>
    </row>
    <row r="122" spans="1:11" ht="14.4" customHeight="1" thickBot="1" x14ac:dyDescent="0.35">
      <c r="A122" s="481" t="s">
        <v>380</v>
      </c>
      <c r="B122" s="459">
        <v>0</v>
      </c>
      <c r="C122" s="459">
        <v>14.46918</v>
      </c>
      <c r="D122" s="460">
        <v>14.46918</v>
      </c>
      <c r="E122" s="469" t="s">
        <v>272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266</v>
      </c>
    </row>
    <row r="123" spans="1:11" ht="14.4" customHeight="1" thickBot="1" x14ac:dyDescent="0.35">
      <c r="A123" s="480" t="s">
        <v>381</v>
      </c>
      <c r="B123" s="464">
        <v>0</v>
      </c>
      <c r="C123" s="464">
        <v>0</v>
      </c>
      <c r="D123" s="465">
        <v>0</v>
      </c>
      <c r="E123" s="471">
        <v>1</v>
      </c>
      <c r="F123" s="464">
        <v>0</v>
      </c>
      <c r="G123" s="465">
        <v>0</v>
      </c>
      <c r="H123" s="467">
        <v>4.2350000000000003</v>
      </c>
      <c r="I123" s="464">
        <v>4.2350000000000003</v>
      </c>
      <c r="J123" s="465">
        <v>4.2350000000000003</v>
      </c>
      <c r="K123" s="468" t="s">
        <v>272</v>
      </c>
    </row>
    <row r="124" spans="1:11" ht="14.4" customHeight="1" thickBot="1" x14ac:dyDescent="0.35">
      <c r="A124" s="481" t="s">
        <v>382</v>
      </c>
      <c r="B124" s="459">
        <v>0</v>
      </c>
      <c r="C124" s="459">
        <v>0</v>
      </c>
      <c r="D124" s="460">
        <v>0</v>
      </c>
      <c r="E124" s="461">
        <v>1</v>
      </c>
      <c r="F124" s="459">
        <v>0</v>
      </c>
      <c r="G124" s="460">
        <v>0</v>
      </c>
      <c r="H124" s="462">
        <v>4.2350000000000003</v>
      </c>
      <c r="I124" s="459">
        <v>4.2350000000000003</v>
      </c>
      <c r="J124" s="460">
        <v>4.2350000000000003</v>
      </c>
      <c r="K124" s="470" t="s">
        <v>272</v>
      </c>
    </row>
    <row r="125" spans="1:11" ht="14.4" customHeight="1" thickBot="1" x14ac:dyDescent="0.35">
      <c r="A125" s="480" t="s">
        <v>383</v>
      </c>
      <c r="B125" s="464">
        <v>0</v>
      </c>
      <c r="C125" s="464">
        <v>25.310199999999998</v>
      </c>
      <c r="D125" s="465">
        <v>25.310199999999998</v>
      </c>
      <c r="E125" s="466" t="s">
        <v>266</v>
      </c>
      <c r="F125" s="464">
        <v>0</v>
      </c>
      <c r="G125" s="465">
        <v>0</v>
      </c>
      <c r="H125" s="467">
        <v>0</v>
      </c>
      <c r="I125" s="464">
        <v>0</v>
      </c>
      <c r="J125" s="465">
        <v>0</v>
      </c>
      <c r="K125" s="468" t="s">
        <v>266</v>
      </c>
    </row>
    <row r="126" spans="1:11" ht="14.4" customHeight="1" thickBot="1" x14ac:dyDescent="0.35">
      <c r="A126" s="481" t="s">
        <v>384</v>
      </c>
      <c r="B126" s="459">
        <v>0</v>
      </c>
      <c r="C126" s="459">
        <v>25.310199999999998</v>
      </c>
      <c r="D126" s="460">
        <v>25.310199999999998</v>
      </c>
      <c r="E126" s="469" t="s">
        <v>266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266</v>
      </c>
    </row>
    <row r="127" spans="1:11" ht="14.4" customHeight="1" thickBot="1" x14ac:dyDescent="0.35">
      <c r="A127" s="477" t="s">
        <v>385</v>
      </c>
      <c r="B127" s="459">
        <v>5395.9731494832804</v>
      </c>
      <c r="C127" s="459">
        <v>8028.8190199999999</v>
      </c>
      <c r="D127" s="460">
        <v>2632.84587051672</v>
      </c>
      <c r="E127" s="461">
        <v>1.487927904305</v>
      </c>
      <c r="F127" s="459">
        <v>8185.9956118887303</v>
      </c>
      <c r="G127" s="460">
        <v>1364.3326019814599</v>
      </c>
      <c r="H127" s="462">
        <v>809.63688000000002</v>
      </c>
      <c r="I127" s="459">
        <v>1804.5940800000001</v>
      </c>
      <c r="J127" s="460">
        <v>440.26147801854398</v>
      </c>
      <c r="K127" s="463">
        <v>0.220448942994</v>
      </c>
    </row>
    <row r="128" spans="1:11" ht="14.4" customHeight="1" thickBot="1" x14ac:dyDescent="0.35">
      <c r="A128" s="478" t="s">
        <v>386</v>
      </c>
      <c r="B128" s="459">
        <v>5395.9731494832804</v>
      </c>
      <c r="C128" s="459">
        <v>7987.5445200000004</v>
      </c>
      <c r="D128" s="460">
        <v>2591.57137051672</v>
      </c>
      <c r="E128" s="461">
        <v>1.4802787743229999</v>
      </c>
      <c r="F128" s="459">
        <v>8185.8066867303796</v>
      </c>
      <c r="G128" s="460">
        <v>1364.3011144550601</v>
      </c>
      <c r="H128" s="462">
        <v>804.77937999999995</v>
      </c>
      <c r="I128" s="459">
        <v>1799.7360799999999</v>
      </c>
      <c r="J128" s="460">
        <v>435.43496554493697</v>
      </c>
      <c r="K128" s="463">
        <v>0.21986056461799999</v>
      </c>
    </row>
    <row r="129" spans="1:11" ht="14.4" customHeight="1" thickBot="1" x14ac:dyDescent="0.35">
      <c r="A129" s="479" t="s">
        <v>387</v>
      </c>
      <c r="B129" s="459">
        <v>5395.9731494832804</v>
      </c>
      <c r="C129" s="459">
        <v>7987.5445200000004</v>
      </c>
      <c r="D129" s="460">
        <v>2591.57137051672</v>
      </c>
      <c r="E129" s="461">
        <v>1.4802787743229999</v>
      </c>
      <c r="F129" s="459">
        <v>8185.8066867303796</v>
      </c>
      <c r="G129" s="460">
        <v>1364.3011144550601</v>
      </c>
      <c r="H129" s="462">
        <v>804.77937999999995</v>
      </c>
      <c r="I129" s="459">
        <v>1799.7360799999999</v>
      </c>
      <c r="J129" s="460">
        <v>435.43496554493697</v>
      </c>
      <c r="K129" s="463">
        <v>0.21986056461799999</v>
      </c>
    </row>
    <row r="130" spans="1:11" ht="14.4" customHeight="1" thickBot="1" x14ac:dyDescent="0.35">
      <c r="A130" s="480" t="s">
        <v>388</v>
      </c>
      <c r="B130" s="464">
        <v>1425</v>
      </c>
      <c r="C130" s="464">
        <v>1604.52927</v>
      </c>
      <c r="D130" s="465">
        <v>179.52927</v>
      </c>
      <c r="E130" s="471">
        <v>1.125985452631</v>
      </c>
      <c r="F130" s="464">
        <v>1698.0858165383599</v>
      </c>
      <c r="G130" s="465">
        <v>283.01430275639302</v>
      </c>
      <c r="H130" s="467">
        <v>145.88238000000001</v>
      </c>
      <c r="I130" s="464">
        <v>222.74124</v>
      </c>
      <c r="J130" s="465">
        <v>-60.273062756393003</v>
      </c>
      <c r="K130" s="472">
        <v>0.131171957171</v>
      </c>
    </row>
    <row r="131" spans="1:11" ht="14.4" customHeight="1" thickBot="1" x14ac:dyDescent="0.35">
      <c r="A131" s="481" t="s">
        <v>389</v>
      </c>
      <c r="B131" s="459">
        <v>65</v>
      </c>
      <c r="C131" s="459">
        <v>269.58551999999997</v>
      </c>
      <c r="D131" s="460">
        <v>204.58552</v>
      </c>
      <c r="E131" s="461">
        <v>4.1474695384610003</v>
      </c>
      <c r="F131" s="459">
        <v>274.44016306272698</v>
      </c>
      <c r="G131" s="460">
        <v>45.740027177121</v>
      </c>
      <c r="H131" s="462">
        <v>11.721</v>
      </c>
      <c r="I131" s="459">
        <v>14.8596</v>
      </c>
      <c r="J131" s="460">
        <v>-30.880427177121</v>
      </c>
      <c r="K131" s="463">
        <v>5.4145136171000002E-2</v>
      </c>
    </row>
    <row r="132" spans="1:11" ht="14.4" customHeight="1" thickBot="1" x14ac:dyDescent="0.35">
      <c r="A132" s="481" t="s">
        <v>390</v>
      </c>
      <c r="B132" s="459">
        <v>0</v>
      </c>
      <c r="C132" s="459">
        <v>4.2567599999999999</v>
      </c>
      <c r="D132" s="460">
        <v>4.2567599999999999</v>
      </c>
      <c r="E132" s="469" t="s">
        <v>272</v>
      </c>
      <c r="F132" s="459">
        <v>5.3547154972459996</v>
      </c>
      <c r="G132" s="460">
        <v>0.89245258287399998</v>
      </c>
      <c r="H132" s="462">
        <v>0</v>
      </c>
      <c r="I132" s="459">
        <v>0</v>
      </c>
      <c r="J132" s="460">
        <v>-0.89245258287399998</v>
      </c>
      <c r="K132" s="463">
        <v>0</v>
      </c>
    </row>
    <row r="133" spans="1:11" ht="14.4" customHeight="1" thickBot="1" x14ac:dyDescent="0.35">
      <c r="A133" s="481" t="s">
        <v>391</v>
      </c>
      <c r="B133" s="459">
        <v>1360</v>
      </c>
      <c r="C133" s="459">
        <v>1330.6869899999999</v>
      </c>
      <c r="D133" s="460">
        <v>-29.313009999999</v>
      </c>
      <c r="E133" s="461">
        <v>0.97844631617599997</v>
      </c>
      <c r="F133" s="459">
        <v>1418.29093797839</v>
      </c>
      <c r="G133" s="460">
        <v>236.381822996398</v>
      </c>
      <c r="H133" s="462">
        <v>134.16138000000001</v>
      </c>
      <c r="I133" s="459">
        <v>207.88164</v>
      </c>
      <c r="J133" s="460">
        <v>-28.500182996397001</v>
      </c>
      <c r="K133" s="463">
        <v>0.146571929942</v>
      </c>
    </row>
    <row r="134" spans="1:11" ht="14.4" customHeight="1" thickBot="1" x14ac:dyDescent="0.35">
      <c r="A134" s="480" t="s">
        <v>392</v>
      </c>
      <c r="B134" s="464">
        <v>1.9731494832780001</v>
      </c>
      <c r="C134" s="464">
        <v>2.6248999999999998</v>
      </c>
      <c r="D134" s="465">
        <v>0.65175051672100004</v>
      </c>
      <c r="E134" s="471">
        <v>1.3303097521210001</v>
      </c>
      <c r="F134" s="464">
        <v>2.4433016079860002</v>
      </c>
      <c r="G134" s="465">
        <v>0.407216934664</v>
      </c>
      <c r="H134" s="467">
        <v>0</v>
      </c>
      <c r="I134" s="464">
        <v>0</v>
      </c>
      <c r="J134" s="465">
        <v>-0.407216934664</v>
      </c>
      <c r="K134" s="472">
        <v>0</v>
      </c>
    </row>
    <row r="135" spans="1:11" ht="14.4" customHeight="1" thickBot="1" x14ac:dyDescent="0.35">
      <c r="A135" s="481" t="s">
        <v>393</v>
      </c>
      <c r="B135" s="459">
        <v>1.9731494832780001</v>
      </c>
      <c r="C135" s="459">
        <v>0</v>
      </c>
      <c r="D135" s="460">
        <v>-1.9731494832780001</v>
      </c>
      <c r="E135" s="461">
        <v>0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63">
        <v>2</v>
      </c>
    </row>
    <row r="136" spans="1:11" ht="14.4" customHeight="1" thickBot="1" x14ac:dyDescent="0.35">
      <c r="A136" s="481" t="s">
        <v>394</v>
      </c>
      <c r="B136" s="459">
        <v>0</v>
      </c>
      <c r="C136" s="459">
        <v>2.6248999999999998</v>
      </c>
      <c r="D136" s="460">
        <v>2.6248999999999998</v>
      </c>
      <c r="E136" s="469" t="s">
        <v>266</v>
      </c>
      <c r="F136" s="459">
        <v>2.4433016079860002</v>
      </c>
      <c r="G136" s="460">
        <v>0.407216934664</v>
      </c>
      <c r="H136" s="462">
        <v>0</v>
      </c>
      <c r="I136" s="459">
        <v>0</v>
      </c>
      <c r="J136" s="460">
        <v>-0.407216934664</v>
      </c>
      <c r="K136" s="463">
        <v>0</v>
      </c>
    </row>
    <row r="137" spans="1:11" ht="14.4" customHeight="1" thickBot="1" x14ac:dyDescent="0.35">
      <c r="A137" s="480" t="s">
        <v>395</v>
      </c>
      <c r="B137" s="464">
        <v>48</v>
      </c>
      <c r="C137" s="464">
        <v>7.2368300000000003</v>
      </c>
      <c r="D137" s="465">
        <v>-40.763170000000002</v>
      </c>
      <c r="E137" s="471">
        <v>0.150767291666</v>
      </c>
      <c r="F137" s="464">
        <v>7.2378722200130001</v>
      </c>
      <c r="G137" s="465">
        <v>1.206312036668</v>
      </c>
      <c r="H137" s="467">
        <v>0</v>
      </c>
      <c r="I137" s="464">
        <v>0</v>
      </c>
      <c r="J137" s="465">
        <v>-1.206312036668</v>
      </c>
      <c r="K137" s="472">
        <v>0</v>
      </c>
    </row>
    <row r="138" spans="1:11" ht="14.4" customHeight="1" thickBot="1" x14ac:dyDescent="0.35">
      <c r="A138" s="481" t="s">
        <v>396</v>
      </c>
      <c r="B138" s="459">
        <v>48</v>
      </c>
      <c r="C138" s="459">
        <v>7.2368300000000003</v>
      </c>
      <c r="D138" s="460">
        <v>-40.763170000000002</v>
      </c>
      <c r="E138" s="461">
        <v>0.150767291666</v>
      </c>
      <c r="F138" s="459">
        <v>7.2378722200130001</v>
      </c>
      <c r="G138" s="460">
        <v>1.206312036668</v>
      </c>
      <c r="H138" s="462">
        <v>0</v>
      </c>
      <c r="I138" s="459">
        <v>0</v>
      </c>
      <c r="J138" s="460">
        <v>-1.206312036668</v>
      </c>
      <c r="K138" s="463">
        <v>0</v>
      </c>
    </row>
    <row r="139" spans="1:11" ht="14.4" customHeight="1" thickBot="1" x14ac:dyDescent="0.35">
      <c r="A139" s="480" t="s">
        <v>397</v>
      </c>
      <c r="B139" s="464">
        <v>2</v>
      </c>
      <c r="C139" s="464">
        <v>0.67769999999999997</v>
      </c>
      <c r="D139" s="465">
        <v>-1.3223</v>
      </c>
      <c r="E139" s="471">
        <v>0.33884999999999998</v>
      </c>
      <c r="F139" s="464">
        <v>0.67555724673799999</v>
      </c>
      <c r="G139" s="465">
        <v>0.112592874456</v>
      </c>
      <c r="H139" s="467">
        <v>0</v>
      </c>
      <c r="I139" s="464">
        <v>0</v>
      </c>
      <c r="J139" s="465">
        <v>-0.112592874456</v>
      </c>
      <c r="K139" s="472">
        <v>0</v>
      </c>
    </row>
    <row r="140" spans="1:11" ht="14.4" customHeight="1" thickBot="1" x14ac:dyDescent="0.35">
      <c r="A140" s="481" t="s">
        <v>398</v>
      </c>
      <c r="B140" s="459">
        <v>2</v>
      </c>
      <c r="C140" s="459">
        <v>0.67769999999999997</v>
      </c>
      <c r="D140" s="460">
        <v>-1.3223</v>
      </c>
      <c r="E140" s="461">
        <v>0.33884999999999998</v>
      </c>
      <c r="F140" s="459">
        <v>0.67555724673799999</v>
      </c>
      <c r="G140" s="460">
        <v>0.112592874456</v>
      </c>
      <c r="H140" s="462">
        <v>0</v>
      </c>
      <c r="I140" s="459">
        <v>0</v>
      </c>
      <c r="J140" s="460">
        <v>-0.112592874456</v>
      </c>
      <c r="K140" s="463">
        <v>0</v>
      </c>
    </row>
    <row r="141" spans="1:11" ht="14.4" customHeight="1" thickBot="1" x14ac:dyDescent="0.35">
      <c r="A141" s="480" t="s">
        <v>399</v>
      </c>
      <c r="B141" s="464">
        <v>3919</v>
      </c>
      <c r="C141" s="464">
        <v>6272.9047700000001</v>
      </c>
      <c r="D141" s="465">
        <v>2353.9047700000001</v>
      </c>
      <c r="E141" s="471">
        <v>1.600639134983</v>
      </c>
      <c r="F141" s="464">
        <v>6477.3641391172796</v>
      </c>
      <c r="G141" s="465">
        <v>1079.5606898528799</v>
      </c>
      <c r="H141" s="467">
        <v>658.89426000000003</v>
      </c>
      <c r="I141" s="464">
        <v>1487.9969900000001</v>
      </c>
      <c r="J141" s="465">
        <v>408.43630014711999</v>
      </c>
      <c r="K141" s="472">
        <v>0.22972260908</v>
      </c>
    </row>
    <row r="142" spans="1:11" ht="14.4" customHeight="1" thickBot="1" x14ac:dyDescent="0.35">
      <c r="A142" s="481" t="s">
        <v>400</v>
      </c>
      <c r="B142" s="459">
        <v>1149</v>
      </c>
      <c r="C142" s="459">
        <v>1726.4085600000001</v>
      </c>
      <c r="D142" s="460">
        <v>577.40855999999997</v>
      </c>
      <c r="E142" s="461">
        <v>1.502531383812</v>
      </c>
      <c r="F142" s="459">
        <v>1857.7501543554799</v>
      </c>
      <c r="G142" s="460">
        <v>309.62502572591302</v>
      </c>
      <c r="H142" s="462">
        <v>155.75890000000001</v>
      </c>
      <c r="I142" s="459">
        <v>381.03728000000001</v>
      </c>
      <c r="J142" s="460">
        <v>71.412254274087005</v>
      </c>
      <c r="K142" s="463">
        <v>0.20510684878999999</v>
      </c>
    </row>
    <row r="143" spans="1:11" ht="14.4" customHeight="1" thickBot="1" x14ac:dyDescent="0.35">
      <c r="A143" s="481" t="s">
        <v>401</v>
      </c>
      <c r="B143" s="459">
        <v>2770</v>
      </c>
      <c r="C143" s="459">
        <v>4546.4962100000002</v>
      </c>
      <c r="D143" s="460">
        <v>1776.49621</v>
      </c>
      <c r="E143" s="461">
        <v>1.6413343718410001</v>
      </c>
      <c r="F143" s="459">
        <v>4619.6139847617997</v>
      </c>
      <c r="G143" s="460">
        <v>769.93566412696703</v>
      </c>
      <c r="H143" s="462">
        <v>503.13535999999999</v>
      </c>
      <c r="I143" s="459">
        <v>1106.9597100000001</v>
      </c>
      <c r="J143" s="460">
        <v>337.024045873033</v>
      </c>
      <c r="K143" s="463">
        <v>0.239621689961</v>
      </c>
    </row>
    <row r="144" spans="1:11" ht="14.4" customHeight="1" thickBot="1" x14ac:dyDescent="0.35">
      <c r="A144" s="480" t="s">
        <v>402</v>
      </c>
      <c r="B144" s="464">
        <v>0</v>
      </c>
      <c r="C144" s="464">
        <v>99.57105</v>
      </c>
      <c r="D144" s="465">
        <v>99.57105</v>
      </c>
      <c r="E144" s="466" t="s">
        <v>266</v>
      </c>
      <c r="F144" s="464">
        <v>0</v>
      </c>
      <c r="G144" s="465">
        <v>0</v>
      </c>
      <c r="H144" s="467">
        <v>2.7399999999999998E-3</v>
      </c>
      <c r="I144" s="464">
        <v>88.99785</v>
      </c>
      <c r="J144" s="465">
        <v>88.99785</v>
      </c>
      <c r="K144" s="468" t="s">
        <v>266</v>
      </c>
    </row>
    <row r="145" spans="1:11" ht="14.4" customHeight="1" thickBot="1" x14ac:dyDescent="0.35">
      <c r="A145" s="481" t="s">
        <v>403</v>
      </c>
      <c r="B145" s="459">
        <v>0</v>
      </c>
      <c r="C145" s="459">
        <v>70.076689999999999</v>
      </c>
      <c r="D145" s="460">
        <v>70.076689999999999</v>
      </c>
      <c r="E145" s="469" t="s">
        <v>266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266</v>
      </c>
    </row>
    <row r="146" spans="1:11" ht="14.4" customHeight="1" thickBot="1" x14ac:dyDescent="0.35">
      <c r="A146" s="481" t="s">
        <v>404</v>
      </c>
      <c r="B146" s="459">
        <v>0</v>
      </c>
      <c r="C146" s="459">
        <v>29.49436</v>
      </c>
      <c r="D146" s="460">
        <v>29.49436</v>
      </c>
      <c r="E146" s="469" t="s">
        <v>266</v>
      </c>
      <c r="F146" s="459">
        <v>0</v>
      </c>
      <c r="G146" s="460">
        <v>0</v>
      </c>
      <c r="H146" s="462">
        <v>2.7399999999999998E-3</v>
      </c>
      <c r="I146" s="459">
        <v>88.99785</v>
      </c>
      <c r="J146" s="460">
        <v>88.99785</v>
      </c>
      <c r="K146" s="470">
        <v>0</v>
      </c>
    </row>
    <row r="147" spans="1:11" ht="14.4" customHeight="1" thickBot="1" x14ac:dyDescent="0.35">
      <c r="A147" s="478" t="s">
        <v>405</v>
      </c>
      <c r="B147" s="459">
        <v>0</v>
      </c>
      <c r="C147" s="459">
        <v>41.274500000000003</v>
      </c>
      <c r="D147" s="460">
        <v>41.274500000000003</v>
      </c>
      <c r="E147" s="469" t="s">
        <v>266</v>
      </c>
      <c r="F147" s="459">
        <v>0.18892515835699999</v>
      </c>
      <c r="G147" s="460">
        <v>3.1487526391999997E-2</v>
      </c>
      <c r="H147" s="462">
        <v>4.8574999999999999</v>
      </c>
      <c r="I147" s="459">
        <v>4.8579999999999997</v>
      </c>
      <c r="J147" s="460">
        <v>4.826512473607</v>
      </c>
      <c r="K147" s="463">
        <v>0</v>
      </c>
    </row>
    <row r="148" spans="1:11" ht="14.4" customHeight="1" thickBot="1" x14ac:dyDescent="0.35">
      <c r="A148" s="479" t="s">
        <v>406</v>
      </c>
      <c r="B148" s="459">
        <v>0</v>
      </c>
      <c r="C148" s="459">
        <v>36.655999999999999</v>
      </c>
      <c r="D148" s="460">
        <v>36.655999999999999</v>
      </c>
      <c r="E148" s="469" t="s">
        <v>266</v>
      </c>
      <c r="F148" s="459">
        <v>0</v>
      </c>
      <c r="G148" s="460">
        <v>0</v>
      </c>
      <c r="H148" s="462">
        <v>4.8570000000000002</v>
      </c>
      <c r="I148" s="459">
        <v>4.8570000000000002</v>
      </c>
      <c r="J148" s="460">
        <v>4.8570000000000002</v>
      </c>
      <c r="K148" s="470" t="s">
        <v>266</v>
      </c>
    </row>
    <row r="149" spans="1:11" ht="14.4" customHeight="1" thickBot="1" x14ac:dyDescent="0.35">
      <c r="A149" s="480" t="s">
        <v>407</v>
      </c>
      <c r="B149" s="464">
        <v>0</v>
      </c>
      <c r="C149" s="464">
        <v>6.6559999999999997</v>
      </c>
      <c r="D149" s="465">
        <v>6.6559999999999997</v>
      </c>
      <c r="E149" s="466" t="s">
        <v>266</v>
      </c>
      <c r="F149" s="464">
        <v>0</v>
      </c>
      <c r="G149" s="465">
        <v>0</v>
      </c>
      <c r="H149" s="467">
        <v>4.8570000000000002</v>
      </c>
      <c r="I149" s="464">
        <v>4.8570000000000002</v>
      </c>
      <c r="J149" s="465">
        <v>4.8570000000000002</v>
      </c>
      <c r="K149" s="468" t="s">
        <v>266</v>
      </c>
    </row>
    <row r="150" spans="1:11" ht="14.4" customHeight="1" thickBot="1" x14ac:dyDescent="0.35">
      <c r="A150" s="481" t="s">
        <v>408</v>
      </c>
      <c r="B150" s="459">
        <v>0</v>
      </c>
      <c r="C150" s="459">
        <v>6.6559999999999997</v>
      </c>
      <c r="D150" s="460">
        <v>6.6559999999999997</v>
      </c>
      <c r="E150" s="469" t="s">
        <v>266</v>
      </c>
      <c r="F150" s="459">
        <v>0</v>
      </c>
      <c r="G150" s="460">
        <v>0</v>
      </c>
      <c r="H150" s="462">
        <v>4.8570000000000002</v>
      </c>
      <c r="I150" s="459">
        <v>4.8570000000000002</v>
      </c>
      <c r="J150" s="460">
        <v>4.8570000000000002</v>
      </c>
      <c r="K150" s="470" t="s">
        <v>266</v>
      </c>
    </row>
    <row r="151" spans="1:11" ht="14.4" customHeight="1" thickBot="1" x14ac:dyDescent="0.35">
      <c r="A151" s="480" t="s">
        <v>409</v>
      </c>
      <c r="B151" s="464">
        <v>0</v>
      </c>
      <c r="C151" s="464">
        <v>30</v>
      </c>
      <c r="D151" s="465">
        <v>30</v>
      </c>
      <c r="E151" s="466" t="s">
        <v>272</v>
      </c>
      <c r="F151" s="464">
        <v>0</v>
      </c>
      <c r="G151" s="465">
        <v>0</v>
      </c>
      <c r="H151" s="467">
        <v>0</v>
      </c>
      <c r="I151" s="464">
        <v>0</v>
      </c>
      <c r="J151" s="465">
        <v>0</v>
      </c>
      <c r="K151" s="468" t="s">
        <v>266</v>
      </c>
    </row>
    <row r="152" spans="1:11" ht="14.4" customHeight="1" thickBot="1" x14ac:dyDescent="0.35">
      <c r="A152" s="481" t="s">
        <v>410</v>
      </c>
      <c r="B152" s="459">
        <v>0</v>
      </c>
      <c r="C152" s="459">
        <v>30</v>
      </c>
      <c r="D152" s="460">
        <v>30</v>
      </c>
      <c r="E152" s="469" t="s">
        <v>272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266</v>
      </c>
    </row>
    <row r="153" spans="1:11" ht="14.4" customHeight="1" thickBot="1" x14ac:dyDescent="0.35">
      <c r="A153" s="484" t="s">
        <v>411</v>
      </c>
      <c r="B153" s="464">
        <v>0</v>
      </c>
      <c r="C153" s="464">
        <v>4.6185</v>
      </c>
      <c r="D153" s="465">
        <v>4.6185</v>
      </c>
      <c r="E153" s="466" t="s">
        <v>266</v>
      </c>
      <c r="F153" s="464">
        <v>0.18892515835699999</v>
      </c>
      <c r="G153" s="465">
        <v>3.1487526391999997E-2</v>
      </c>
      <c r="H153" s="467">
        <v>5.0000000000000001E-4</v>
      </c>
      <c r="I153" s="464">
        <v>1E-3</v>
      </c>
      <c r="J153" s="465">
        <v>-3.0487526391999999E-2</v>
      </c>
      <c r="K153" s="472">
        <v>5.2931012929999998E-3</v>
      </c>
    </row>
    <row r="154" spans="1:11" ht="14.4" customHeight="1" thickBot="1" x14ac:dyDescent="0.35">
      <c r="A154" s="480" t="s">
        <v>412</v>
      </c>
      <c r="B154" s="464">
        <v>0</v>
      </c>
      <c r="C154" s="464">
        <v>2.5000000000000001E-3</v>
      </c>
      <c r="D154" s="465">
        <v>2.5000000000000001E-3</v>
      </c>
      <c r="E154" s="466" t="s">
        <v>266</v>
      </c>
      <c r="F154" s="464">
        <v>0</v>
      </c>
      <c r="G154" s="465">
        <v>0</v>
      </c>
      <c r="H154" s="467">
        <v>5.0000000000000001E-4</v>
      </c>
      <c r="I154" s="464">
        <v>1E-3</v>
      </c>
      <c r="J154" s="465">
        <v>1E-3</v>
      </c>
      <c r="K154" s="468" t="s">
        <v>266</v>
      </c>
    </row>
    <row r="155" spans="1:11" ht="14.4" customHeight="1" thickBot="1" x14ac:dyDescent="0.35">
      <c r="A155" s="481" t="s">
        <v>413</v>
      </c>
      <c r="B155" s="459">
        <v>0</v>
      </c>
      <c r="C155" s="459">
        <v>2.5000000000000001E-3</v>
      </c>
      <c r="D155" s="460">
        <v>2.5000000000000001E-3</v>
      </c>
      <c r="E155" s="469" t="s">
        <v>266</v>
      </c>
      <c r="F155" s="459">
        <v>0</v>
      </c>
      <c r="G155" s="460">
        <v>0</v>
      </c>
      <c r="H155" s="462">
        <v>5.0000000000000001E-4</v>
      </c>
      <c r="I155" s="459">
        <v>1E-3</v>
      </c>
      <c r="J155" s="460">
        <v>1E-3</v>
      </c>
      <c r="K155" s="470" t="s">
        <v>266</v>
      </c>
    </row>
    <row r="156" spans="1:11" ht="14.4" customHeight="1" thickBot="1" x14ac:dyDescent="0.35">
      <c r="A156" s="480" t="s">
        <v>414</v>
      </c>
      <c r="B156" s="464">
        <v>0</v>
      </c>
      <c r="C156" s="464">
        <v>0.11600000000000001</v>
      </c>
      <c r="D156" s="465">
        <v>0.11600000000000001</v>
      </c>
      <c r="E156" s="466" t="s">
        <v>266</v>
      </c>
      <c r="F156" s="464">
        <v>0.18892515835699999</v>
      </c>
      <c r="G156" s="465">
        <v>3.1487526391999997E-2</v>
      </c>
      <c r="H156" s="467">
        <v>0</v>
      </c>
      <c r="I156" s="464">
        <v>0</v>
      </c>
      <c r="J156" s="465">
        <v>-3.1487526391999997E-2</v>
      </c>
      <c r="K156" s="472">
        <v>0</v>
      </c>
    </row>
    <row r="157" spans="1:11" ht="14.4" customHeight="1" thickBot="1" x14ac:dyDescent="0.35">
      <c r="A157" s="481" t="s">
        <v>415</v>
      </c>
      <c r="B157" s="459">
        <v>0</v>
      </c>
      <c r="C157" s="459">
        <v>0.11600000000000001</v>
      </c>
      <c r="D157" s="460">
        <v>0.11600000000000001</v>
      </c>
      <c r="E157" s="469" t="s">
        <v>266</v>
      </c>
      <c r="F157" s="459">
        <v>0.18892515835699999</v>
      </c>
      <c r="G157" s="460">
        <v>3.1487526391999997E-2</v>
      </c>
      <c r="H157" s="462">
        <v>0</v>
      </c>
      <c r="I157" s="459">
        <v>0</v>
      </c>
      <c r="J157" s="460">
        <v>-3.1487526391999997E-2</v>
      </c>
      <c r="K157" s="463">
        <v>0</v>
      </c>
    </row>
    <row r="158" spans="1:11" ht="14.4" customHeight="1" thickBot="1" x14ac:dyDescent="0.35">
      <c r="A158" s="480" t="s">
        <v>416</v>
      </c>
      <c r="B158" s="464">
        <v>0</v>
      </c>
      <c r="C158" s="464">
        <v>4.5</v>
      </c>
      <c r="D158" s="465">
        <v>4.5</v>
      </c>
      <c r="E158" s="466" t="s">
        <v>272</v>
      </c>
      <c r="F158" s="464">
        <v>0</v>
      </c>
      <c r="G158" s="465">
        <v>0</v>
      </c>
      <c r="H158" s="467">
        <v>0</v>
      </c>
      <c r="I158" s="464">
        <v>0</v>
      </c>
      <c r="J158" s="465">
        <v>0</v>
      </c>
      <c r="K158" s="468" t="s">
        <v>266</v>
      </c>
    </row>
    <row r="159" spans="1:11" ht="14.4" customHeight="1" thickBot="1" x14ac:dyDescent="0.35">
      <c r="A159" s="481" t="s">
        <v>417</v>
      </c>
      <c r="B159" s="459">
        <v>0</v>
      </c>
      <c r="C159" s="459">
        <v>4.5</v>
      </c>
      <c r="D159" s="460">
        <v>4.5</v>
      </c>
      <c r="E159" s="469" t="s">
        <v>272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70" t="s">
        <v>266</v>
      </c>
    </row>
    <row r="160" spans="1:11" ht="14.4" customHeight="1" thickBot="1" x14ac:dyDescent="0.35">
      <c r="A160" s="477" t="s">
        <v>418</v>
      </c>
      <c r="B160" s="459">
        <v>1265.48934821219</v>
      </c>
      <c r="C160" s="459">
        <v>1361.9132300000001</v>
      </c>
      <c r="D160" s="460">
        <v>96.423881787808995</v>
      </c>
      <c r="E160" s="461">
        <v>1.0761949374949999</v>
      </c>
      <c r="F160" s="459">
        <v>0</v>
      </c>
      <c r="G160" s="460">
        <v>0</v>
      </c>
      <c r="H160" s="462">
        <v>115.18857</v>
      </c>
      <c r="I160" s="459">
        <v>231.85623000000001</v>
      </c>
      <c r="J160" s="460">
        <v>231.85623000000001</v>
      </c>
      <c r="K160" s="470" t="s">
        <v>272</v>
      </c>
    </row>
    <row r="161" spans="1:11" ht="14.4" customHeight="1" thickBot="1" x14ac:dyDescent="0.35">
      <c r="A161" s="482" t="s">
        <v>419</v>
      </c>
      <c r="B161" s="464">
        <v>1265.48934821219</v>
      </c>
      <c r="C161" s="464">
        <v>1361.9132300000001</v>
      </c>
      <c r="D161" s="465">
        <v>96.423881787808995</v>
      </c>
      <c r="E161" s="471">
        <v>1.0761949374949999</v>
      </c>
      <c r="F161" s="464">
        <v>0</v>
      </c>
      <c r="G161" s="465">
        <v>0</v>
      </c>
      <c r="H161" s="467">
        <v>115.18857</v>
      </c>
      <c r="I161" s="464">
        <v>231.85623000000001</v>
      </c>
      <c r="J161" s="465">
        <v>231.85623000000001</v>
      </c>
      <c r="K161" s="468" t="s">
        <v>272</v>
      </c>
    </row>
    <row r="162" spans="1:11" ht="14.4" customHeight="1" thickBot="1" x14ac:dyDescent="0.35">
      <c r="A162" s="484" t="s">
        <v>54</v>
      </c>
      <c r="B162" s="464">
        <v>1265.48934821219</v>
      </c>
      <c r="C162" s="464">
        <v>1361.9132300000001</v>
      </c>
      <c r="D162" s="465">
        <v>96.423881787808995</v>
      </c>
      <c r="E162" s="471">
        <v>1.0761949374949999</v>
      </c>
      <c r="F162" s="464">
        <v>0</v>
      </c>
      <c r="G162" s="465">
        <v>0</v>
      </c>
      <c r="H162" s="467">
        <v>115.18857</v>
      </c>
      <c r="I162" s="464">
        <v>231.85623000000001</v>
      </c>
      <c r="J162" s="465">
        <v>231.85623000000001</v>
      </c>
      <c r="K162" s="468" t="s">
        <v>272</v>
      </c>
    </row>
    <row r="163" spans="1:11" ht="14.4" customHeight="1" thickBot="1" x14ac:dyDescent="0.35">
      <c r="A163" s="483" t="s">
        <v>420</v>
      </c>
      <c r="B163" s="459">
        <v>0.27950865751300003</v>
      </c>
      <c r="C163" s="459">
        <v>0.25468000000000002</v>
      </c>
      <c r="D163" s="460">
        <v>-2.4828657513000001E-2</v>
      </c>
      <c r="E163" s="461">
        <v>0.91117034536899999</v>
      </c>
      <c r="F163" s="459">
        <v>0</v>
      </c>
      <c r="G163" s="460">
        <v>0</v>
      </c>
      <c r="H163" s="462">
        <v>9.9600000000000001E-3</v>
      </c>
      <c r="I163" s="459">
        <v>4.2500000000000003E-2</v>
      </c>
      <c r="J163" s="460">
        <v>4.2500000000000003E-2</v>
      </c>
      <c r="K163" s="470" t="s">
        <v>272</v>
      </c>
    </row>
    <row r="164" spans="1:11" ht="14.4" customHeight="1" thickBot="1" x14ac:dyDescent="0.35">
      <c r="A164" s="481" t="s">
        <v>421</v>
      </c>
      <c r="B164" s="459">
        <v>0.27950865751300003</v>
      </c>
      <c r="C164" s="459">
        <v>0.25468000000000002</v>
      </c>
      <c r="D164" s="460">
        <v>-2.4828657513000001E-2</v>
      </c>
      <c r="E164" s="461">
        <v>0.91117034536899999</v>
      </c>
      <c r="F164" s="459">
        <v>0</v>
      </c>
      <c r="G164" s="460">
        <v>0</v>
      </c>
      <c r="H164" s="462">
        <v>9.9600000000000001E-3</v>
      </c>
      <c r="I164" s="459">
        <v>4.2500000000000003E-2</v>
      </c>
      <c r="J164" s="460">
        <v>4.2500000000000003E-2</v>
      </c>
      <c r="K164" s="470" t="s">
        <v>272</v>
      </c>
    </row>
    <row r="165" spans="1:11" ht="14.4" customHeight="1" thickBot="1" x14ac:dyDescent="0.35">
      <c r="A165" s="480" t="s">
        <v>422</v>
      </c>
      <c r="B165" s="464">
        <v>12.418431940114001</v>
      </c>
      <c r="C165" s="464">
        <v>11.496</v>
      </c>
      <c r="D165" s="465">
        <v>-0.92243194011399998</v>
      </c>
      <c r="E165" s="471">
        <v>0.92572073957699996</v>
      </c>
      <c r="F165" s="464">
        <v>0</v>
      </c>
      <c r="G165" s="465">
        <v>0</v>
      </c>
      <c r="H165" s="467">
        <v>0.59499999999999997</v>
      </c>
      <c r="I165" s="464">
        <v>1.6970000000000001</v>
      </c>
      <c r="J165" s="465">
        <v>1.6970000000000001</v>
      </c>
      <c r="K165" s="468" t="s">
        <v>272</v>
      </c>
    </row>
    <row r="166" spans="1:11" ht="14.4" customHeight="1" thickBot="1" x14ac:dyDescent="0.35">
      <c r="A166" s="481" t="s">
        <v>423</v>
      </c>
      <c r="B166" s="459">
        <v>12.418431940114001</v>
      </c>
      <c r="C166" s="459">
        <v>11.496</v>
      </c>
      <c r="D166" s="460">
        <v>-0.92243194011399998</v>
      </c>
      <c r="E166" s="461">
        <v>0.92572073957699996</v>
      </c>
      <c r="F166" s="459">
        <v>0</v>
      </c>
      <c r="G166" s="460">
        <v>0</v>
      </c>
      <c r="H166" s="462">
        <v>0.59499999999999997</v>
      </c>
      <c r="I166" s="459">
        <v>1.6970000000000001</v>
      </c>
      <c r="J166" s="460">
        <v>1.6970000000000001</v>
      </c>
      <c r="K166" s="470" t="s">
        <v>272</v>
      </c>
    </row>
    <row r="167" spans="1:11" ht="14.4" customHeight="1" thickBot="1" x14ac:dyDescent="0.35">
      <c r="A167" s="480" t="s">
        <v>424</v>
      </c>
      <c r="B167" s="464">
        <v>8.2464126736860006</v>
      </c>
      <c r="C167" s="464">
        <v>4.27006</v>
      </c>
      <c r="D167" s="465">
        <v>-3.9763526736860002</v>
      </c>
      <c r="E167" s="471">
        <v>0.51780818750699997</v>
      </c>
      <c r="F167" s="464">
        <v>0</v>
      </c>
      <c r="G167" s="465">
        <v>0</v>
      </c>
      <c r="H167" s="467">
        <v>9.7019999999999995E-2</v>
      </c>
      <c r="I167" s="464">
        <v>0.24401999999999999</v>
      </c>
      <c r="J167" s="465">
        <v>0.24401999999999999</v>
      </c>
      <c r="K167" s="468" t="s">
        <v>272</v>
      </c>
    </row>
    <row r="168" spans="1:11" ht="14.4" customHeight="1" thickBot="1" x14ac:dyDescent="0.35">
      <c r="A168" s="481" t="s">
        <v>425</v>
      </c>
      <c r="B168" s="459">
        <v>1.296411617955</v>
      </c>
      <c r="C168" s="459">
        <v>1.48</v>
      </c>
      <c r="D168" s="460">
        <v>0.18358838204399999</v>
      </c>
      <c r="E168" s="461">
        <v>1.1416127250799999</v>
      </c>
      <c r="F168" s="459">
        <v>0</v>
      </c>
      <c r="G168" s="460">
        <v>0</v>
      </c>
      <c r="H168" s="462">
        <v>0</v>
      </c>
      <c r="I168" s="459">
        <v>0</v>
      </c>
      <c r="J168" s="460">
        <v>0</v>
      </c>
      <c r="K168" s="463">
        <v>0</v>
      </c>
    </row>
    <row r="169" spans="1:11" ht="14.4" customHeight="1" thickBot="1" x14ac:dyDescent="0.35">
      <c r="A169" s="481" t="s">
        <v>426</v>
      </c>
      <c r="B169" s="459">
        <v>6.9500010557309997</v>
      </c>
      <c r="C169" s="459">
        <v>2.79006</v>
      </c>
      <c r="D169" s="460">
        <v>-4.1599410557310001</v>
      </c>
      <c r="E169" s="461">
        <v>0.40144742103199998</v>
      </c>
      <c r="F169" s="459">
        <v>0</v>
      </c>
      <c r="G169" s="460">
        <v>0</v>
      </c>
      <c r="H169" s="462">
        <v>9.7019999999999995E-2</v>
      </c>
      <c r="I169" s="459">
        <v>0.24401999999999999</v>
      </c>
      <c r="J169" s="460">
        <v>0.24401999999999999</v>
      </c>
      <c r="K169" s="470" t="s">
        <v>272</v>
      </c>
    </row>
    <row r="170" spans="1:11" ht="14.4" customHeight="1" thickBot="1" x14ac:dyDescent="0.35">
      <c r="A170" s="480" t="s">
        <v>427</v>
      </c>
      <c r="B170" s="464">
        <v>34.462519148790001</v>
      </c>
      <c r="C170" s="464">
        <v>37.838050000000003</v>
      </c>
      <c r="D170" s="465">
        <v>3.3755308512090001</v>
      </c>
      <c r="E170" s="471">
        <v>1.0979478846749999</v>
      </c>
      <c r="F170" s="464">
        <v>0</v>
      </c>
      <c r="G170" s="465">
        <v>0</v>
      </c>
      <c r="H170" s="467">
        <v>3.7608000000000001</v>
      </c>
      <c r="I170" s="464">
        <v>6.9728000000000003</v>
      </c>
      <c r="J170" s="465">
        <v>6.9728000000000003</v>
      </c>
      <c r="K170" s="468" t="s">
        <v>272</v>
      </c>
    </row>
    <row r="171" spans="1:11" ht="14.4" customHeight="1" thickBot="1" x14ac:dyDescent="0.35">
      <c r="A171" s="481" t="s">
        <v>428</v>
      </c>
      <c r="B171" s="459">
        <v>34.462519148790001</v>
      </c>
      <c r="C171" s="459">
        <v>37.838050000000003</v>
      </c>
      <c r="D171" s="460">
        <v>3.3755308512090001</v>
      </c>
      <c r="E171" s="461">
        <v>1.0979478846749999</v>
      </c>
      <c r="F171" s="459">
        <v>0</v>
      </c>
      <c r="G171" s="460">
        <v>0</v>
      </c>
      <c r="H171" s="462">
        <v>3.7608000000000001</v>
      </c>
      <c r="I171" s="459">
        <v>6.9728000000000003</v>
      </c>
      <c r="J171" s="460">
        <v>6.9728000000000003</v>
      </c>
      <c r="K171" s="470" t="s">
        <v>272</v>
      </c>
    </row>
    <row r="172" spans="1:11" ht="14.4" customHeight="1" thickBot="1" x14ac:dyDescent="0.35">
      <c r="A172" s="480" t="s">
        <v>429</v>
      </c>
      <c r="B172" s="464">
        <v>0</v>
      </c>
      <c r="C172" s="464">
        <v>1.1519999999999999</v>
      </c>
      <c r="D172" s="465">
        <v>1.1519999999999999</v>
      </c>
      <c r="E172" s="466" t="s">
        <v>272</v>
      </c>
      <c r="F172" s="464">
        <v>0</v>
      </c>
      <c r="G172" s="465">
        <v>0</v>
      </c>
      <c r="H172" s="467">
        <v>0.13200000000000001</v>
      </c>
      <c r="I172" s="464">
        <v>0.13200000000000001</v>
      </c>
      <c r="J172" s="465">
        <v>0.13200000000000001</v>
      </c>
      <c r="K172" s="468" t="s">
        <v>272</v>
      </c>
    </row>
    <row r="173" spans="1:11" ht="14.4" customHeight="1" thickBot="1" x14ac:dyDescent="0.35">
      <c r="A173" s="481" t="s">
        <v>430</v>
      </c>
      <c r="B173" s="459">
        <v>0</v>
      </c>
      <c r="C173" s="459">
        <v>1.1519999999999999</v>
      </c>
      <c r="D173" s="460">
        <v>1.1519999999999999</v>
      </c>
      <c r="E173" s="469" t="s">
        <v>272</v>
      </c>
      <c r="F173" s="459">
        <v>0</v>
      </c>
      <c r="G173" s="460">
        <v>0</v>
      </c>
      <c r="H173" s="462">
        <v>0.13200000000000001</v>
      </c>
      <c r="I173" s="459">
        <v>0.13200000000000001</v>
      </c>
      <c r="J173" s="460">
        <v>0.13200000000000001</v>
      </c>
      <c r="K173" s="470" t="s">
        <v>272</v>
      </c>
    </row>
    <row r="174" spans="1:11" ht="14.4" customHeight="1" thickBot="1" x14ac:dyDescent="0.35">
      <c r="A174" s="480" t="s">
        <v>431</v>
      </c>
      <c r="B174" s="464">
        <v>548.05911937866404</v>
      </c>
      <c r="C174" s="464">
        <v>562.04422999999997</v>
      </c>
      <c r="D174" s="465">
        <v>13.985110621335</v>
      </c>
      <c r="E174" s="471">
        <v>1.0255175219729999</v>
      </c>
      <c r="F174" s="464">
        <v>0</v>
      </c>
      <c r="G174" s="465">
        <v>0</v>
      </c>
      <c r="H174" s="467">
        <v>47.248980000000003</v>
      </c>
      <c r="I174" s="464">
        <v>94.462739999999997</v>
      </c>
      <c r="J174" s="465">
        <v>94.462739999999997</v>
      </c>
      <c r="K174" s="468" t="s">
        <v>272</v>
      </c>
    </row>
    <row r="175" spans="1:11" ht="14.4" customHeight="1" thickBot="1" x14ac:dyDescent="0.35">
      <c r="A175" s="481" t="s">
        <v>432</v>
      </c>
      <c r="B175" s="459">
        <v>548.05911937866404</v>
      </c>
      <c r="C175" s="459">
        <v>562.04422999999997</v>
      </c>
      <c r="D175" s="460">
        <v>13.985110621335</v>
      </c>
      <c r="E175" s="461">
        <v>1.0255175219729999</v>
      </c>
      <c r="F175" s="459">
        <v>0</v>
      </c>
      <c r="G175" s="460">
        <v>0</v>
      </c>
      <c r="H175" s="462">
        <v>47.248980000000003</v>
      </c>
      <c r="I175" s="459">
        <v>94.462739999999997</v>
      </c>
      <c r="J175" s="460">
        <v>94.462739999999997</v>
      </c>
      <c r="K175" s="470" t="s">
        <v>272</v>
      </c>
    </row>
    <row r="176" spans="1:11" ht="14.4" customHeight="1" thickBot="1" x14ac:dyDescent="0.35">
      <c r="A176" s="480" t="s">
        <v>433</v>
      </c>
      <c r="B176" s="464">
        <v>662.02335641342199</v>
      </c>
      <c r="C176" s="464">
        <v>744.85820999999999</v>
      </c>
      <c r="D176" s="465">
        <v>82.834853586578006</v>
      </c>
      <c r="E176" s="471">
        <v>1.1251237630569999</v>
      </c>
      <c r="F176" s="464">
        <v>0</v>
      </c>
      <c r="G176" s="465">
        <v>0</v>
      </c>
      <c r="H176" s="467">
        <v>63.344810000000003</v>
      </c>
      <c r="I176" s="464">
        <v>128.30517</v>
      </c>
      <c r="J176" s="465">
        <v>128.30517</v>
      </c>
      <c r="K176" s="468" t="s">
        <v>272</v>
      </c>
    </row>
    <row r="177" spans="1:11" ht="14.4" customHeight="1" thickBot="1" x14ac:dyDescent="0.35">
      <c r="A177" s="481" t="s">
        <v>434</v>
      </c>
      <c r="B177" s="459">
        <v>662.02335641342199</v>
      </c>
      <c r="C177" s="459">
        <v>744.85820999999999</v>
      </c>
      <c r="D177" s="460">
        <v>82.834853586578006</v>
      </c>
      <c r="E177" s="461">
        <v>1.1251237630569999</v>
      </c>
      <c r="F177" s="459">
        <v>0</v>
      </c>
      <c r="G177" s="460">
        <v>0</v>
      </c>
      <c r="H177" s="462">
        <v>63.344810000000003</v>
      </c>
      <c r="I177" s="459">
        <v>128.30517</v>
      </c>
      <c r="J177" s="460">
        <v>128.30517</v>
      </c>
      <c r="K177" s="470" t="s">
        <v>272</v>
      </c>
    </row>
    <row r="178" spans="1:11" ht="14.4" customHeight="1" thickBot="1" x14ac:dyDescent="0.35">
      <c r="A178" s="477" t="s">
        <v>435</v>
      </c>
      <c r="B178" s="459">
        <v>0</v>
      </c>
      <c r="C178" s="459">
        <v>7.3178400000000003</v>
      </c>
      <c r="D178" s="460">
        <v>7.3178400000000003</v>
      </c>
      <c r="E178" s="469" t="s">
        <v>272</v>
      </c>
      <c r="F178" s="459">
        <v>0</v>
      </c>
      <c r="G178" s="460">
        <v>0</v>
      </c>
      <c r="H178" s="462">
        <v>0.39906000000000003</v>
      </c>
      <c r="I178" s="459">
        <v>2.2538</v>
      </c>
      <c r="J178" s="460">
        <v>2.2538</v>
      </c>
      <c r="K178" s="470" t="s">
        <v>272</v>
      </c>
    </row>
    <row r="179" spans="1:11" ht="14.4" customHeight="1" thickBot="1" x14ac:dyDescent="0.35">
      <c r="A179" s="482" t="s">
        <v>436</v>
      </c>
      <c r="B179" s="464">
        <v>0</v>
      </c>
      <c r="C179" s="464">
        <v>7.3178400000000003</v>
      </c>
      <c r="D179" s="465">
        <v>7.3178400000000003</v>
      </c>
      <c r="E179" s="466" t="s">
        <v>272</v>
      </c>
      <c r="F179" s="464">
        <v>0</v>
      </c>
      <c r="G179" s="465">
        <v>0</v>
      </c>
      <c r="H179" s="467">
        <v>0.39906000000000003</v>
      </c>
      <c r="I179" s="464">
        <v>2.2538</v>
      </c>
      <c r="J179" s="465">
        <v>2.2538</v>
      </c>
      <c r="K179" s="468" t="s">
        <v>272</v>
      </c>
    </row>
    <row r="180" spans="1:11" ht="14.4" customHeight="1" thickBot="1" x14ac:dyDescent="0.35">
      <c r="A180" s="484" t="s">
        <v>437</v>
      </c>
      <c r="B180" s="464">
        <v>0</v>
      </c>
      <c r="C180" s="464">
        <v>7.3178400000000003</v>
      </c>
      <c r="D180" s="465">
        <v>7.3178400000000003</v>
      </c>
      <c r="E180" s="466" t="s">
        <v>272</v>
      </c>
      <c r="F180" s="464">
        <v>0</v>
      </c>
      <c r="G180" s="465">
        <v>0</v>
      </c>
      <c r="H180" s="467">
        <v>0.39906000000000003</v>
      </c>
      <c r="I180" s="464">
        <v>2.2538</v>
      </c>
      <c r="J180" s="465">
        <v>2.2538</v>
      </c>
      <c r="K180" s="468" t="s">
        <v>272</v>
      </c>
    </row>
    <row r="181" spans="1:11" ht="14.4" customHeight="1" thickBot="1" x14ac:dyDescent="0.35">
      <c r="A181" s="480" t="s">
        <v>438</v>
      </c>
      <c r="B181" s="464">
        <v>0</v>
      </c>
      <c r="C181" s="464">
        <v>7.3178400000000003</v>
      </c>
      <c r="D181" s="465">
        <v>7.3178400000000003</v>
      </c>
      <c r="E181" s="466" t="s">
        <v>272</v>
      </c>
      <c r="F181" s="464">
        <v>0</v>
      </c>
      <c r="G181" s="465">
        <v>0</v>
      </c>
      <c r="H181" s="467">
        <v>0.39906000000000003</v>
      </c>
      <c r="I181" s="464">
        <v>2.2538</v>
      </c>
      <c r="J181" s="465">
        <v>2.2538</v>
      </c>
      <c r="K181" s="468" t="s">
        <v>272</v>
      </c>
    </row>
    <row r="182" spans="1:11" ht="14.4" customHeight="1" thickBot="1" x14ac:dyDescent="0.35">
      <c r="A182" s="481" t="s">
        <v>439</v>
      </c>
      <c r="B182" s="459">
        <v>0</v>
      </c>
      <c r="C182" s="459">
        <v>7.3178400000000003</v>
      </c>
      <c r="D182" s="460">
        <v>7.3178400000000003</v>
      </c>
      <c r="E182" s="469" t="s">
        <v>272</v>
      </c>
      <c r="F182" s="459">
        <v>0</v>
      </c>
      <c r="G182" s="460">
        <v>0</v>
      </c>
      <c r="H182" s="462">
        <v>0.39906000000000003</v>
      </c>
      <c r="I182" s="459">
        <v>2.2538</v>
      </c>
      <c r="J182" s="460">
        <v>2.2538</v>
      </c>
      <c r="K182" s="470" t="s">
        <v>272</v>
      </c>
    </row>
    <row r="183" spans="1:11" ht="14.4" customHeight="1" thickBot="1" x14ac:dyDescent="0.35">
      <c r="A183" s="485"/>
      <c r="B183" s="459">
        <v>-3895.5758976313</v>
      </c>
      <c r="C183" s="459">
        <v>-1980.0262399999999</v>
      </c>
      <c r="D183" s="460">
        <v>1915.5496576313001</v>
      </c>
      <c r="E183" s="461">
        <v>0.50827561624499995</v>
      </c>
      <c r="F183" s="459">
        <v>-377.96869823265502</v>
      </c>
      <c r="G183" s="460">
        <v>-62.994783038774997</v>
      </c>
      <c r="H183" s="462">
        <v>-1.82317</v>
      </c>
      <c r="I183" s="459">
        <v>126.36069999999999</v>
      </c>
      <c r="J183" s="460">
        <v>189.35548303877599</v>
      </c>
      <c r="K183" s="463">
        <v>-0.33431525041799998</v>
      </c>
    </row>
    <row r="184" spans="1:11" ht="14.4" customHeight="1" thickBot="1" x14ac:dyDescent="0.35">
      <c r="A184" s="486" t="s">
        <v>66</v>
      </c>
      <c r="B184" s="473">
        <v>-3895.5758976313</v>
      </c>
      <c r="C184" s="473">
        <v>-1980.0262399999999</v>
      </c>
      <c r="D184" s="474">
        <v>1915.5496576313001</v>
      </c>
      <c r="E184" s="475" t="s">
        <v>272</v>
      </c>
      <c r="F184" s="473">
        <v>-377.96869823265502</v>
      </c>
      <c r="G184" s="474">
        <v>-62.994783038774997</v>
      </c>
      <c r="H184" s="473">
        <v>-1.82317</v>
      </c>
      <c r="I184" s="473">
        <v>126.36069999999999</v>
      </c>
      <c r="J184" s="474">
        <v>189.35548303877499</v>
      </c>
      <c r="K184" s="476">
        <v>-0.33431525041799998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" customHeight="1" x14ac:dyDescent="0.3">
      <c r="A6" s="487" t="s">
        <v>440</v>
      </c>
      <c r="B6" s="488" t="s">
        <v>443</v>
      </c>
      <c r="C6" s="489">
        <v>0.26619999999999999</v>
      </c>
      <c r="D6" s="489">
        <v>0.95814999999999984</v>
      </c>
      <c r="E6" s="489"/>
      <c r="F6" s="489">
        <v>0.40342</v>
      </c>
      <c r="G6" s="489">
        <v>1.7178580932617187</v>
      </c>
      <c r="H6" s="489">
        <v>-1.3144380932617188</v>
      </c>
      <c r="I6" s="490">
        <v>0.23483895531441795</v>
      </c>
      <c r="J6" s="491" t="s">
        <v>1</v>
      </c>
    </row>
    <row r="7" spans="1:10" ht="14.4" customHeight="1" x14ac:dyDescent="0.3">
      <c r="A7" s="487" t="s">
        <v>440</v>
      </c>
      <c r="B7" s="488" t="s">
        <v>444</v>
      </c>
      <c r="C7" s="489">
        <v>0</v>
      </c>
      <c r="D7" s="489">
        <v>0</v>
      </c>
      <c r="E7" s="489"/>
      <c r="F7" s="489">
        <v>0</v>
      </c>
      <c r="G7" s="489">
        <v>0.83333331298828128</v>
      </c>
      <c r="H7" s="489">
        <v>-0.83333331298828128</v>
      </c>
      <c r="I7" s="490">
        <v>0</v>
      </c>
      <c r="J7" s="491" t="s">
        <v>1</v>
      </c>
    </row>
    <row r="8" spans="1:10" ht="14.4" customHeight="1" x14ac:dyDescent="0.3">
      <c r="A8" s="487" t="s">
        <v>440</v>
      </c>
      <c r="B8" s="488" t="s">
        <v>445</v>
      </c>
      <c r="C8" s="489">
        <v>0.26619999999999999</v>
      </c>
      <c r="D8" s="489">
        <v>0.95814999999999984</v>
      </c>
      <c r="E8" s="489"/>
      <c r="F8" s="489">
        <v>0.40342</v>
      </c>
      <c r="G8" s="489">
        <v>2.5511914062500001</v>
      </c>
      <c r="H8" s="489">
        <v>-2.14777140625</v>
      </c>
      <c r="I8" s="490">
        <v>0.15813004034573308</v>
      </c>
      <c r="J8" s="491" t="s">
        <v>446</v>
      </c>
    </row>
    <row r="10" spans="1:10" ht="14.4" customHeight="1" x14ac:dyDescent="0.3">
      <c r="A10" s="487" t="s">
        <v>440</v>
      </c>
      <c r="B10" s="488" t="s">
        <v>441</v>
      </c>
      <c r="C10" s="489" t="s">
        <v>442</v>
      </c>
      <c r="D10" s="489" t="s">
        <v>442</v>
      </c>
      <c r="E10" s="489"/>
      <c r="F10" s="489" t="s">
        <v>442</v>
      </c>
      <c r="G10" s="489" t="s">
        <v>442</v>
      </c>
      <c r="H10" s="489" t="s">
        <v>442</v>
      </c>
      <c r="I10" s="490" t="s">
        <v>442</v>
      </c>
      <c r="J10" s="491" t="s">
        <v>68</v>
      </c>
    </row>
    <row r="11" spans="1:10" ht="14.4" customHeight="1" x14ac:dyDescent="0.3">
      <c r="A11" s="487" t="s">
        <v>447</v>
      </c>
      <c r="B11" s="488" t="s">
        <v>448</v>
      </c>
      <c r="C11" s="489" t="s">
        <v>442</v>
      </c>
      <c r="D11" s="489" t="s">
        <v>442</v>
      </c>
      <c r="E11" s="489"/>
      <c r="F11" s="489" t="s">
        <v>442</v>
      </c>
      <c r="G11" s="489" t="s">
        <v>442</v>
      </c>
      <c r="H11" s="489" t="s">
        <v>442</v>
      </c>
      <c r="I11" s="490" t="s">
        <v>442</v>
      </c>
      <c r="J11" s="491" t="s">
        <v>0</v>
      </c>
    </row>
    <row r="12" spans="1:10" ht="14.4" customHeight="1" x14ac:dyDescent="0.3">
      <c r="A12" s="487" t="s">
        <v>447</v>
      </c>
      <c r="B12" s="488" t="s">
        <v>443</v>
      </c>
      <c r="C12" s="489">
        <v>0.26619999999999999</v>
      </c>
      <c r="D12" s="489">
        <v>0.95814999999999984</v>
      </c>
      <c r="E12" s="489"/>
      <c r="F12" s="489">
        <v>0.18205000000000002</v>
      </c>
      <c r="G12" s="489">
        <v>2</v>
      </c>
      <c r="H12" s="489">
        <v>-1.81795</v>
      </c>
      <c r="I12" s="490">
        <v>9.1025000000000009E-2</v>
      </c>
      <c r="J12" s="491" t="s">
        <v>1</v>
      </c>
    </row>
    <row r="13" spans="1:10" ht="14.4" customHeight="1" x14ac:dyDescent="0.3">
      <c r="A13" s="487" t="s">
        <v>447</v>
      </c>
      <c r="B13" s="488" t="s">
        <v>444</v>
      </c>
      <c r="C13" s="489">
        <v>0</v>
      </c>
      <c r="D13" s="489">
        <v>0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447</v>
      </c>
      <c r="B14" s="488" t="s">
        <v>449</v>
      </c>
      <c r="C14" s="489">
        <v>0.26619999999999999</v>
      </c>
      <c r="D14" s="489">
        <v>0.95814999999999984</v>
      </c>
      <c r="E14" s="489"/>
      <c r="F14" s="489">
        <v>0.18205000000000002</v>
      </c>
      <c r="G14" s="489">
        <v>2</v>
      </c>
      <c r="H14" s="489">
        <v>-1.81795</v>
      </c>
      <c r="I14" s="490">
        <v>9.1025000000000009E-2</v>
      </c>
      <c r="J14" s="491" t="s">
        <v>450</v>
      </c>
    </row>
    <row r="15" spans="1:10" ht="14.4" customHeight="1" x14ac:dyDescent="0.3">
      <c r="A15" s="487" t="s">
        <v>442</v>
      </c>
      <c r="B15" s="488" t="s">
        <v>442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451</v>
      </c>
    </row>
    <row r="16" spans="1:10" ht="14.4" customHeight="1" x14ac:dyDescent="0.3">
      <c r="A16" s="487" t="s">
        <v>452</v>
      </c>
      <c r="B16" s="488" t="s">
        <v>453</v>
      </c>
      <c r="C16" s="489" t="s">
        <v>442</v>
      </c>
      <c r="D16" s="489" t="s">
        <v>442</v>
      </c>
      <c r="E16" s="489"/>
      <c r="F16" s="489" t="s">
        <v>442</v>
      </c>
      <c r="G16" s="489" t="s">
        <v>442</v>
      </c>
      <c r="H16" s="489" t="s">
        <v>442</v>
      </c>
      <c r="I16" s="490" t="s">
        <v>442</v>
      </c>
      <c r="J16" s="491" t="s">
        <v>0</v>
      </c>
    </row>
    <row r="17" spans="1:10" ht="14.4" customHeight="1" x14ac:dyDescent="0.3">
      <c r="A17" s="487" t="s">
        <v>452</v>
      </c>
      <c r="B17" s="488" t="s">
        <v>443</v>
      </c>
      <c r="C17" s="489">
        <v>0</v>
      </c>
      <c r="D17" s="489">
        <v>0</v>
      </c>
      <c r="E17" s="489"/>
      <c r="F17" s="489">
        <v>0.22137000000000001</v>
      </c>
      <c r="G17" s="489">
        <v>0</v>
      </c>
      <c r="H17" s="489">
        <v>0.22137000000000001</v>
      </c>
      <c r="I17" s="490" t="s">
        <v>442</v>
      </c>
      <c r="J17" s="491" t="s">
        <v>1</v>
      </c>
    </row>
    <row r="18" spans="1:10" ht="14.4" customHeight="1" x14ac:dyDescent="0.3">
      <c r="A18" s="487" t="s">
        <v>452</v>
      </c>
      <c r="B18" s="488" t="s">
        <v>454</v>
      </c>
      <c r="C18" s="489">
        <v>0</v>
      </c>
      <c r="D18" s="489">
        <v>0</v>
      </c>
      <c r="E18" s="489"/>
      <c r="F18" s="489">
        <v>0.22137000000000001</v>
      </c>
      <c r="G18" s="489">
        <v>0</v>
      </c>
      <c r="H18" s="489">
        <v>0.22137000000000001</v>
      </c>
      <c r="I18" s="490" t="s">
        <v>442</v>
      </c>
      <c r="J18" s="491" t="s">
        <v>450</v>
      </c>
    </row>
    <row r="19" spans="1:10" ht="14.4" customHeight="1" x14ac:dyDescent="0.3">
      <c r="A19" s="487" t="s">
        <v>442</v>
      </c>
      <c r="B19" s="488" t="s">
        <v>442</v>
      </c>
      <c r="C19" s="489" t="s">
        <v>442</v>
      </c>
      <c r="D19" s="489" t="s">
        <v>442</v>
      </c>
      <c r="E19" s="489"/>
      <c r="F19" s="489" t="s">
        <v>442</v>
      </c>
      <c r="G19" s="489" t="s">
        <v>442</v>
      </c>
      <c r="H19" s="489" t="s">
        <v>442</v>
      </c>
      <c r="I19" s="490" t="s">
        <v>442</v>
      </c>
      <c r="J19" s="491" t="s">
        <v>451</v>
      </c>
    </row>
    <row r="20" spans="1:10" ht="14.4" customHeight="1" x14ac:dyDescent="0.3">
      <c r="A20" s="487" t="s">
        <v>440</v>
      </c>
      <c r="B20" s="488" t="s">
        <v>445</v>
      </c>
      <c r="C20" s="489">
        <v>0.26619999999999999</v>
      </c>
      <c r="D20" s="489">
        <v>0.95814999999999984</v>
      </c>
      <c r="E20" s="489"/>
      <c r="F20" s="489">
        <v>0.40342</v>
      </c>
      <c r="G20" s="489">
        <v>3</v>
      </c>
      <c r="H20" s="489">
        <v>-2.5965799999999999</v>
      </c>
      <c r="I20" s="490">
        <v>0.13447333333333333</v>
      </c>
      <c r="J20" s="491" t="s">
        <v>446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57.63190027219855</v>
      </c>
      <c r="M3" s="98">
        <f>SUBTOTAL(9,M5:M1048576)</f>
        <v>7</v>
      </c>
      <c r="N3" s="99">
        <f>SUBTOTAL(9,N5:N1048576)</f>
        <v>403.42330190538985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440</v>
      </c>
      <c r="B5" s="499" t="s">
        <v>441</v>
      </c>
      <c r="C5" s="500" t="s">
        <v>447</v>
      </c>
      <c r="D5" s="501" t="s">
        <v>448</v>
      </c>
      <c r="E5" s="502">
        <v>50113001</v>
      </c>
      <c r="F5" s="501" t="s">
        <v>455</v>
      </c>
      <c r="G5" s="500" t="s">
        <v>456</v>
      </c>
      <c r="H5" s="500">
        <v>100362</v>
      </c>
      <c r="I5" s="500">
        <v>362</v>
      </c>
      <c r="J5" s="500" t="s">
        <v>457</v>
      </c>
      <c r="K5" s="500" t="s">
        <v>458</v>
      </c>
      <c r="L5" s="503">
        <v>86.439999999999984</v>
      </c>
      <c r="M5" s="503">
        <v>1</v>
      </c>
      <c r="N5" s="504">
        <v>86.439999999999984</v>
      </c>
    </row>
    <row r="6" spans="1:14" ht="14.4" customHeight="1" x14ac:dyDescent="0.3">
      <c r="A6" s="505" t="s">
        <v>440</v>
      </c>
      <c r="B6" s="506" t="s">
        <v>441</v>
      </c>
      <c r="C6" s="507" t="s">
        <v>447</v>
      </c>
      <c r="D6" s="508" t="s">
        <v>448</v>
      </c>
      <c r="E6" s="509">
        <v>50113001</v>
      </c>
      <c r="F6" s="508" t="s">
        <v>455</v>
      </c>
      <c r="G6" s="507" t="s">
        <v>456</v>
      </c>
      <c r="H6" s="507">
        <v>920219</v>
      </c>
      <c r="I6" s="507">
        <v>0</v>
      </c>
      <c r="J6" s="507" t="s">
        <v>459</v>
      </c>
      <c r="K6" s="507" t="s">
        <v>442</v>
      </c>
      <c r="L6" s="510">
        <v>31.870998474741619</v>
      </c>
      <c r="M6" s="510">
        <v>2</v>
      </c>
      <c r="N6" s="511">
        <v>63.741996949483237</v>
      </c>
    </row>
    <row r="7" spans="1:14" ht="14.4" customHeight="1" x14ac:dyDescent="0.3">
      <c r="A7" s="505" t="s">
        <v>440</v>
      </c>
      <c r="B7" s="506" t="s">
        <v>441</v>
      </c>
      <c r="C7" s="507" t="s">
        <v>447</v>
      </c>
      <c r="D7" s="508" t="s">
        <v>448</v>
      </c>
      <c r="E7" s="509">
        <v>50113001</v>
      </c>
      <c r="F7" s="508" t="s">
        <v>455</v>
      </c>
      <c r="G7" s="507" t="s">
        <v>456</v>
      </c>
      <c r="H7" s="507">
        <v>930043</v>
      </c>
      <c r="I7" s="507">
        <v>0</v>
      </c>
      <c r="J7" s="507" t="s">
        <v>460</v>
      </c>
      <c r="K7" s="507" t="s">
        <v>442</v>
      </c>
      <c r="L7" s="510">
        <v>31.871304955906602</v>
      </c>
      <c r="M7" s="510">
        <v>1</v>
      </c>
      <c r="N7" s="511">
        <v>31.871304955906602</v>
      </c>
    </row>
    <row r="8" spans="1:14" ht="14.4" customHeight="1" thickBot="1" x14ac:dyDescent="0.35">
      <c r="A8" s="512" t="s">
        <v>440</v>
      </c>
      <c r="B8" s="513" t="s">
        <v>441</v>
      </c>
      <c r="C8" s="514" t="s">
        <v>452</v>
      </c>
      <c r="D8" s="515" t="s">
        <v>453</v>
      </c>
      <c r="E8" s="516">
        <v>50113001</v>
      </c>
      <c r="F8" s="515" t="s">
        <v>455</v>
      </c>
      <c r="G8" s="514" t="s">
        <v>456</v>
      </c>
      <c r="H8" s="514">
        <v>102684</v>
      </c>
      <c r="I8" s="514">
        <v>2684</v>
      </c>
      <c r="J8" s="514" t="s">
        <v>461</v>
      </c>
      <c r="K8" s="514" t="s">
        <v>462</v>
      </c>
      <c r="L8" s="517">
        <v>73.790000000000006</v>
      </c>
      <c r="M8" s="517">
        <v>3</v>
      </c>
      <c r="N8" s="518">
        <v>221.37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463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464</v>
      </c>
      <c r="B7" s="538">
        <v>12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9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x14ac:dyDescent="0.3">
      <c r="A8" s="532" t="s">
        <v>465</v>
      </c>
      <c r="B8" s="538">
        <v>1</v>
      </c>
      <c r="C8" s="510"/>
      <c r="D8" s="510"/>
      <c r="E8" s="511"/>
      <c r="F8" s="535">
        <v>1</v>
      </c>
      <c r="G8" s="527">
        <v>0</v>
      </c>
      <c r="H8" s="527">
        <v>0</v>
      </c>
      <c r="I8" s="541">
        <v>0</v>
      </c>
      <c r="J8" s="538">
        <v>1</v>
      </c>
      <c r="K8" s="510"/>
      <c r="L8" s="510"/>
      <c r="M8" s="511"/>
      <c r="N8" s="535">
        <v>1</v>
      </c>
      <c r="O8" s="527">
        <v>0</v>
      </c>
      <c r="P8" s="527">
        <v>0</v>
      </c>
      <c r="Q8" s="528">
        <v>0</v>
      </c>
    </row>
    <row r="9" spans="1:17" ht="14.4" customHeight="1" thickBot="1" x14ac:dyDescent="0.35">
      <c r="A9" s="533" t="s">
        <v>466</v>
      </c>
      <c r="B9" s="539">
        <v>1</v>
      </c>
      <c r="C9" s="517"/>
      <c r="D9" s="517"/>
      <c r="E9" s="518"/>
      <c r="F9" s="536">
        <v>1</v>
      </c>
      <c r="G9" s="529">
        <v>0</v>
      </c>
      <c r="H9" s="529">
        <v>0</v>
      </c>
      <c r="I9" s="542">
        <v>0</v>
      </c>
      <c r="J9" s="539">
        <v>1</v>
      </c>
      <c r="K9" s="517"/>
      <c r="L9" s="517"/>
      <c r="M9" s="518"/>
      <c r="N9" s="536">
        <v>1</v>
      </c>
      <c r="O9" s="529">
        <v>0</v>
      </c>
      <c r="P9" s="529">
        <v>0</v>
      </c>
      <c r="Q9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2018-03-27T14:13:56Z</dcterms:modified>
</cp:coreProperties>
</file>